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2022 Counts\"/>
    </mc:Choice>
  </mc:AlternateContent>
  <xr:revisionPtr revIDLastSave="0" documentId="8_{C76FAAF1-3B35-4E94-A6EE-499E03B505DD}" xr6:coauthVersionLast="47" xr6:coauthVersionMax="47" xr10:uidLastSave="{00000000-0000-0000-0000-000000000000}"/>
  <bookViews>
    <workbookView xWindow="-120" yWindow="-120" windowWidth="29040" windowHeight="15720" activeTab="11" xr2:uid="{00000000-000D-0000-FFFF-FFFF00000000}"/>
  </bookViews>
  <sheets>
    <sheet name="January" sheetId="161" r:id="rId1"/>
    <sheet name="February " sheetId="172" r:id="rId2"/>
    <sheet name="March" sheetId="162" r:id="rId3"/>
    <sheet name="April" sheetId="163" r:id="rId4"/>
    <sheet name="May" sheetId="164" r:id="rId5"/>
    <sheet name="June" sheetId="165" r:id="rId6"/>
    <sheet name="July" sheetId="166" r:id="rId7"/>
    <sheet name="August" sheetId="167" r:id="rId8"/>
    <sheet name="September" sheetId="168" r:id="rId9"/>
    <sheet name="October" sheetId="169" r:id="rId10"/>
    <sheet name="November" sheetId="170" r:id="rId11"/>
    <sheet name="December" sheetId="171" r:id="rId12"/>
  </sheets>
  <definedNames>
    <definedName name="_xlnm.Print_Area" localSheetId="3">April!$A$1:$AJ$40</definedName>
    <definedName name="_xlnm.Print_Area" localSheetId="7">August!$A$1:$AJ$43</definedName>
    <definedName name="_xlnm.Print_Area" localSheetId="11">December!$A$1:$AJ$40</definedName>
    <definedName name="_xlnm.Print_Area" localSheetId="1">'February '!$A$1:$AJ$40</definedName>
    <definedName name="_xlnm.Print_Area" localSheetId="0">January!$A$1:$AJ$40</definedName>
    <definedName name="_xlnm.Print_Area" localSheetId="6">July!$A$1:$AJ$40</definedName>
    <definedName name="_xlnm.Print_Area" localSheetId="5">June!$A$1:$AJ$40</definedName>
    <definedName name="_xlnm.Print_Area" localSheetId="2">March!$A$1:$AJ$40</definedName>
    <definedName name="_xlnm.Print_Area" localSheetId="4">May!$A$1:$AJ$40</definedName>
    <definedName name="_xlnm.Print_Area" localSheetId="10">November!$A$1:$AJ$40</definedName>
    <definedName name="_xlnm.Print_Area" localSheetId="9">October!$A$1:$AJ$40</definedName>
    <definedName name="_xlnm.Print_Area" localSheetId="8">September!$A$1:$AJ$40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7" i="168" l="1"/>
  <c r="P36" i="168"/>
  <c r="AH32" i="168"/>
  <c r="AH33" i="168"/>
  <c r="Y32" i="168"/>
  <c r="Y33" i="168" s="1"/>
  <c r="U32" i="168"/>
  <c r="U33" i="168"/>
  <c r="P32" i="168"/>
  <c r="P33" i="168"/>
  <c r="P34" i="168" s="1"/>
  <c r="P35" i="168" s="1"/>
  <c r="N32" i="168"/>
  <c r="N33" i="168" s="1"/>
  <c r="J33" i="168"/>
  <c r="J32" i="168"/>
  <c r="P30" i="168"/>
  <c r="P31" i="168" s="1"/>
  <c r="M40" i="167"/>
  <c r="L40" i="167"/>
  <c r="I40" i="167"/>
  <c r="H40" i="167"/>
  <c r="AG39" i="167"/>
  <c r="AH31" i="167"/>
  <c r="P31" i="167"/>
  <c r="K20" i="167"/>
  <c r="K21" i="167"/>
  <c r="K22" i="167"/>
  <c r="G22" i="167"/>
  <c r="G19" i="167"/>
  <c r="G20" i="167"/>
  <c r="G21" i="167"/>
  <c r="AE22" i="167"/>
  <c r="AE21" i="167"/>
  <c r="AE20" i="167"/>
  <c r="V20" i="167"/>
  <c r="V21" i="167"/>
  <c r="V22" i="167"/>
  <c r="R20" i="167"/>
  <c r="R21" i="167"/>
  <c r="R22" i="167"/>
  <c r="P35" i="165"/>
  <c r="P36" i="165" s="1"/>
  <c r="P37" i="165" s="1"/>
  <c r="AC39" i="171"/>
  <c r="AB39" i="171"/>
  <c r="X39" i="171"/>
  <c r="W39" i="171"/>
  <c r="T39" i="171"/>
  <c r="S39" i="171"/>
  <c r="M39" i="171"/>
  <c r="L39" i="171"/>
  <c r="I39" i="171"/>
  <c r="H39" i="171"/>
  <c r="AC39" i="170"/>
  <c r="AB39" i="170"/>
  <c r="X39" i="170"/>
  <c r="W39" i="170"/>
  <c r="T39" i="170"/>
  <c r="S39" i="170"/>
  <c r="M39" i="170"/>
  <c r="L39" i="170"/>
  <c r="I39" i="170"/>
  <c r="H39" i="170"/>
  <c r="AG39" i="169"/>
  <c r="AF39" i="169"/>
  <c r="X39" i="169"/>
  <c r="W39" i="169"/>
  <c r="T39" i="169"/>
  <c r="S39" i="169"/>
  <c r="M39" i="169"/>
  <c r="L39" i="169"/>
  <c r="I39" i="169"/>
  <c r="H39" i="169"/>
  <c r="AG39" i="168"/>
  <c r="AF39" i="168"/>
  <c r="X39" i="168"/>
  <c r="W39" i="168"/>
  <c r="T39" i="168"/>
  <c r="S39" i="168"/>
  <c r="M39" i="168"/>
  <c r="L39" i="168"/>
  <c r="I39" i="168"/>
  <c r="H39" i="168"/>
  <c r="X39" i="167"/>
  <c r="W39" i="167"/>
  <c r="T39" i="167"/>
  <c r="S39" i="167"/>
  <c r="AF39" i="167"/>
  <c r="M39" i="167"/>
  <c r="L39" i="167"/>
  <c r="I39" i="167"/>
  <c r="H39" i="167"/>
  <c r="AH9" i="165"/>
  <c r="AH10" i="165"/>
  <c r="AH11" i="165"/>
  <c r="AH12" i="165" s="1"/>
  <c r="AH13" i="165" s="1"/>
  <c r="AH14" i="165" s="1"/>
  <c r="AH15" i="165" s="1"/>
  <c r="AH16" i="165" s="1"/>
  <c r="AH17" i="165" s="1"/>
  <c r="AH18" i="165" s="1"/>
  <c r="AH19" i="165" s="1"/>
  <c r="AH20" i="165" s="1"/>
  <c r="AH21" i="165" s="1"/>
  <c r="AH38" i="165"/>
  <c r="AH8" i="165"/>
  <c r="P9" i="165"/>
  <c r="P10" i="165"/>
  <c r="P11" i="165"/>
  <c r="P12" i="165" s="1"/>
  <c r="P13" i="165" s="1"/>
  <c r="P14" i="165" s="1"/>
  <c r="P15" i="165" s="1"/>
  <c r="P16" i="165" s="1"/>
  <c r="P17" i="165" s="1"/>
  <c r="P18" i="165" s="1"/>
  <c r="P19" i="165" s="1"/>
  <c r="P20" i="165" s="1"/>
  <c r="P21" i="165" s="1"/>
  <c r="P22" i="165"/>
  <c r="P23" i="165"/>
  <c r="P24" i="165"/>
  <c r="P25" i="165"/>
  <c r="P26" i="165"/>
  <c r="P27" i="165"/>
  <c r="P28" i="165"/>
  <c r="P29" i="165"/>
  <c r="P30" i="165"/>
  <c r="P31" i="165"/>
  <c r="P32" i="165"/>
  <c r="P33" i="165"/>
  <c r="P34" i="165"/>
  <c r="P38" i="165"/>
  <c r="P8" i="165"/>
  <c r="N9" i="165"/>
  <c r="N10" i="165" s="1"/>
  <c r="N11" i="165" s="1"/>
  <c r="N12" i="165" s="1"/>
  <c r="N13" i="165" s="1"/>
  <c r="N14" i="165" s="1"/>
  <c r="N15" i="165" s="1"/>
  <c r="N16" i="165" s="1"/>
  <c r="N17" i="165" s="1"/>
  <c r="N18" i="165" s="1"/>
  <c r="N19" i="165" s="1"/>
  <c r="N20" i="165" s="1"/>
  <c r="N21" i="165" s="1"/>
  <c r="N29" i="165"/>
  <c r="N38" i="165"/>
  <c r="N8" i="165"/>
  <c r="J9" i="165"/>
  <c r="J10" i="165" s="1"/>
  <c r="J11" i="165" s="1"/>
  <c r="J12" i="165" s="1"/>
  <c r="J13" i="165" s="1"/>
  <c r="J14" i="165" s="1"/>
  <c r="J15" i="165" s="1"/>
  <c r="J16" i="165" s="1"/>
  <c r="J17" i="165" s="1"/>
  <c r="J18" i="165" s="1"/>
  <c r="J19" i="165" s="1"/>
  <c r="J20" i="165" s="1"/>
  <c r="J21" i="165" s="1"/>
  <c r="J38" i="165"/>
  <c r="J8" i="165"/>
  <c r="AF39" i="166"/>
  <c r="L39" i="166"/>
  <c r="I39" i="166"/>
  <c r="AG39" i="165"/>
  <c r="AG39" i="166" s="1"/>
  <c r="AF39" i="165"/>
  <c r="M39" i="165"/>
  <c r="M39" i="166" s="1"/>
  <c r="L39" i="165"/>
  <c r="I39" i="165"/>
  <c r="H39" i="165"/>
  <c r="H39" i="166" s="1"/>
  <c r="AG39" i="164"/>
  <c r="AF39" i="164"/>
  <c r="AC39" i="164"/>
  <c r="AB39" i="164"/>
  <c r="M39" i="164"/>
  <c r="L39" i="164"/>
  <c r="I39" i="164"/>
  <c r="H39" i="164"/>
  <c r="AG39" i="163"/>
  <c r="AF39" i="163"/>
  <c r="AC39" i="163"/>
  <c r="AB39" i="163"/>
  <c r="M39" i="163"/>
  <c r="L39" i="163"/>
  <c r="I39" i="163"/>
  <c r="H39" i="163"/>
  <c r="AG39" i="162"/>
  <c r="AF39" i="162"/>
  <c r="AC39" i="162"/>
  <c r="AB39" i="162"/>
  <c r="M39" i="162"/>
  <c r="L39" i="162"/>
  <c r="I39" i="162"/>
  <c r="H39" i="162"/>
  <c r="AC39" i="172"/>
  <c r="AB39" i="172"/>
  <c r="M39" i="172"/>
  <c r="L39" i="172"/>
  <c r="I39" i="172"/>
  <c r="H39" i="172"/>
  <c r="AC39" i="161"/>
  <c r="AB39" i="161"/>
  <c r="X39" i="161"/>
  <c r="W39" i="161"/>
  <c r="T39" i="161"/>
  <c r="S39" i="161"/>
  <c r="M39" i="161"/>
  <c r="L39" i="161"/>
  <c r="I39" i="161"/>
  <c r="H39" i="161"/>
  <c r="AE27" i="165"/>
  <c r="AH27" i="165" s="1"/>
  <c r="AE28" i="165"/>
  <c r="AH28" i="165" s="1"/>
  <c r="AE29" i="165"/>
  <c r="AH29" i="165" s="1"/>
  <c r="AE30" i="165"/>
  <c r="AH30" i="165" s="1"/>
  <c r="K27" i="165"/>
  <c r="N27" i="165" s="1"/>
  <c r="K28" i="165"/>
  <c r="N28" i="165" s="1"/>
  <c r="K29" i="165"/>
  <c r="AA8" i="163" l="1"/>
  <c r="AH38" i="172"/>
  <c r="AA38" i="172"/>
  <c r="AD38" i="172" s="1"/>
  <c r="Y38" i="172"/>
  <c r="U38" i="172"/>
  <c r="P38" i="172"/>
  <c r="K38" i="172"/>
  <c r="N38" i="172" s="1"/>
  <c r="G38" i="172"/>
  <c r="J38" i="172" s="1"/>
  <c r="AH37" i="172"/>
  <c r="AA37" i="172"/>
  <c r="AD37" i="172" s="1"/>
  <c r="Y37" i="172"/>
  <c r="U37" i="172"/>
  <c r="P37" i="172"/>
  <c r="K37" i="172"/>
  <c r="N37" i="172" s="1"/>
  <c r="G37" i="172"/>
  <c r="J37" i="172" s="1"/>
  <c r="AH36" i="172"/>
  <c r="AA36" i="172"/>
  <c r="AD36" i="172" s="1"/>
  <c r="Y36" i="172"/>
  <c r="U36" i="172"/>
  <c r="P36" i="172"/>
  <c r="K36" i="172"/>
  <c r="N36" i="172" s="1"/>
  <c r="G36" i="172"/>
  <c r="J36" i="172" s="1"/>
  <c r="AH35" i="172"/>
  <c r="AA35" i="172"/>
  <c r="Y35" i="172"/>
  <c r="U35" i="172"/>
  <c r="K35" i="172"/>
  <c r="G35" i="172"/>
  <c r="AH34" i="172"/>
  <c r="AA34" i="172"/>
  <c r="Y34" i="172"/>
  <c r="U34" i="172"/>
  <c r="K34" i="172"/>
  <c r="G34" i="172"/>
  <c r="AH33" i="172"/>
  <c r="AA33" i="172"/>
  <c r="Y33" i="172"/>
  <c r="U33" i="172"/>
  <c r="K33" i="172"/>
  <c r="G33" i="172"/>
  <c r="AH32" i="172"/>
  <c r="AA32" i="172"/>
  <c r="Y32" i="172"/>
  <c r="U32" i="172"/>
  <c r="K32" i="172"/>
  <c r="G32" i="172"/>
  <c r="AH31" i="172"/>
  <c r="AA31" i="172"/>
  <c r="Y31" i="172"/>
  <c r="U31" i="172"/>
  <c r="K31" i="172"/>
  <c r="G31" i="172"/>
  <c r="AH30" i="172"/>
  <c r="AA30" i="172"/>
  <c r="Y30" i="172"/>
  <c r="U30" i="172"/>
  <c r="K30" i="172"/>
  <c r="G30" i="172"/>
  <c r="AH29" i="172"/>
  <c r="AA29" i="172"/>
  <c r="Y29" i="172"/>
  <c r="U29" i="172"/>
  <c r="K29" i="172"/>
  <c r="G29" i="172"/>
  <c r="AH28" i="172"/>
  <c r="AA28" i="172"/>
  <c r="Y28" i="172"/>
  <c r="U28" i="172"/>
  <c r="K28" i="172"/>
  <c r="G28" i="172"/>
  <c r="AH27" i="172"/>
  <c r="AA27" i="172"/>
  <c r="Y27" i="172"/>
  <c r="U27" i="172"/>
  <c r="K27" i="172"/>
  <c r="G27" i="172"/>
  <c r="AH26" i="172"/>
  <c r="AA26" i="172"/>
  <c r="Y26" i="172"/>
  <c r="U26" i="172"/>
  <c r="K26" i="172"/>
  <c r="G26" i="172"/>
  <c r="AH25" i="172"/>
  <c r="AA25" i="172"/>
  <c r="Y25" i="172"/>
  <c r="U25" i="172"/>
  <c r="K25" i="172"/>
  <c r="G25" i="172"/>
  <c r="AH24" i="172"/>
  <c r="AA24" i="172"/>
  <c r="Y24" i="172"/>
  <c r="U24" i="172"/>
  <c r="K24" i="172"/>
  <c r="G24" i="172"/>
  <c r="AH23" i="172"/>
  <c r="AA23" i="172"/>
  <c r="Y23" i="172"/>
  <c r="U23" i="172"/>
  <c r="K23" i="172"/>
  <c r="G23" i="172"/>
  <c r="AH22" i="172"/>
  <c r="AA22" i="172"/>
  <c r="Y22" i="172"/>
  <c r="U22" i="172"/>
  <c r="K22" i="172"/>
  <c r="G22" i="172"/>
  <c r="AH21" i="172"/>
  <c r="AA21" i="172"/>
  <c r="Y21" i="172"/>
  <c r="U21" i="172"/>
  <c r="K21" i="172"/>
  <c r="G21" i="172"/>
  <c r="AH20" i="172"/>
  <c r="AA20" i="172"/>
  <c r="Y20" i="172"/>
  <c r="U20" i="172"/>
  <c r="K20" i="172"/>
  <c r="G20" i="172"/>
  <c r="AH19" i="172"/>
  <c r="AA19" i="172"/>
  <c r="Y19" i="172"/>
  <c r="U19" i="172"/>
  <c r="K19" i="172"/>
  <c r="G19" i="172"/>
  <c r="AH18" i="172"/>
  <c r="AA18" i="172"/>
  <c r="Y18" i="172"/>
  <c r="U18" i="172"/>
  <c r="K18" i="172"/>
  <c r="G18" i="172"/>
  <c r="AH17" i="172"/>
  <c r="AA17" i="172"/>
  <c r="Y17" i="172"/>
  <c r="U17" i="172"/>
  <c r="K17" i="172"/>
  <c r="G17" i="172"/>
  <c r="AH16" i="172"/>
  <c r="AA16" i="172"/>
  <c r="Y16" i="172"/>
  <c r="U16" i="172"/>
  <c r="K16" i="172"/>
  <c r="G16" i="172"/>
  <c r="AH15" i="172"/>
  <c r="AA15" i="172"/>
  <c r="Y15" i="172"/>
  <c r="U15" i="172"/>
  <c r="K15" i="172"/>
  <c r="G15" i="172"/>
  <c r="AH14" i="172"/>
  <c r="AA14" i="172"/>
  <c r="Y14" i="172"/>
  <c r="U14" i="172"/>
  <c r="K14" i="172"/>
  <c r="G14" i="172"/>
  <c r="AH13" i="172"/>
  <c r="AA13" i="172"/>
  <c r="Y13" i="172"/>
  <c r="U13" i="172"/>
  <c r="K13" i="172"/>
  <c r="G13" i="172"/>
  <c r="AH12" i="172"/>
  <c r="AA12" i="172"/>
  <c r="Y12" i="172"/>
  <c r="U12" i="172"/>
  <c r="K12" i="172"/>
  <c r="G12" i="172"/>
  <c r="AH11" i="172"/>
  <c r="AA11" i="172"/>
  <c r="Y11" i="172"/>
  <c r="U11" i="172"/>
  <c r="K11" i="172"/>
  <c r="G11" i="172"/>
  <c r="AH10" i="172"/>
  <c r="AA10" i="172"/>
  <c r="Y10" i="172"/>
  <c r="U10" i="172"/>
  <c r="K10" i="172"/>
  <c r="G10" i="172"/>
  <c r="AH9" i="172"/>
  <c r="AA9" i="172"/>
  <c r="Y9" i="172"/>
  <c r="U9" i="172"/>
  <c r="K9" i="172"/>
  <c r="G9" i="172"/>
  <c r="AH8" i="172"/>
  <c r="AA8" i="172"/>
  <c r="Y8" i="172"/>
  <c r="U8" i="172"/>
  <c r="K8" i="172"/>
  <c r="G8" i="172"/>
  <c r="G13" i="166" l="1"/>
  <c r="G27" i="165"/>
  <c r="J27" i="165" s="1"/>
  <c r="G28" i="165" l="1"/>
  <c r="J28" i="165" s="1"/>
  <c r="G15" i="165"/>
  <c r="G16" i="165"/>
  <c r="G17" i="165"/>
  <c r="G18" i="165"/>
  <c r="G19" i="165"/>
  <c r="G20" i="165"/>
  <c r="G21" i="165"/>
  <c r="G22" i="165"/>
  <c r="J22" i="165" s="1"/>
  <c r="G23" i="165"/>
  <c r="J23" i="165" s="1"/>
  <c r="G24" i="165"/>
  <c r="J24" i="165" s="1"/>
  <c r="G25" i="165"/>
  <c r="J25" i="165" s="1"/>
  <c r="G26" i="165"/>
  <c r="J26" i="165" s="1"/>
  <c r="G29" i="165"/>
  <c r="J29" i="165" s="1"/>
  <c r="G30" i="165"/>
  <c r="J30" i="165" s="1"/>
  <c r="G31" i="165"/>
  <c r="J31" i="165" s="1"/>
  <c r="G32" i="165"/>
  <c r="J32" i="165" s="1"/>
  <c r="G33" i="165"/>
  <c r="J33" i="165" s="1"/>
  <c r="G34" i="165"/>
  <c r="J34" i="165" s="1"/>
  <c r="G35" i="165"/>
  <c r="J35" i="165" s="1"/>
  <c r="G36" i="165"/>
  <c r="G37" i="165"/>
  <c r="AE35" i="165"/>
  <c r="AH35" i="165" s="1"/>
  <c r="K35" i="165"/>
  <c r="N35" i="165" s="1"/>
  <c r="K25" i="165"/>
  <c r="N25" i="165" s="1"/>
  <c r="K26" i="165"/>
  <c r="N26" i="165" s="1"/>
  <c r="K20" i="165"/>
  <c r="AE20" i="165"/>
  <c r="AE25" i="165"/>
  <c r="AH25" i="165" s="1"/>
  <c r="AE26" i="165"/>
  <c r="AH26" i="165" s="1"/>
  <c r="J36" i="165" l="1"/>
  <c r="J37" i="165" s="1"/>
  <c r="AA18" i="161"/>
  <c r="R16" i="161"/>
  <c r="G15" i="161"/>
  <c r="G13" i="161" l="1"/>
  <c r="K13" i="161"/>
  <c r="R13" i="161"/>
  <c r="AA38" i="171" l="1"/>
  <c r="AD38" i="171" s="1"/>
  <c r="AA37" i="171"/>
  <c r="AD37" i="171" s="1"/>
  <c r="AA36" i="171"/>
  <c r="AD36" i="171" s="1"/>
  <c r="AA35" i="171"/>
  <c r="AD35" i="171" s="1"/>
  <c r="AA34" i="171"/>
  <c r="AA33" i="171"/>
  <c r="AA32" i="171"/>
  <c r="AA31" i="171"/>
  <c r="AA30" i="171"/>
  <c r="AA29" i="171"/>
  <c r="AD29" i="171" s="1"/>
  <c r="AA28" i="171"/>
  <c r="AD28" i="171" s="1"/>
  <c r="AA27" i="171"/>
  <c r="AD27" i="171" s="1"/>
  <c r="AA26" i="171"/>
  <c r="AD26" i="171" s="1"/>
  <c r="AA25" i="171"/>
  <c r="AA24" i="171"/>
  <c r="AA23" i="171"/>
  <c r="AD23" i="171" s="1"/>
  <c r="AA22" i="171"/>
  <c r="AD22" i="171" s="1"/>
  <c r="AA21" i="171"/>
  <c r="AA20" i="171"/>
  <c r="AA19" i="171"/>
  <c r="AD19" i="171" s="1"/>
  <c r="AA18" i="171"/>
  <c r="AA17" i="171"/>
  <c r="AA16" i="171"/>
  <c r="AD16" i="171" s="1"/>
  <c r="AA15" i="171"/>
  <c r="AD15" i="171" s="1"/>
  <c r="AA14" i="171"/>
  <c r="AD14" i="171" s="1"/>
  <c r="AA13" i="171"/>
  <c r="AD13" i="171" s="1"/>
  <c r="AA12" i="171"/>
  <c r="AD12" i="171" s="1"/>
  <c r="AA11" i="171"/>
  <c r="AD11" i="171" s="1"/>
  <c r="AA10" i="171"/>
  <c r="AD10" i="171" s="1"/>
  <c r="AA9" i="171"/>
  <c r="AD9" i="171" s="1"/>
  <c r="AA8" i="171"/>
  <c r="AD8" i="171" s="1"/>
  <c r="V38" i="171"/>
  <c r="V37" i="171"/>
  <c r="Y37" i="171" s="1"/>
  <c r="V36" i="171"/>
  <c r="Y36" i="171" s="1"/>
  <c r="V35" i="171"/>
  <c r="Y35" i="171" s="1"/>
  <c r="V34" i="171"/>
  <c r="V33" i="171"/>
  <c r="V32" i="171"/>
  <c r="V31" i="171"/>
  <c r="V30" i="171"/>
  <c r="V29" i="171"/>
  <c r="Y29" i="171" s="1"/>
  <c r="V28" i="171"/>
  <c r="Y28" i="171" s="1"/>
  <c r="V27" i="171"/>
  <c r="Y27" i="171" s="1"/>
  <c r="V26" i="171"/>
  <c r="Y26" i="171" s="1"/>
  <c r="V25" i="171"/>
  <c r="V24" i="171"/>
  <c r="V23" i="171"/>
  <c r="Y23" i="171" s="1"/>
  <c r="V22" i="171"/>
  <c r="Y22" i="171" s="1"/>
  <c r="V21" i="171"/>
  <c r="V20" i="171"/>
  <c r="V19" i="171"/>
  <c r="Y19" i="171" s="1"/>
  <c r="V18" i="171"/>
  <c r="V17" i="171"/>
  <c r="V16" i="171"/>
  <c r="Y16" i="171" s="1"/>
  <c r="V15" i="171"/>
  <c r="Y15" i="171" s="1"/>
  <c r="V14" i="171"/>
  <c r="Y14" i="171" s="1"/>
  <c r="V13" i="171"/>
  <c r="Y13" i="171" s="1"/>
  <c r="V12" i="171"/>
  <c r="Y12" i="171" s="1"/>
  <c r="V11" i="171"/>
  <c r="V10" i="171"/>
  <c r="Y10" i="171" s="1"/>
  <c r="V9" i="171"/>
  <c r="Y9" i="171" s="1"/>
  <c r="V8" i="171"/>
  <c r="Y8" i="171" s="1"/>
  <c r="R38" i="171"/>
  <c r="U38" i="171" s="1"/>
  <c r="R37" i="171"/>
  <c r="U37" i="171" s="1"/>
  <c r="R36" i="171"/>
  <c r="U36" i="171" s="1"/>
  <c r="R35" i="171"/>
  <c r="U35" i="171" s="1"/>
  <c r="R34" i="171"/>
  <c r="U34" i="171" s="1"/>
  <c r="R33" i="171"/>
  <c r="R32" i="171"/>
  <c r="R31" i="171"/>
  <c r="R30" i="171"/>
  <c r="R29" i="171"/>
  <c r="U29" i="171" s="1"/>
  <c r="R28" i="171"/>
  <c r="U28" i="171" s="1"/>
  <c r="R27" i="171"/>
  <c r="U27" i="171" s="1"/>
  <c r="R26" i="171"/>
  <c r="U26" i="171" s="1"/>
  <c r="R25" i="171"/>
  <c r="R24" i="171"/>
  <c r="R23" i="171"/>
  <c r="U23" i="171" s="1"/>
  <c r="R22" i="171"/>
  <c r="U22" i="171" s="1"/>
  <c r="R21" i="171"/>
  <c r="R20" i="171"/>
  <c r="R19" i="171"/>
  <c r="U19" i="171" s="1"/>
  <c r="R18" i="171"/>
  <c r="U18" i="171" s="1"/>
  <c r="R17" i="171"/>
  <c r="U17" i="171" s="1"/>
  <c r="R16" i="171"/>
  <c r="U16" i="171" s="1"/>
  <c r="R15" i="171"/>
  <c r="U15" i="171" s="1"/>
  <c r="R14" i="171"/>
  <c r="U14" i="171" s="1"/>
  <c r="R13" i="171"/>
  <c r="U13" i="171" s="1"/>
  <c r="R12" i="171"/>
  <c r="U12" i="171" s="1"/>
  <c r="R11" i="171"/>
  <c r="U11" i="171" s="1"/>
  <c r="R10" i="171"/>
  <c r="U10" i="171" s="1"/>
  <c r="R9" i="171"/>
  <c r="U9" i="171" s="1"/>
  <c r="R8" i="171"/>
  <c r="U8" i="171" s="1"/>
  <c r="K38" i="171"/>
  <c r="K37" i="171"/>
  <c r="N37" i="171" s="1"/>
  <c r="K36" i="171"/>
  <c r="N36" i="171" s="1"/>
  <c r="K35" i="171"/>
  <c r="N35" i="171" s="1"/>
  <c r="K34" i="171"/>
  <c r="K33" i="171"/>
  <c r="K32" i="171"/>
  <c r="K31" i="171"/>
  <c r="K30" i="171"/>
  <c r="N30" i="171" s="1"/>
  <c r="K29" i="171"/>
  <c r="N29" i="171" s="1"/>
  <c r="K28" i="171"/>
  <c r="N28" i="171" s="1"/>
  <c r="K27" i="171"/>
  <c r="N27" i="171" s="1"/>
  <c r="K26" i="171"/>
  <c r="N26" i="171" s="1"/>
  <c r="K25" i="171"/>
  <c r="K24" i="171"/>
  <c r="N24" i="171" s="1"/>
  <c r="K23" i="171"/>
  <c r="N23" i="171" s="1"/>
  <c r="K22" i="171"/>
  <c r="N22" i="171" s="1"/>
  <c r="K21" i="171"/>
  <c r="K20" i="171"/>
  <c r="K19" i="171"/>
  <c r="N19" i="171" s="1"/>
  <c r="K18" i="171"/>
  <c r="K17" i="171"/>
  <c r="K16" i="171"/>
  <c r="N16" i="171" s="1"/>
  <c r="K15" i="171"/>
  <c r="N15" i="171" s="1"/>
  <c r="K14" i="171"/>
  <c r="N14" i="171" s="1"/>
  <c r="K13" i="171"/>
  <c r="N13" i="171" s="1"/>
  <c r="K12" i="171"/>
  <c r="N12" i="171" s="1"/>
  <c r="K11" i="171"/>
  <c r="K10" i="171"/>
  <c r="K9" i="171"/>
  <c r="N9" i="171" s="1"/>
  <c r="K8" i="171"/>
  <c r="N8" i="171" s="1"/>
  <c r="G38" i="171"/>
  <c r="J38" i="171" s="1"/>
  <c r="G37" i="171"/>
  <c r="J37" i="171" s="1"/>
  <c r="G36" i="171"/>
  <c r="J36" i="171" s="1"/>
  <c r="G35" i="171"/>
  <c r="J35" i="171" s="1"/>
  <c r="G34" i="171"/>
  <c r="G33" i="171"/>
  <c r="G32" i="171"/>
  <c r="G31" i="171"/>
  <c r="G30" i="171"/>
  <c r="G29" i="171"/>
  <c r="J29" i="171" s="1"/>
  <c r="G28" i="171"/>
  <c r="J28" i="171" s="1"/>
  <c r="G27" i="171"/>
  <c r="J27" i="171" s="1"/>
  <c r="G26" i="171"/>
  <c r="J26" i="171" s="1"/>
  <c r="G25" i="171"/>
  <c r="G24" i="171"/>
  <c r="G23" i="171"/>
  <c r="J23" i="171" s="1"/>
  <c r="G22" i="171"/>
  <c r="J22" i="171" s="1"/>
  <c r="G21" i="171"/>
  <c r="G20" i="171"/>
  <c r="G19" i="171"/>
  <c r="J19" i="171" s="1"/>
  <c r="G18" i="171"/>
  <c r="G17" i="171"/>
  <c r="G16" i="171"/>
  <c r="J16" i="171" s="1"/>
  <c r="G15" i="171"/>
  <c r="J15" i="171" s="1"/>
  <c r="G14" i="171"/>
  <c r="J14" i="171" s="1"/>
  <c r="G13" i="171"/>
  <c r="J13" i="171" s="1"/>
  <c r="G12" i="171"/>
  <c r="J12" i="171" s="1"/>
  <c r="G11" i="171"/>
  <c r="G10" i="171"/>
  <c r="G9" i="171"/>
  <c r="J9" i="171" s="1"/>
  <c r="G8" i="171"/>
  <c r="J8" i="171" s="1"/>
  <c r="AA38" i="170"/>
  <c r="AD38" i="170" s="1"/>
  <c r="AA37" i="170"/>
  <c r="AD37" i="170" s="1"/>
  <c r="AD7" i="171" s="1"/>
  <c r="AA36" i="170"/>
  <c r="AD36" i="170" s="1"/>
  <c r="AA35" i="170"/>
  <c r="AA34" i="170"/>
  <c r="AA33" i="170"/>
  <c r="AA32" i="170"/>
  <c r="AA31" i="170"/>
  <c r="AA30" i="170"/>
  <c r="AD30" i="170" s="1"/>
  <c r="AA29" i="170"/>
  <c r="AA28" i="170"/>
  <c r="AD28" i="170" s="1"/>
  <c r="AA27" i="170"/>
  <c r="AA26" i="170"/>
  <c r="AA25" i="170"/>
  <c r="AA24" i="170"/>
  <c r="AA23" i="170"/>
  <c r="AA22" i="170"/>
  <c r="AA21" i="170"/>
  <c r="AA20" i="170"/>
  <c r="AA19" i="170"/>
  <c r="AA18" i="170"/>
  <c r="AA17" i="170"/>
  <c r="AA16" i="170"/>
  <c r="AA15" i="170"/>
  <c r="AA14" i="170"/>
  <c r="AA13" i="170"/>
  <c r="AA12" i="170"/>
  <c r="AA11" i="170"/>
  <c r="AA10" i="170"/>
  <c r="AD10" i="170" s="1"/>
  <c r="AA9" i="170"/>
  <c r="AD9" i="170" s="1"/>
  <c r="AA8" i="170"/>
  <c r="AD8" i="170" s="1"/>
  <c r="V38" i="170"/>
  <c r="Y38" i="170" s="1"/>
  <c r="V37" i="170"/>
  <c r="Y37" i="170" s="1"/>
  <c r="Y7" i="171" s="1"/>
  <c r="V36" i="170"/>
  <c r="Y36" i="170" s="1"/>
  <c r="V35" i="170"/>
  <c r="V34" i="170"/>
  <c r="V33" i="170"/>
  <c r="V32" i="170"/>
  <c r="V31" i="170"/>
  <c r="V30" i="170"/>
  <c r="Y30" i="170" s="1"/>
  <c r="V29" i="170"/>
  <c r="V28" i="170"/>
  <c r="Y28" i="170" s="1"/>
  <c r="V27" i="170"/>
  <c r="Y27" i="170" s="1"/>
  <c r="V26" i="170"/>
  <c r="Y26" i="170" s="1"/>
  <c r="V25" i="170"/>
  <c r="Y25" i="170" s="1"/>
  <c r="V24" i="170"/>
  <c r="Y24" i="170" s="1"/>
  <c r="V23" i="170"/>
  <c r="Y23" i="170" s="1"/>
  <c r="V22" i="170"/>
  <c r="Y22" i="170" s="1"/>
  <c r="V21" i="170"/>
  <c r="Y21" i="170" s="1"/>
  <c r="V20" i="170"/>
  <c r="Y20" i="170" s="1"/>
  <c r="V19" i="170"/>
  <c r="Y19" i="170" s="1"/>
  <c r="V18" i="170"/>
  <c r="Y18" i="170" s="1"/>
  <c r="V17" i="170"/>
  <c r="Y17" i="170" s="1"/>
  <c r="V16" i="170"/>
  <c r="Y16" i="170" s="1"/>
  <c r="V15" i="170"/>
  <c r="Y15" i="170" s="1"/>
  <c r="V14" i="170"/>
  <c r="V13" i="170"/>
  <c r="Y13" i="170" s="1"/>
  <c r="V12" i="170"/>
  <c r="Y12" i="170" s="1"/>
  <c r="V11" i="170"/>
  <c r="Y11" i="170" s="1"/>
  <c r="V10" i="170"/>
  <c r="Y10" i="170" s="1"/>
  <c r="V9" i="170"/>
  <c r="Y9" i="170" s="1"/>
  <c r="V8" i="170"/>
  <c r="Y8" i="170" s="1"/>
  <c r="R38" i="170"/>
  <c r="U38" i="170" s="1"/>
  <c r="R37" i="170"/>
  <c r="U37" i="170" s="1"/>
  <c r="U7" i="171" s="1"/>
  <c r="R36" i="170"/>
  <c r="U36" i="170" s="1"/>
  <c r="R35" i="170"/>
  <c r="U35" i="170" s="1"/>
  <c r="R34" i="170"/>
  <c r="U34" i="170" s="1"/>
  <c r="R33" i="170"/>
  <c r="U33" i="170" s="1"/>
  <c r="R32" i="170"/>
  <c r="U32" i="170" s="1"/>
  <c r="R31" i="170"/>
  <c r="U31" i="170" s="1"/>
  <c r="R30" i="170"/>
  <c r="U30" i="170" s="1"/>
  <c r="R29" i="170"/>
  <c r="R28" i="170"/>
  <c r="U28" i="170" s="1"/>
  <c r="R27" i="170"/>
  <c r="R26" i="170"/>
  <c r="U26" i="170" s="1"/>
  <c r="R25" i="170"/>
  <c r="U25" i="170" s="1"/>
  <c r="R24" i="170"/>
  <c r="U24" i="170" s="1"/>
  <c r="R23" i="170"/>
  <c r="U23" i="170" s="1"/>
  <c r="R22" i="170"/>
  <c r="U22" i="170" s="1"/>
  <c r="R21" i="170"/>
  <c r="U21" i="170" s="1"/>
  <c r="R20" i="170"/>
  <c r="U20" i="170" s="1"/>
  <c r="R19" i="170"/>
  <c r="U19" i="170" s="1"/>
  <c r="R18" i="170"/>
  <c r="U18" i="170" s="1"/>
  <c r="R17" i="170"/>
  <c r="U17" i="170" s="1"/>
  <c r="R16" i="170"/>
  <c r="U16" i="170" s="1"/>
  <c r="R15" i="170"/>
  <c r="U15" i="170" s="1"/>
  <c r="R14" i="170"/>
  <c r="U14" i="170" s="1"/>
  <c r="R13" i="170"/>
  <c r="U13" i="170" s="1"/>
  <c r="R12" i="170"/>
  <c r="U12" i="170" s="1"/>
  <c r="R11" i="170"/>
  <c r="U11" i="170" s="1"/>
  <c r="R10" i="170"/>
  <c r="U10" i="170" s="1"/>
  <c r="R9" i="170"/>
  <c r="U9" i="170" s="1"/>
  <c r="R8" i="170"/>
  <c r="U8" i="170" s="1"/>
  <c r="K38" i="170"/>
  <c r="N38" i="170" s="1"/>
  <c r="K37" i="170"/>
  <c r="N37" i="170" s="1"/>
  <c r="N7" i="171" s="1"/>
  <c r="K36" i="170"/>
  <c r="N36" i="170" s="1"/>
  <c r="K35" i="170"/>
  <c r="K34" i="170"/>
  <c r="K33" i="170"/>
  <c r="K32" i="170"/>
  <c r="K31" i="170"/>
  <c r="K30" i="170"/>
  <c r="N30" i="170" s="1"/>
  <c r="K29" i="170"/>
  <c r="N29" i="170" s="1"/>
  <c r="K28" i="170"/>
  <c r="N28" i="170" s="1"/>
  <c r="K27" i="170"/>
  <c r="K26" i="170"/>
  <c r="K25" i="170"/>
  <c r="N25" i="170" s="1"/>
  <c r="K24" i="170"/>
  <c r="N24" i="170" s="1"/>
  <c r="K23" i="170"/>
  <c r="N23" i="170" s="1"/>
  <c r="K22" i="170"/>
  <c r="N22" i="170" s="1"/>
  <c r="K21" i="170"/>
  <c r="N21" i="170" s="1"/>
  <c r="K20" i="170"/>
  <c r="K19" i="170"/>
  <c r="K18" i="170"/>
  <c r="K17" i="170"/>
  <c r="N17" i="170" s="1"/>
  <c r="K16" i="170"/>
  <c r="N16" i="170" s="1"/>
  <c r="K15" i="170"/>
  <c r="N15" i="170" s="1"/>
  <c r="K14" i="170"/>
  <c r="K13" i="170"/>
  <c r="N13" i="170" s="1"/>
  <c r="K12" i="170"/>
  <c r="N12" i="170" s="1"/>
  <c r="K11" i="170"/>
  <c r="N11" i="170" s="1"/>
  <c r="K10" i="170"/>
  <c r="N10" i="170" s="1"/>
  <c r="K9" i="170"/>
  <c r="N9" i="170" s="1"/>
  <c r="K8" i="170"/>
  <c r="N8" i="170" s="1"/>
  <c r="G38" i="170"/>
  <c r="J38" i="170" s="1"/>
  <c r="G37" i="170"/>
  <c r="J37" i="170" s="1"/>
  <c r="J7" i="171" s="1"/>
  <c r="G36" i="170"/>
  <c r="J36" i="170" s="1"/>
  <c r="G35" i="170"/>
  <c r="G34" i="170"/>
  <c r="G33" i="170"/>
  <c r="G32" i="170"/>
  <c r="G31" i="170"/>
  <c r="G30" i="170"/>
  <c r="J30" i="170" s="1"/>
  <c r="G29" i="170"/>
  <c r="G28" i="170"/>
  <c r="J28" i="170" s="1"/>
  <c r="G27" i="170"/>
  <c r="G26" i="170"/>
  <c r="J26" i="170" s="1"/>
  <c r="G25" i="170"/>
  <c r="J25" i="170" s="1"/>
  <c r="G24" i="170"/>
  <c r="J24" i="170" s="1"/>
  <c r="G23" i="170"/>
  <c r="J23" i="170" s="1"/>
  <c r="G22" i="170"/>
  <c r="J22" i="170" s="1"/>
  <c r="G21" i="170"/>
  <c r="J21" i="170" s="1"/>
  <c r="G20" i="170"/>
  <c r="G19" i="170"/>
  <c r="G18" i="170"/>
  <c r="J18" i="170" s="1"/>
  <c r="G17" i="170"/>
  <c r="J17" i="170" s="1"/>
  <c r="G16" i="170"/>
  <c r="J16" i="170" s="1"/>
  <c r="G15" i="170"/>
  <c r="J15" i="170" s="1"/>
  <c r="G14" i="170"/>
  <c r="J14" i="170" s="1"/>
  <c r="G13" i="170"/>
  <c r="J13" i="170" s="1"/>
  <c r="G12" i="170"/>
  <c r="J12" i="170" s="1"/>
  <c r="G11" i="170"/>
  <c r="J11" i="170" s="1"/>
  <c r="G10" i="170"/>
  <c r="J10" i="170" s="1"/>
  <c r="G9" i="170"/>
  <c r="J9" i="170" s="1"/>
  <c r="G8" i="170"/>
  <c r="J8" i="170" s="1"/>
  <c r="AE38" i="169"/>
  <c r="AH38" i="169" s="1"/>
  <c r="AE37" i="169"/>
  <c r="AH37" i="169" s="1"/>
  <c r="AE36" i="169"/>
  <c r="AH36" i="169" s="1"/>
  <c r="AE35" i="169"/>
  <c r="AH35" i="169" s="1"/>
  <c r="AE34" i="169"/>
  <c r="AH34" i="169" s="1"/>
  <c r="AE33" i="169"/>
  <c r="AH33" i="169" s="1"/>
  <c r="AE32" i="169"/>
  <c r="AH32" i="169" s="1"/>
  <c r="AE31" i="169"/>
  <c r="AH31" i="169" s="1"/>
  <c r="AE30" i="169"/>
  <c r="AH30" i="169" s="1"/>
  <c r="AE29" i="169"/>
  <c r="AH29" i="169" s="1"/>
  <c r="AE28" i="169"/>
  <c r="AH28" i="169" s="1"/>
  <c r="AE27" i="169"/>
  <c r="AH27" i="169" s="1"/>
  <c r="AE26" i="169"/>
  <c r="AH26" i="169" s="1"/>
  <c r="AE25" i="169"/>
  <c r="AH25" i="169" s="1"/>
  <c r="AE24" i="169"/>
  <c r="AH24" i="169" s="1"/>
  <c r="AE23" i="169"/>
  <c r="AH23" i="169" s="1"/>
  <c r="AE22" i="169"/>
  <c r="AH22" i="169" s="1"/>
  <c r="AE21" i="169"/>
  <c r="AH21" i="169" s="1"/>
  <c r="AE20" i="169"/>
  <c r="AH20" i="169" s="1"/>
  <c r="AE19" i="169"/>
  <c r="AH19" i="169" s="1"/>
  <c r="AE18" i="169"/>
  <c r="AH18" i="169" s="1"/>
  <c r="AE17" i="169"/>
  <c r="AH17" i="169" s="1"/>
  <c r="AE16" i="169"/>
  <c r="AH16" i="169" s="1"/>
  <c r="AE15" i="169"/>
  <c r="AH15" i="169" s="1"/>
  <c r="AE14" i="169"/>
  <c r="AH14" i="169" s="1"/>
  <c r="AE13" i="169"/>
  <c r="AH13" i="169" s="1"/>
  <c r="AE12" i="169"/>
  <c r="AH12" i="169" s="1"/>
  <c r="AE11" i="169"/>
  <c r="AH11" i="169" s="1"/>
  <c r="AE10" i="169"/>
  <c r="AH10" i="169" s="1"/>
  <c r="AE9" i="169"/>
  <c r="AH9" i="169" s="1"/>
  <c r="AE8" i="169"/>
  <c r="AH8" i="169" s="1"/>
  <c r="AE38" i="166"/>
  <c r="AE37" i="166"/>
  <c r="AE36" i="166"/>
  <c r="AE35" i="166"/>
  <c r="AE34" i="166"/>
  <c r="AE33" i="166"/>
  <c r="AE32" i="166"/>
  <c r="AE31" i="166"/>
  <c r="AE30" i="166"/>
  <c r="AE29" i="166"/>
  <c r="AE28" i="166"/>
  <c r="AE27" i="166"/>
  <c r="AE26" i="166"/>
  <c r="AE25" i="166"/>
  <c r="AE24" i="166"/>
  <c r="AE23" i="166"/>
  <c r="AE22" i="166"/>
  <c r="AE21" i="166"/>
  <c r="AE20" i="166"/>
  <c r="AE19" i="166"/>
  <c r="AE18" i="166"/>
  <c r="AE17" i="166"/>
  <c r="AE16" i="166"/>
  <c r="AE15" i="166"/>
  <c r="AE14" i="166"/>
  <c r="AE13" i="166"/>
  <c r="AE12" i="166"/>
  <c r="AE11" i="166"/>
  <c r="AE10" i="166"/>
  <c r="AE9" i="166"/>
  <c r="AE8" i="166"/>
  <c r="V38" i="169"/>
  <c r="Y38" i="169" s="1"/>
  <c r="V37" i="169"/>
  <c r="Y37" i="169" s="1"/>
  <c r="V36" i="169"/>
  <c r="Y36" i="169" s="1"/>
  <c r="V35" i="169"/>
  <c r="Y35" i="169" s="1"/>
  <c r="V34" i="169"/>
  <c r="Y34" i="169" s="1"/>
  <c r="V33" i="169"/>
  <c r="Y33" i="169" s="1"/>
  <c r="V32" i="169"/>
  <c r="Y32" i="169" s="1"/>
  <c r="V31" i="169"/>
  <c r="Y31" i="169" s="1"/>
  <c r="V30" i="169"/>
  <c r="Y30" i="169" s="1"/>
  <c r="V29" i="169"/>
  <c r="Y29" i="169" s="1"/>
  <c r="V28" i="169"/>
  <c r="Y28" i="169" s="1"/>
  <c r="V27" i="169"/>
  <c r="Y27" i="169" s="1"/>
  <c r="V26" i="169"/>
  <c r="Y26" i="169" s="1"/>
  <c r="V25" i="169"/>
  <c r="Y25" i="169" s="1"/>
  <c r="V24" i="169"/>
  <c r="Y24" i="169" s="1"/>
  <c r="V23" i="169"/>
  <c r="Y23" i="169" s="1"/>
  <c r="V22" i="169"/>
  <c r="Y22" i="169" s="1"/>
  <c r="V21" i="169"/>
  <c r="Y21" i="169" s="1"/>
  <c r="V20" i="169"/>
  <c r="Y20" i="169" s="1"/>
  <c r="V19" i="169"/>
  <c r="Y19" i="169" s="1"/>
  <c r="V18" i="169"/>
  <c r="Y18" i="169" s="1"/>
  <c r="V17" i="169"/>
  <c r="Y17" i="169" s="1"/>
  <c r="V16" i="169"/>
  <c r="Y16" i="169" s="1"/>
  <c r="V15" i="169"/>
  <c r="Y15" i="169" s="1"/>
  <c r="V14" i="169"/>
  <c r="Y14" i="169" s="1"/>
  <c r="V13" i="169"/>
  <c r="Y13" i="169" s="1"/>
  <c r="V12" i="169"/>
  <c r="Y12" i="169" s="1"/>
  <c r="V11" i="169"/>
  <c r="Y11" i="169" s="1"/>
  <c r="V10" i="169"/>
  <c r="Y10" i="169" s="1"/>
  <c r="V9" i="169"/>
  <c r="Y9" i="169" s="1"/>
  <c r="V8" i="169"/>
  <c r="Y8" i="169" s="1"/>
  <c r="R38" i="169"/>
  <c r="U38" i="169" s="1"/>
  <c r="R37" i="169"/>
  <c r="U37" i="169" s="1"/>
  <c r="R36" i="169"/>
  <c r="U36" i="169" s="1"/>
  <c r="R35" i="169"/>
  <c r="U35" i="169" s="1"/>
  <c r="R34" i="169"/>
  <c r="U34" i="169" s="1"/>
  <c r="R33" i="169"/>
  <c r="U33" i="169" s="1"/>
  <c r="R32" i="169"/>
  <c r="U32" i="169" s="1"/>
  <c r="R31" i="169"/>
  <c r="U31" i="169" s="1"/>
  <c r="R30" i="169"/>
  <c r="U30" i="169" s="1"/>
  <c r="R29" i="169"/>
  <c r="U29" i="169" s="1"/>
  <c r="R28" i="169"/>
  <c r="U28" i="169" s="1"/>
  <c r="R27" i="169"/>
  <c r="U27" i="169" s="1"/>
  <c r="R26" i="169"/>
  <c r="U26" i="169" s="1"/>
  <c r="R25" i="169"/>
  <c r="U25" i="169" s="1"/>
  <c r="R24" i="169"/>
  <c r="U24" i="169" s="1"/>
  <c r="R23" i="169"/>
  <c r="U23" i="169" s="1"/>
  <c r="R22" i="169"/>
  <c r="R21" i="169"/>
  <c r="R20" i="169"/>
  <c r="R19" i="169"/>
  <c r="U19" i="169" s="1"/>
  <c r="R18" i="169"/>
  <c r="U18" i="169" s="1"/>
  <c r="R17" i="169"/>
  <c r="U17" i="169" s="1"/>
  <c r="R16" i="169"/>
  <c r="U16" i="169" s="1"/>
  <c r="R15" i="169"/>
  <c r="U15" i="169" s="1"/>
  <c r="R14" i="169"/>
  <c r="U14" i="169" s="1"/>
  <c r="R13" i="169"/>
  <c r="U13" i="169" s="1"/>
  <c r="R12" i="169"/>
  <c r="U12" i="169" s="1"/>
  <c r="R11" i="169"/>
  <c r="U11" i="169" s="1"/>
  <c r="R10" i="169"/>
  <c r="U10" i="169" s="1"/>
  <c r="R9" i="169"/>
  <c r="U9" i="169" s="1"/>
  <c r="R8" i="169"/>
  <c r="U8" i="169" s="1"/>
  <c r="K38" i="169"/>
  <c r="N38" i="169" s="1"/>
  <c r="K37" i="169"/>
  <c r="K36" i="169"/>
  <c r="N36" i="169" s="1"/>
  <c r="K35" i="169"/>
  <c r="N35" i="169" s="1"/>
  <c r="K34" i="169"/>
  <c r="N34" i="169" s="1"/>
  <c r="K33" i="169"/>
  <c r="N33" i="169" s="1"/>
  <c r="K32" i="169"/>
  <c r="N32" i="169" s="1"/>
  <c r="K31" i="169"/>
  <c r="N31" i="169" s="1"/>
  <c r="K30" i="169"/>
  <c r="N30" i="169" s="1"/>
  <c r="K29" i="169"/>
  <c r="N29" i="169" s="1"/>
  <c r="K28" i="169"/>
  <c r="N28" i="169" s="1"/>
  <c r="K27" i="169"/>
  <c r="N27" i="169" s="1"/>
  <c r="K26" i="169"/>
  <c r="N26" i="169" s="1"/>
  <c r="K25" i="169"/>
  <c r="N25" i="169" s="1"/>
  <c r="K24" i="169"/>
  <c r="N24" i="169" s="1"/>
  <c r="K23" i="169"/>
  <c r="N23" i="169" s="1"/>
  <c r="K22" i="169"/>
  <c r="N22" i="169" s="1"/>
  <c r="K21" i="169"/>
  <c r="N21" i="169" s="1"/>
  <c r="K20" i="169"/>
  <c r="N20" i="169" s="1"/>
  <c r="K19" i="169"/>
  <c r="N19" i="169" s="1"/>
  <c r="K18" i="169"/>
  <c r="N18" i="169" s="1"/>
  <c r="K17" i="169"/>
  <c r="N17" i="169" s="1"/>
  <c r="K16" i="169"/>
  <c r="N16" i="169" s="1"/>
  <c r="K15" i="169"/>
  <c r="N15" i="169" s="1"/>
  <c r="K14" i="169"/>
  <c r="N14" i="169" s="1"/>
  <c r="K13" i="169"/>
  <c r="N13" i="169" s="1"/>
  <c r="K12" i="169"/>
  <c r="N12" i="169" s="1"/>
  <c r="K11" i="169"/>
  <c r="N11" i="169" s="1"/>
  <c r="K10" i="169"/>
  <c r="N10" i="169" s="1"/>
  <c r="K9" i="169"/>
  <c r="N9" i="169" s="1"/>
  <c r="K8" i="169"/>
  <c r="N8" i="169" s="1"/>
  <c r="G38" i="169"/>
  <c r="J38" i="169" s="1"/>
  <c r="G37" i="169"/>
  <c r="G36" i="169"/>
  <c r="J36" i="169" s="1"/>
  <c r="G35" i="169"/>
  <c r="J35" i="169" s="1"/>
  <c r="G34" i="169"/>
  <c r="J34" i="169" s="1"/>
  <c r="G33" i="169"/>
  <c r="J33" i="169" s="1"/>
  <c r="G32" i="169"/>
  <c r="J32" i="169" s="1"/>
  <c r="G31" i="169"/>
  <c r="J31" i="169" s="1"/>
  <c r="G30" i="169"/>
  <c r="J30" i="169" s="1"/>
  <c r="G29" i="169"/>
  <c r="J29" i="169" s="1"/>
  <c r="G28" i="169"/>
  <c r="J28" i="169" s="1"/>
  <c r="G27" i="169"/>
  <c r="J27" i="169" s="1"/>
  <c r="G26" i="169"/>
  <c r="J26" i="169" s="1"/>
  <c r="G25" i="169"/>
  <c r="J25" i="169" s="1"/>
  <c r="G24" i="169"/>
  <c r="J24" i="169" s="1"/>
  <c r="G23" i="169"/>
  <c r="J23" i="169" s="1"/>
  <c r="G22" i="169"/>
  <c r="J22" i="169" s="1"/>
  <c r="G21" i="169"/>
  <c r="J21" i="169" s="1"/>
  <c r="G20" i="169"/>
  <c r="J20" i="169" s="1"/>
  <c r="G19" i="169"/>
  <c r="J19" i="169" s="1"/>
  <c r="G18" i="169"/>
  <c r="J18" i="169" s="1"/>
  <c r="G17" i="169"/>
  <c r="J17" i="169" s="1"/>
  <c r="G16" i="169"/>
  <c r="J16" i="169" s="1"/>
  <c r="G15" i="169"/>
  <c r="J15" i="169" s="1"/>
  <c r="G14" i="169"/>
  <c r="J14" i="169" s="1"/>
  <c r="G13" i="169"/>
  <c r="J13" i="169" s="1"/>
  <c r="G12" i="169"/>
  <c r="J12" i="169" s="1"/>
  <c r="G11" i="169"/>
  <c r="J11" i="169" s="1"/>
  <c r="G10" i="169"/>
  <c r="J10" i="169" s="1"/>
  <c r="G9" i="169"/>
  <c r="J9" i="169" s="1"/>
  <c r="G8" i="169"/>
  <c r="J8" i="169" s="1"/>
  <c r="AE38" i="168"/>
  <c r="AH38" i="168" s="1"/>
  <c r="AE37" i="168"/>
  <c r="AE36" i="168"/>
  <c r="AH36" i="168" s="1"/>
  <c r="AE35" i="168"/>
  <c r="AE34" i="168"/>
  <c r="AH34" i="168" s="1"/>
  <c r="AH35" i="168" s="1"/>
  <c r="AE33" i="168"/>
  <c r="AE32" i="168"/>
  <c r="AE31" i="168"/>
  <c r="AH31" i="168" s="1"/>
  <c r="AE30" i="168"/>
  <c r="AH30" i="168" s="1"/>
  <c r="AE29" i="168"/>
  <c r="AH29" i="168" s="1"/>
  <c r="AE28" i="168"/>
  <c r="AH28" i="168" s="1"/>
  <c r="AE27" i="168"/>
  <c r="AH27" i="168" s="1"/>
  <c r="AE26" i="168"/>
  <c r="AH26" i="168" s="1"/>
  <c r="AE25" i="168"/>
  <c r="AH25" i="168" s="1"/>
  <c r="AE24" i="168"/>
  <c r="AH24" i="168" s="1"/>
  <c r="AE23" i="168"/>
  <c r="AH23" i="168" s="1"/>
  <c r="AE22" i="168"/>
  <c r="AH22" i="168" s="1"/>
  <c r="AE21" i="168"/>
  <c r="AH21" i="168" s="1"/>
  <c r="AE20" i="168"/>
  <c r="AH20" i="168" s="1"/>
  <c r="AE19" i="168"/>
  <c r="AH19" i="168" s="1"/>
  <c r="AE18" i="168"/>
  <c r="AH18" i="168" s="1"/>
  <c r="AE17" i="168"/>
  <c r="AH17" i="168" s="1"/>
  <c r="AE16" i="168"/>
  <c r="AH16" i="168" s="1"/>
  <c r="AE15" i="168"/>
  <c r="AH15" i="168" s="1"/>
  <c r="AE14" i="168"/>
  <c r="AH14" i="168" s="1"/>
  <c r="AE13" i="168"/>
  <c r="AH13" i="168" s="1"/>
  <c r="AE12" i="168"/>
  <c r="AH12" i="168" s="1"/>
  <c r="AE11" i="168"/>
  <c r="AH11" i="168" s="1"/>
  <c r="AE10" i="168"/>
  <c r="AH10" i="168" s="1"/>
  <c r="AE9" i="168"/>
  <c r="AH9" i="168" s="1"/>
  <c r="AE8" i="168"/>
  <c r="AH8" i="168" s="1"/>
  <c r="V38" i="168"/>
  <c r="Y38" i="168" s="1"/>
  <c r="V37" i="168"/>
  <c r="V36" i="168"/>
  <c r="Y36" i="168" s="1"/>
  <c r="V35" i="168"/>
  <c r="V34" i="168"/>
  <c r="Y34" i="168" s="1"/>
  <c r="Y35" i="168" s="1"/>
  <c r="V33" i="168"/>
  <c r="V32" i="168"/>
  <c r="V31" i="168"/>
  <c r="V30" i="168"/>
  <c r="Y30" i="168" s="1"/>
  <c r="V29" i="168"/>
  <c r="Y29" i="168" s="1"/>
  <c r="V28" i="168"/>
  <c r="Y28" i="168" s="1"/>
  <c r="V27" i="168"/>
  <c r="Y27" i="168" s="1"/>
  <c r="V26" i="168"/>
  <c r="Y26" i="168" s="1"/>
  <c r="V25" i="168"/>
  <c r="Y25" i="168" s="1"/>
  <c r="V24" i="168"/>
  <c r="Y24" i="168" s="1"/>
  <c r="V23" i="168"/>
  <c r="Y23" i="168" s="1"/>
  <c r="V22" i="168"/>
  <c r="Y22" i="168" s="1"/>
  <c r="V21" i="168"/>
  <c r="Y21" i="168" s="1"/>
  <c r="V20" i="168"/>
  <c r="Y20" i="168" s="1"/>
  <c r="V19" i="168"/>
  <c r="Y19" i="168" s="1"/>
  <c r="V18" i="168"/>
  <c r="Y18" i="168" s="1"/>
  <c r="V17" i="168"/>
  <c r="Y17" i="168" s="1"/>
  <c r="V16" i="168"/>
  <c r="Y16" i="168" s="1"/>
  <c r="V15" i="168"/>
  <c r="Y15" i="168" s="1"/>
  <c r="V14" i="168"/>
  <c r="Y14" i="168" s="1"/>
  <c r="V13" i="168"/>
  <c r="Y13" i="168" s="1"/>
  <c r="V12" i="168"/>
  <c r="Y12" i="168" s="1"/>
  <c r="V11" i="168"/>
  <c r="Y11" i="168" s="1"/>
  <c r="V10" i="168"/>
  <c r="Y10" i="168" s="1"/>
  <c r="V9" i="168"/>
  <c r="Y9" i="168" s="1"/>
  <c r="V8" i="168"/>
  <c r="Y8" i="168" s="1"/>
  <c r="R38" i="168"/>
  <c r="U38" i="168" s="1"/>
  <c r="R37" i="168"/>
  <c r="R36" i="168"/>
  <c r="U36" i="168" s="1"/>
  <c r="R35" i="168"/>
  <c r="R34" i="168"/>
  <c r="U34" i="168" s="1"/>
  <c r="U35" i="168" s="1"/>
  <c r="R33" i="168"/>
  <c r="R32" i="168"/>
  <c r="R31" i="168"/>
  <c r="R30" i="168"/>
  <c r="U30" i="168" s="1"/>
  <c r="R29" i="168"/>
  <c r="U29" i="168" s="1"/>
  <c r="R28" i="168"/>
  <c r="U28" i="168" s="1"/>
  <c r="R27" i="168"/>
  <c r="U27" i="168" s="1"/>
  <c r="R26" i="168"/>
  <c r="U26" i="168" s="1"/>
  <c r="R25" i="168"/>
  <c r="U25" i="168" s="1"/>
  <c r="R24" i="168"/>
  <c r="U24" i="168" s="1"/>
  <c r="R23" i="168"/>
  <c r="U23" i="168" s="1"/>
  <c r="R22" i="168"/>
  <c r="U22" i="168" s="1"/>
  <c r="R21" i="168"/>
  <c r="U21" i="168" s="1"/>
  <c r="R20" i="168"/>
  <c r="U20" i="168" s="1"/>
  <c r="R19" i="168"/>
  <c r="U19" i="168" s="1"/>
  <c r="R18" i="168"/>
  <c r="U18" i="168" s="1"/>
  <c r="R17" i="168"/>
  <c r="U17" i="168" s="1"/>
  <c r="R16" i="168"/>
  <c r="U16" i="168" s="1"/>
  <c r="R15" i="168"/>
  <c r="U15" i="168" s="1"/>
  <c r="R14" i="168"/>
  <c r="U14" i="168" s="1"/>
  <c r="R13" i="168"/>
  <c r="U13" i="168" s="1"/>
  <c r="R12" i="168"/>
  <c r="U12" i="168" s="1"/>
  <c r="R11" i="168"/>
  <c r="U11" i="168" s="1"/>
  <c r="R10" i="168"/>
  <c r="U10" i="168" s="1"/>
  <c r="R9" i="168"/>
  <c r="U9" i="168" s="1"/>
  <c r="R8" i="168"/>
  <c r="U8" i="168" s="1"/>
  <c r="K38" i="168"/>
  <c r="N38" i="168" s="1"/>
  <c r="K37" i="168"/>
  <c r="K36" i="168"/>
  <c r="N36" i="168" s="1"/>
  <c r="K35" i="168"/>
  <c r="K34" i="168"/>
  <c r="N34" i="168" s="1"/>
  <c r="N35" i="168" s="1"/>
  <c r="K33" i="168"/>
  <c r="K32" i="168"/>
  <c r="K31" i="168"/>
  <c r="K30" i="168"/>
  <c r="N30" i="168" s="1"/>
  <c r="K29" i="168"/>
  <c r="N29" i="168" s="1"/>
  <c r="K28" i="168"/>
  <c r="N28" i="168" s="1"/>
  <c r="K27" i="168"/>
  <c r="N27" i="168" s="1"/>
  <c r="K26" i="168"/>
  <c r="N26" i="168" s="1"/>
  <c r="K25" i="168"/>
  <c r="N25" i="168" s="1"/>
  <c r="K24" i="168"/>
  <c r="N24" i="168" s="1"/>
  <c r="K23" i="168"/>
  <c r="N23" i="168" s="1"/>
  <c r="K22" i="168"/>
  <c r="N22" i="168" s="1"/>
  <c r="K21" i="168"/>
  <c r="N21" i="168" s="1"/>
  <c r="K20" i="168"/>
  <c r="N20" i="168" s="1"/>
  <c r="K19" i="168"/>
  <c r="N19" i="168" s="1"/>
  <c r="K18" i="168"/>
  <c r="N18" i="168" s="1"/>
  <c r="K17" i="168"/>
  <c r="N17" i="168" s="1"/>
  <c r="K16" i="168"/>
  <c r="N16" i="168" s="1"/>
  <c r="K15" i="168"/>
  <c r="N15" i="168" s="1"/>
  <c r="K14" i="168"/>
  <c r="N14" i="168" s="1"/>
  <c r="K13" i="168"/>
  <c r="N13" i="168" s="1"/>
  <c r="K12" i="168"/>
  <c r="N12" i="168" s="1"/>
  <c r="K11" i="168"/>
  <c r="N11" i="168" s="1"/>
  <c r="K10" i="168"/>
  <c r="N10" i="168" s="1"/>
  <c r="K9" i="168"/>
  <c r="N9" i="168" s="1"/>
  <c r="K8" i="168"/>
  <c r="N8" i="168" s="1"/>
  <c r="G38" i="168"/>
  <c r="J38" i="168" s="1"/>
  <c r="G37" i="168"/>
  <c r="G36" i="168"/>
  <c r="J36" i="168" s="1"/>
  <c r="G35" i="168"/>
  <c r="G34" i="168"/>
  <c r="J34" i="168" s="1"/>
  <c r="J35" i="168" s="1"/>
  <c r="G33" i="168"/>
  <c r="G32" i="168"/>
  <c r="G31" i="168"/>
  <c r="G30" i="168"/>
  <c r="J30" i="168" s="1"/>
  <c r="G29" i="168"/>
  <c r="J29" i="168" s="1"/>
  <c r="G28" i="168"/>
  <c r="J28" i="168" s="1"/>
  <c r="G27" i="168"/>
  <c r="J27" i="168" s="1"/>
  <c r="G26" i="168"/>
  <c r="J26" i="168" s="1"/>
  <c r="G25" i="168"/>
  <c r="J25" i="168" s="1"/>
  <c r="G24" i="168"/>
  <c r="J24" i="168" s="1"/>
  <c r="G23" i="168"/>
  <c r="J23" i="168" s="1"/>
  <c r="G22" i="168"/>
  <c r="J22" i="168" s="1"/>
  <c r="G21" i="168"/>
  <c r="J21" i="168" s="1"/>
  <c r="G20" i="168"/>
  <c r="J20" i="168" s="1"/>
  <c r="G19" i="168"/>
  <c r="J19" i="168" s="1"/>
  <c r="G18" i="168"/>
  <c r="J18" i="168" s="1"/>
  <c r="G17" i="168"/>
  <c r="J17" i="168" s="1"/>
  <c r="G16" i="168"/>
  <c r="J16" i="168" s="1"/>
  <c r="G15" i="168"/>
  <c r="J15" i="168" s="1"/>
  <c r="G14" i="168"/>
  <c r="J14" i="168" s="1"/>
  <c r="G13" i="168"/>
  <c r="J13" i="168" s="1"/>
  <c r="G12" i="168"/>
  <c r="J12" i="168" s="1"/>
  <c r="G11" i="168"/>
  <c r="J11" i="168" s="1"/>
  <c r="G10" i="168"/>
  <c r="J10" i="168" s="1"/>
  <c r="G9" i="168"/>
  <c r="J9" i="168" s="1"/>
  <c r="G8" i="168"/>
  <c r="J8" i="168" s="1"/>
  <c r="AE38" i="167"/>
  <c r="AH38" i="167" s="1"/>
  <c r="AE37" i="167"/>
  <c r="AE36" i="167"/>
  <c r="AE35" i="167"/>
  <c r="AE34" i="167"/>
  <c r="AE33" i="167"/>
  <c r="AE32" i="167"/>
  <c r="AE31" i="167"/>
  <c r="AE19" i="167"/>
  <c r="AE18" i="167"/>
  <c r="AE17" i="167"/>
  <c r="AE16" i="167"/>
  <c r="AE15" i="167"/>
  <c r="AE14" i="167"/>
  <c r="AE13" i="167"/>
  <c r="AE12" i="167"/>
  <c r="AE11" i="167"/>
  <c r="AE10" i="167"/>
  <c r="AE9" i="167"/>
  <c r="AE8" i="167"/>
  <c r="V38" i="167"/>
  <c r="Y38" i="167" s="1"/>
  <c r="V37" i="167"/>
  <c r="Y37" i="167" s="1"/>
  <c r="V36" i="167"/>
  <c r="Y36" i="167" s="1"/>
  <c r="V35" i="167"/>
  <c r="Y35" i="167" s="1"/>
  <c r="V34" i="167"/>
  <c r="Y34" i="167" s="1"/>
  <c r="V33" i="167"/>
  <c r="Y33" i="167" s="1"/>
  <c r="V32" i="167"/>
  <c r="Y32" i="167" s="1"/>
  <c r="V31" i="167"/>
  <c r="Y31" i="167" s="1"/>
  <c r="V19" i="167"/>
  <c r="V18" i="167"/>
  <c r="V17" i="167"/>
  <c r="V16" i="167"/>
  <c r="V15" i="167"/>
  <c r="V14" i="167"/>
  <c r="V13" i="167"/>
  <c r="V12" i="167"/>
  <c r="V11" i="167"/>
  <c r="V10" i="167"/>
  <c r="V9" i="167"/>
  <c r="Y9" i="167" s="1"/>
  <c r="V8" i="167"/>
  <c r="Y8" i="167" s="1"/>
  <c r="R38" i="167"/>
  <c r="U38" i="167" s="1"/>
  <c r="R37" i="167"/>
  <c r="U37" i="167" s="1"/>
  <c r="R36" i="167"/>
  <c r="U36" i="167" s="1"/>
  <c r="R35" i="167"/>
  <c r="U35" i="167" s="1"/>
  <c r="R34" i="167"/>
  <c r="U34" i="167" s="1"/>
  <c r="R33" i="167"/>
  <c r="R32" i="167"/>
  <c r="R31" i="167"/>
  <c r="R19" i="167"/>
  <c r="R18" i="167"/>
  <c r="R17" i="167"/>
  <c r="R16" i="167"/>
  <c r="R15" i="167"/>
  <c r="R14" i="167"/>
  <c r="R13" i="167"/>
  <c r="R12" i="167"/>
  <c r="R11" i="167"/>
  <c r="R10" i="167"/>
  <c r="R9" i="167"/>
  <c r="R8" i="167"/>
  <c r="U8" i="167" s="1"/>
  <c r="K38" i="167"/>
  <c r="N38" i="167" s="1"/>
  <c r="K37" i="167"/>
  <c r="N37" i="167" s="1"/>
  <c r="K36" i="167"/>
  <c r="N36" i="167" s="1"/>
  <c r="K35" i="167"/>
  <c r="N35" i="167" s="1"/>
  <c r="K34" i="167"/>
  <c r="N34" i="167" s="1"/>
  <c r="K33" i="167"/>
  <c r="K32" i="167"/>
  <c r="K31" i="167"/>
  <c r="K19" i="167"/>
  <c r="K18" i="167"/>
  <c r="K17" i="167"/>
  <c r="K16" i="167"/>
  <c r="K15" i="167"/>
  <c r="K14" i="167"/>
  <c r="K13" i="167"/>
  <c r="K12" i="167"/>
  <c r="K11" i="167"/>
  <c r="K10" i="167"/>
  <c r="K9" i="167"/>
  <c r="K8" i="167"/>
  <c r="G38" i="167"/>
  <c r="J38" i="167" s="1"/>
  <c r="G37" i="167"/>
  <c r="J37" i="167" s="1"/>
  <c r="G36" i="167"/>
  <c r="J36" i="167" s="1"/>
  <c r="G35" i="167"/>
  <c r="J35" i="167" s="1"/>
  <c r="G34" i="167"/>
  <c r="J34" i="167" s="1"/>
  <c r="G33" i="167"/>
  <c r="G32" i="167"/>
  <c r="G31" i="167"/>
  <c r="G18" i="167"/>
  <c r="G17" i="167"/>
  <c r="G16" i="167"/>
  <c r="G15" i="167"/>
  <c r="G14" i="167"/>
  <c r="G13" i="167"/>
  <c r="G12" i="167"/>
  <c r="G11" i="167"/>
  <c r="G10" i="167"/>
  <c r="G9" i="167"/>
  <c r="G8" i="167"/>
  <c r="K38" i="166"/>
  <c r="K37" i="166"/>
  <c r="K36" i="166"/>
  <c r="K35" i="166"/>
  <c r="K34" i="166"/>
  <c r="K33" i="166"/>
  <c r="K32" i="166"/>
  <c r="K31" i="166"/>
  <c r="K30" i="166"/>
  <c r="K29" i="166"/>
  <c r="K28" i="166"/>
  <c r="K27" i="166"/>
  <c r="K26" i="166"/>
  <c r="K25" i="166"/>
  <c r="K24" i="166"/>
  <c r="K23" i="166"/>
  <c r="K22" i="166"/>
  <c r="K21" i="166"/>
  <c r="K20" i="166"/>
  <c r="K19" i="166"/>
  <c r="K18" i="166"/>
  <c r="K17" i="166"/>
  <c r="K16" i="166"/>
  <c r="K15" i="166"/>
  <c r="K14" i="166"/>
  <c r="K13" i="166"/>
  <c r="K12" i="166"/>
  <c r="K11" i="166"/>
  <c r="K10" i="166"/>
  <c r="K9" i="166"/>
  <c r="K8" i="166"/>
  <c r="G38" i="166"/>
  <c r="G37" i="166"/>
  <c r="G36" i="166"/>
  <c r="G35" i="166"/>
  <c r="G34" i="166"/>
  <c r="G33" i="166"/>
  <c r="G32" i="166"/>
  <c r="G31" i="166"/>
  <c r="G30" i="166"/>
  <c r="G29" i="166"/>
  <c r="G28" i="166"/>
  <c r="G27" i="166"/>
  <c r="G26" i="166"/>
  <c r="G25" i="166"/>
  <c r="G24" i="166"/>
  <c r="G23" i="166"/>
  <c r="G22" i="166"/>
  <c r="G21" i="166"/>
  <c r="G20" i="166"/>
  <c r="G19" i="166"/>
  <c r="G18" i="166"/>
  <c r="G17" i="166"/>
  <c r="G16" i="166"/>
  <c r="G15" i="166"/>
  <c r="G14" i="166"/>
  <c r="G12" i="166"/>
  <c r="G11" i="166"/>
  <c r="G10" i="166"/>
  <c r="G9" i="166"/>
  <c r="G8" i="166"/>
  <c r="AE38" i="165"/>
  <c r="AE37" i="165"/>
  <c r="AE36" i="165"/>
  <c r="AH36" i="165" s="1"/>
  <c r="AH37" i="165" s="1"/>
  <c r="AE34" i="165"/>
  <c r="AE33" i="165"/>
  <c r="AH33" i="165" s="1"/>
  <c r="AE32" i="165"/>
  <c r="AH32" i="165" s="1"/>
  <c r="AE31" i="165"/>
  <c r="AH31" i="165" s="1"/>
  <c r="AE24" i="165"/>
  <c r="AH24" i="165" s="1"/>
  <c r="AE23" i="165"/>
  <c r="AH23" i="165" s="1"/>
  <c r="AE22" i="165"/>
  <c r="AH22" i="165" s="1"/>
  <c r="AE21" i="165"/>
  <c r="AE19" i="165"/>
  <c r="AE18" i="165"/>
  <c r="AE17" i="165"/>
  <c r="AE16" i="165"/>
  <c r="AE15" i="165"/>
  <c r="AE14" i="165"/>
  <c r="AE13" i="165"/>
  <c r="AE12" i="165"/>
  <c r="AE11" i="165"/>
  <c r="AE10" i="165"/>
  <c r="AE9" i="165"/>
  <c r="AE8" i="165"/>
  <c r="K38" i="165"/>
  <c r="K37" i="165"/>
  <c r="K36" i="165"/>
  <c r="N36" i="165" s="1"/>
  <c r="K34" i="165"/>
  <c r="N34" i="165" s="1"/>
  <c r="K33" i="165"/>
  <c r="N33" i="165" s="1"/>
  <c r="K32" i="165"/>
  <c r="N32" i="165" s="1"/>
  <c r="K31" i="165"/>
  <c r="N31" i="165" s="1"/>
  <c r="K30" i="165"/>
  <c r="N30" i="165" s="1"/>
  <c r="K24" i="165"/>
  <c r="N24" i="165" s="1"/>
  <c r="K23" i="165"/>
  <c r="N23" i="165" s="1"/>
  <c r="K22" i="165"/>
  <c r="N22" i="165" s="1"/>
  <c r="K21" i="165"/>
  <c r="K19" i="165"/>
  <c r="K18" i="165"/>
  <c r="K17" i="165"/>
  <c r="K16" i="165"/>
  <c r="K15" i="165"/>
  <c r="K14" i="165"/>
  <c r="K13" i="165"/>
  <c r="K12" i="165"/>
  <c r="K11" i="165"/>
  <c r="K10" i="165"/>
  <c r="K9" i="165"/>
  <c r="K8" i="165"/>
  <c r="G38" i="165"/>
  <c r="G14" i="165"/>
  <c r="G13" i="165"/>
  <c r="G12" i="165"/>
  <c r="G11" i="165"/>
  <c r="G10" i="165"/>
  <c r="G9" i="165"/>
  <c r="G8" i="165"/>
  <c r="AE38" i="164"/>
  <c r="AE37" i="164"/>
  <c r="AE36" i="164"/>
  <c r="AE35" i="164"/>
  <c r="AE34" i="164"/>
  <c r="AH34" i="164" s="1"/>
  <c r="AE33" i="164"/>
  <c r="AE32" i="164"/>
  <c r="AE31" i="164"/>
  <c r="AE30" i="164"/>
  <c r="AE29" i="164"/>
  <c r="AE28" i="164"/>
  <c r="AE27" i="164"/>
  <c r="AE26" i="164"/>
  <c r="AE25" i="164"/>
  <c r="AE24" i="164"/>
  <c r="AE23" i="164"/>
  <c r="AE22" i="164"/>
  <c r="AE21" i="164"/>
  <c r="AE20" i="164"/>
  <c r="AE19" i="164"/>
  <c r="AE18" i="164"/>
  <c r="AE17" i="164"/>
  <c r="AE16" i="164"/>
  <c r="AE15" i="164"/>
  <c r="AE14" i="164"/>
  <c r="AE13" i="164"/>
  <c r="AE12" i="164"/>
  <c r="AE11" i="164"/>
  <c r="AE10" i="164"/>
  <c r="AE9" i="164"/>
  <c r="AE8" i="164"/>
  <c r="AA38" i="164"/>
  <c r="AA37" i="164"/>
  <c r="AA36" i="164"/>
  <c r="AA35" i="164"/>
  <c r="AA34" i="164"/>
  <c r="AA33" i="164"/>
  <c r="AA32" i="164"/>
  <c r="AA31" i="164"/>
  <c r="AA30" i="164"/>
  <c r="AA29" i="164"/>
  <c r="AA28" i="164"/>
  <c r="AA27" i="164"/>
  <c r="AA26" i="164"/>
  <c r="AA25" i="164"/>
  <c r="AA24" i="164"/>
  <c r="AA23" i="164"/>
  <c r="AA22" i="164"/>
  <c r="AA21" i="164"/>
  <c r="AA20" i="164"/>
  <c r="AA19" i="164"/>
  <c r="AA18" i="164"/>
  <c r="AA17" i="164"/>
  <c r="AA16" i="164"/>
  <c r="AA15" i="164"/>
  <c r="AA14" i="164"/>
  <c r="AA13" i="164"/>
  <c r="AA12" i="164"/>
  <c r="AA11" i="164"/>
  <c r="AA10" i="164"/>
  <c r="AA9" i="164"/>
  <c r="AA8" i="164"/>
  <c r="K38" i="164"/>
  <c r="K37" i="164"/>
  <c r="K36" i="164"/>
  <c r="K35" i="164"/>
  <c r="K34" i="164"/>
  <c r="K33" i="164"/>
  <c r="K32" i="164"/>
  <c r="K31" i="164"/>
  <c r="K30" i="164"/>
  <c r="K29" i="164"/>
  <c r="K28" i="164"/>
  <c r="K27" i="164"/>
  <c r="K26" i="164"/>
  <c r="K25" i="164"/>
  <c r="K24" i="164"/>
  <c r="K23" i="164"/>
  <c r="K22" i="164"/>
  <c r="K21" i="164"/>
  <c r="K20" i="164"/>
  <c r="K19" i="164"/>
  <c r="K18" i="164"/>
  <c r="K17" i="164"/>
  <c r="K16" i="164"/>
  <c r="K15" i="164"/>
  <c r="K14" i="164"/>
  <c r="K13" i="164"/>
  <c r="K12" i="164"/>
  <c r="K11" i="164"/>
  <c r="K10" i="164"/>
  <c r="K9" i="164"/>
  <c r="K8" i="164"/>
  <c r="G38" i="164"/>
  <c r="G37" i="164"/>
  <c r="G36" i="164"/>
  <c r="G35" i="164"/>
  <c r="G34" i="164"/>
  <c r="G33" i="164"/>
  <c r="G32" i="164"/>
  <c r="G31" i="164"/>
  <c r="G30" i="164"/>
  <c r="G29" i="164"/>
  <c r="G28" i="164"/>
  <c r="G27" i="164"/>
  <c r="G26" i="164"/>
  <c r="G25" i="164"/>
  <c r="G24" i="164"/>
  <c r="G23" i="164"/>
  <c r="G22" i="164"/>
  <c r="G21" i="164"/>
  <c r="G20" i="164"/>
  <c r="G19" i="164"/>
  <c r="G18" i="164"/>
  <c r="G17" i="164"/>
  <c r="G16" i="164"/>
  <c r="G15" i="164"/>
  <c r="G14" i="164"/>
  <c r="G13" i="164"/>
  <c r="G12" i="164"/>
  <c r="G11" i="164"/>
  <c r="G10" i="164"/>
  <c r="G9" i="164"/>
  <c r="G8" i="164"/>
  <c r="AE38" i="163"/>
  <c r="AH38" i="163" s="1"/>
  <c r="AE37" i="163"/>
  <c r="AE36" i="163"/>
  <c r="AE35" i="163"/>
  <c r="AE34" i="163"/>
  <c r="AE33" i="163"/>
  <c r="AE32" i="163"/>
  <c r="AE31" i="163"/>
  <c r="AE30" i="163"/>
  <c r="AE29" i="163"/>
  <c r="AE28" i="163"/>
  <c r="AE27" i="163"/>
  <c r="AE26" i="163"/>
  <c r="AE25" i="163"/>
  <c r="AE24" i="163"/>
  <c r="AE23" i="163"/>
  <c r="AE22" i="163"/>
  <c r="AE21" i="163"/>
  <c r="AE20" i="163"/>
  <c r="AE19" i="163"/>
  <c r="AE18" i="163"/>
  <c r="AE17" i="163"/>
  <c r="AE16" i="163"/>
  <c r="AE15" i="163"/>
  <c r="AE14" i="163"/>
  <c r="AE13" i="163"/>
  <c r="AE12" i="163"/>
  <c r="AE11" i="163"/>
  <c r="AE10" i="163"/>
  <c r="AE9" i="163"/>
  <c r="AE8" i="163"/>
  <c r="AA38" i="163"/>
  <c r="AD38" i="163" s="1"/>
  <c r="AA37" i="163"/>
  <c r="AA36" i="163"/>
  <c r="AA35" i="163"/>
  <c r="AA34" i="163"/>
  <c r="AA33" i="163"/>
  <c r="AA32" i="163"/>
  <c r="AA31" i="163"/>
  <c r="AA30" i="163"/>
  <c r="AA29" i="163"/>
  <c r="AA28" i="163"/>
  <c r="AA27" i="163"/>
  <c r="AA26" i="163"/>
  <c r="AA25" i="163"/>
  <c r="AA24" i="163"/>
  <c r="AA23" i="163"/>
  <c r="AA22" i="163"/>
  <c r="AA21" i="163"/>
  <c r="AA20" i="163"/>
  <c r="AA19" i="163"/>
  <c r="AA18" i="163"/>
  <c r="AA17" i="163"/>
  <c r="AA16" i="163"/>
  <c r="AA15" i="163"/>
  <c r="AA14" i="163"/>
  <c r="AA13" i="163"/>
  <c r="AA12" i="163"/>
  <c r="AA11" i="163"/>
  <c r="AA10" i="163"/>
  <c r="AA9" i="163"/>
  <c r="K38" i="163"/>
  <c r="N38" i="163" s="1"/>
  <c r="K37" i="163"/>
  <c r="K36" i="163"/>
  <c r="K35" i="163"/>
  <c r="K34" i="163"/>
  <c r="K33" i="163"/>
  <c r="K32" i="163"/>
  <c r="K31" i="163"/>
  <c r="K30" i="163"/>
  <c r="K29" i="163"/>
  <c r="K28" i="163"/>
  <c r="K27" i="163"/>
  <c r="K26" i="163"/>
  <c r="K25" i="163"/>
  <c r="K24" i="163"/>
  <c r="K23" i="163"/>
  <c r="K22" i="163"/>
  <c r="K21" i="163"/>
  <c r="K20" i="163"/>
  <c r="K19" i="163"/>
  <c r="K18" i="163"/>
  <c r="K17" i="163"/>
  <c r="K16" i="163"/>
  <c r="K15" i="163"/>
  <c r="K14" i="163"/>
  <c r="K13" i="163"/>
  <c r="K12" i="163"/>
  <c r="K11" i="163"/>
  <c r="K10" i="163"/>
  <c r="K9" i="163"/>
  <c r="K8" i="163"/>
  <c r="G38" i="163"/>
  <c r="J38" i="163" s="1"/>
  <c r="G37" i="163"/>
  <c r="G36" i="163"/>
  <c r="G35" i="163"/>
  <c r="G34" i="163"/>
  <c r="G33" i="163"/>
  <c r="G32" i="163"/>
  <c r="G31" i="163"/>
  <c r="G30" i="163"/>
  <c r="G29" i="163"/>
  <c r="G28" i="163"/>
  <c r="G27" i="163"/>
  <c r="G26" i="163"/>
  <c r="G25" i="163"/>
  <c r="G24" i="163"/>
  <c r="G23" i="163"/>
  <c r="G22" i="163"/>
  <c r="G21" i="163"/>
  <c r="G20" i="163"/>
  <c r="G19" i="163"/>
  <c r="G18" i="163"/>
  <c r="G17" i="163"/>
  <c r="G16" i="163"/>
  <c r="G15" i="163"/>
  <c r="G14" i="163"/>
  <c r="G13" i="163"/>
  <c r="G12" i="163"/>
  <c r="G11" i="163"/>
  <c r="G10" i="163"/>
  <c r="G9" i="163"/>
  <c r="G8" i="163"/>
  <c r="AE38" i="162"/>
  <c r="AE37" i="162"/>
  <c r="AE36" i="162"/>
  <c r="AE35" i="162"/>
  <c r="AE34" i="162"/>
  <c r="AE33" i="162"/>
  <c r="AE32" i="162"/>
  <c r="AE31" i="162"/>
  <c r="AE30" i="162"/>
  <c r="AE29" i="162"/>
  <c r="AE28" i="162"/>
  <c r="AE27" i="162"/>
  <c r="AE26" i="162"/>
  <c r="AE25" i="162"/>
  <c r="AE24" i="162"/>
  <c r="AE23" i="162"/>
  <c r="AE22" i="162"/>
  <c r="AE21" i="162"/>
  <c r="AE20" i="162"/>
  <c r="AE19" i="162"/>
  <c r="AE18" i="162"/>
  <c r="AE17" i="162"/>
  <c r="AE16" i="162"/>
  <c r="AE15" i="162"/>
  <c r="AE14" i="162"/>
  <c r="AE13" i="162"/>
  <c r="AE12" i="162"/>
  <c r="AE11" i="162"/>
  <c r="AE10" i="162"/>
  <c r="AE9" i="162"/>
  <c r="AH9" i="162" s="1"/>
  <c r="AE8" i="162"/>
  <c r="AH8" i="162" s="1"/>
  <c r="AA38" i="162"/>
  <c r="AA37" i="162"/>
  <c r="AA36" i="162"/>
  <c r="AA35" i="162"/>
  <c r="AA34" i="162"/>
  <c r="AA33" i="162"/>
  <c r="AA32" i="162"/>
  <c r="AA31" i="162"/>
  <c r="AA30" i="162"/>
  <c r="AA29" i="162"/>
  <c r="AA28" i="162"/>
  <c r="AA27" i="162"/>
  <c r="AA26" i="162"/>
  <c r="AA25" i="162"/>
  <c r="AA24" i="162"/>
  <c r="AA23" i="162"/>
  <c r="AA22" i="162"/>
  <c r="AA21" i="162"/>
  <c r="AA20" i="162"/>
  <c r="AA19" i="162"/>
  <c r="AA18" i="162"/>
  <c r="AA17" i="162"/>
  <c r="AA16" i="162"/>
  <c r="AA15" i="162"/>
  <c r="AA14" i="162"/>
  <c r="AA13" i="162"/>
  <c r="AA12" i="162"/>
  <c r="AA11" i="162"/>
  <c r="AA10" i="162"/>
  <c r="AA9" i="162"/>
  <c r="AA8" i="162"/>
  <c r="K38" i="162"/>
  <c r="K37" i="162"/>
  <c r="K36" i="162"/>
  <c r="K35" i="162"/>
  <c r="K34" i="162"/>
  <c r="K33" i="162"/>
  <c r="K32" i="162"/>
  <c r="K31" i="162"/>
  <c r="K30" i="162"/>
  <c r="K29" i="162"/>
  <c r="K28" i="162"/>
  <c r="K27" i="162"/>
  <c r="K26" i="162"/>
  <c r="K25" i="162"/>
  <c r="K24" i="162"/>
  <c r="K23" i="162"/>
  <c r="K22" i="162"/>
  <c r="K21" i="162"/>
  <c r="K20" i="162"/>
  <c r="K19" i="162"/>
  <c r="K18" i="162"/>
  <c r="K17" i="162"/>
  <c r="K16" i="162"/>
  <c r="K15" i="162"/>
  <c r="K14" i="162"/>
  <c r="K13" i="162"/>
  <c r="K12" i="162"/>
  <c r="K11" i="162"/>
  <c r="K10" i="162"/>
  <c r="K9" i="162"/>
  <c r="K8" i="162"/>
  <c r="G38" i="162"/>
  <c r="G37" i="162"/>
  <c r="G36" i="162"/>
  <c r="G35" i="162"/>
  <c r="G34" i="162"/>
  <c r="G33" i="162"/>
  <c r="G32" i="162"/>
  <c r="G31" i="162"/>
  <c r="G30" i="162"/>
  <c r="G29" i="162"/>
  <c r="G28" i="162"/>
  <c r="G27" i="162"/>
  <c r="G26" i="162"/>
  <c r="G25" i="162"/>
  <c r="G24" i="162"/>
  <c r="G23" i="162"/>
  <c r="G22" i="162"/>
  <c r="G21" i="162"/>
  <c r="G20" i="162"/>
  <c r="G19" i="162"/>
  <c r="G18" i="162"/>
  <c r="G17" i="162"/>
  <c r="G16" i="162"/>
  <c r="G15" i="162"/>
  <c r="G14" i="162"/>
  <c r="G13" i="162"/>
  <c r="G12" i="162"/>
  <c r="G11" i="162"/>
  <c r="G10" i="162"/>
  <c r="G9" i="162"/>
  <c r="G8" i="162"/>
  <c r="P38" i="171"/>
  <c r="P37" i="171"/>
  <c r="P36" i="171"/>
  <c r="P35" i="171"/>
  <c r="P34" i="171"/>
  <c r="P33" i="171"/>
  <c r="P32" i="171"/>
  <c r="P31" i="171"/>
  <c r="P30" i="171"/>
  <c r="P29" i="171"/>
  <c r="P28" i="171"/>
  <c r="P27" i="171"/>
  <c r="P26" i="171"/>
  <c r="P25" i="171"/>
  <c r="P24" i="171"/>
  <c r="P23" i="171"/>
  <c r="P22" i="171"/>
  <c r="P21" i="171"/>
  <c r="P20" i="171"/>
  <c r="P19" i="171"/>
  <c r="P18" i="171"/>
  <c r="P17" i="171"/>
  <c r="P16" i="171"/>
  <c r="P15" i="171"/>
  <c r="P14" i="171"/>
  <c r="P13" i="171"/>
  <c r="P12" i="171"/>
  <c r="P11" i="171"/>
  <c r="P10" i="171"/>
  <c r="P9" i="171"/>
  <c r="P8" i="171"/>
  <c r="P38" i="170"/>
  <c r="P37" i="170"/>
  <c r="P7" i="171" s="1"/>
  <c r="P36" i="170"/>
  <c r="P35" i="170"/>
  <c r="P34" i="170"/>
  <c r="P33" i="170"/>
  <c r="P32" i="170"/>
  <c r="P31" i="170"/>
  <c r="P30" i="170"/>
  <c r="P29" i="170"/>
  <c r="P28" i="170"/>
  <c r="P27" i="170"/>
  <c r="P26" i="170"/>
  <c r="P25" i="170"/>
  <c r="P24" i="170"/>
  <c r="P23" i="170"/>
  <c r="P22" i="170"/>
  <c r="P21" i="170"/>
  <c r="P20" i="170"/>
  <c r="P19" i="170"/>
  <c r="P18" i="170"/>
  <c r="P17" i="170"/>
  <c r="P16" i="170"/>
  <c r="P15" i="170"/>
  <c r="P14" i="170"/>
  <c r="P13" i="170"/>
  <c r="P12" i="170"/>
  <c r="P11" i="170"/>
  <c r="P10" i="170"/>
  <c r="P9" i="170"/>
  <c r="P38" i="169"/>
  <c r="P37" i="169"/>
  <c r="P36" i="169"/>
  <c r="P35" i="169"/>
  <c r="P34" i="169"/>
  <c r="P33" i="169"/>
  <c r="P32" i="169"/>
  <c r="P31" i="169"/>
  <c r="P30" i="169"/>
  <c r="P29" i="169"/>
  <c r="P28" i="169"/>
  <c r="P27" i="169"/>
  <c r="P26" i="169"/>
  <c r="P25" i="169"/>
  <c r="P24" i="169"/>
  <c r="P23" i="169"/>
  <c r="P22" i="169"/>
  <c r="P21" i="169"/>
  <c r="P20" i="169"/>
  <c r="P19" i="169"/>
  <c r="P18" i="169"/>
  <c r="P17" i="169"/>
  <c r="P16" i="169"/>
  <c r="P15" i="169"/>
  <c r="P14" i="169"/>
  <c r="P13" i="169"/>
  <c r="P12" i="169"/>
  <c r="P11" i="169"/>
  <c r="P10" i="169"/>
  <c r="P9" i="169"/>
  <c r="P8" i="169"/>
  <c r="P38" i="168"/>
  <c r="P7" i="169"/>
  <c r="P29" i="168"/>
  <c r="P28" i="168"/>
  <c r="P27" i="168"/>
  <c r="P26" i="168"/>
  <c r="P25" i="168"/>
  <c r="P24" i="168"/>
  <c r="P23" i="168"/>
  <c r="P22" i="168"/>
  <c r="P21" i="168"/>
  <c r="P20" i="168"/>
  <c r="P19" i="168"/>
  <c r="P18" i="168"/>
  <c r="P17" i="168"/>
  <c r="P16" i="168"/>
  <c r="P15" i="168"/>
  <c r="P14" i="168"/>
  <c r="P13" i="168"/>
  <c r="P12" i="168"/>
  <c r="P11" i="168"/>
  <c r="P10" i="168"/>
  <c r="P9" i="168"/>
  <c r="P8" i="168"/>
  <c r="P38" i="167"/>
  <c r="P38" i="163"/>
  <c r="V38" i="161"/>
  <c r="V37" i="161"/>
  <c r="V36" i="161"/>
  <c r="V35" i="161"/>
  <c r="V34" i="161"/>
  <c r="V33" i="161"/>
  <c r="V32" i="161"/>
  <c r="V31" i="161"/>
  <c r="V30" i="161"/>
  <c r="V29" i="161"/>
  <c r="V28" i="161"/>
  <c r="V27" i="161"/>
  <c r="V26" i="161"/>
  <c r="V25" i="161"/>
  <c r="V24" i="161"/>
  <c r="V23" i="161"/>
  <c r="V22" i="161"/>
  <c r="V21" i="161"/>
  <c r="V20" i="161"/>
  <c r="V19" i="161"/>
  <c r="V18" i="161"/>
  <c r="V17" i="161"/>
  <c r="V16" i="161"/>
  <c r="V15" i="161"/>
  <c r="V14" i="161"/>
  <c r="V13" i="161"/>
  <c r="V12" i="161"/>
  <c r="V11" i="161"/>
  <c r="V10" i="161"/>
  <c r="V9" i="161"/>
  <c r="V8" i="161"/>
  <c r="Y8" i="161" s="1"/>
  <c r="AA38" i="161"/>
  <c r="AA37" i="161"/>
  <c r="AA36" i="161"/>
  <c r="AA35" i="161"/>
  <c r="AA34" i="161"/>
  <c r="AA33" i="161"/>
  <c r="AA32" i="161"/>
  <c r="AA31" i="161"/>
  <c r="AA30" i="161"/>
  <c r="AA29" i="161"/>
  <c r="AA28" i="161"/>
  <c r="AA27" i="161"/>
  <c r="AA26" i="161"/>
  <c r="AA25" i="161"/>
  <c r="AA24" i="161"/>
  <c r="AA23" i="161"/>
  <c r="AA22" i="161"/>
  <c r="AA21" i="161"/>
  <c r="AA20" i="161"/>
  <c r="AA19" i="161"/>
  <c r="AA17" i="161"/>
  <c r="AA16" i="161"/>
  <c r="AA15" i="161"/>
  <c r="AA14" i="161"/>
  <c r="AA13" i="161"/>
  <c r="AA12" i="161"/>
  <c r="AA11" i="161"/>
  <c r="AA10" i="161"/>
  <c r="AA9" i="161"/>
  <c r="AA8" i="161"/>
  <c r="AD8" i="161" s="1"/>
  <c r="P32" i="161"/>
  <c r="P33" i="161" s="1"/>
  <c r="P34" i="161" s="1"/>
  <c r="P35" i="161" s="1"/>
  <c r="P36" i="161" s="1"/>
  <c r="P37" i="161" s="1"/>
  <c r="P38" i="161" s="1"/>
  <c r="P7" i="172" s="1"/>
  <c r="P8" i="172" s="1"/>
  <c r="P9" i="172" s="1"/>
  <c r="P10" i="172" s="1"/>
  <c r="P11" i="172" s="1"/>
  <c r="P12" i="172" s="1"/>
  <c r="P13" i="172" s="1"/>
  <c r="P14" i="172" s="1"/>
  <c r="P15" i="172" s="1"/>
  <c r="P16" i="172" s="1"/>
  <c r="P17" i="172" s="1"/>
  <c r="P18" i="172" s="1"/>
  <c r="P19" i="172" s="1"/>
  <c r="P20" i="172" s="1"/>
  <c r="P21" i="172" s="1"/>
  <c r="P22" i="172" s="1"/>
  <c r="P23" i="172" s="1"/>
  <c r="P24" i="172" s="1"/>
  <c r="P25" i="172" s="1"/>
  <c r="P26" i="172" s="1"/>
  <c r="P27" i="172" s="1"/>
  <c r="P28" i="172" s="1"/>
  <c r="P29" i="172" s="1"/>
  <c r="P30" i="172" s="1"/>
  <c r="P31" i="172" s="1"/>
  <c r="P32" i="172" s="1"/>
  <c r="P33" i="172" s="1"/>
  <c r="P34" i="172" s="1"/>
  <c r="P35" i="172" s="1"/>
  <c r="P7" i="162" s="1"/>
  <c r="P8" i="161"/>
  <c r="P9" i="161" s="1"/>
  <c r="P10" i="161" s="1"/>
  <c r="P11" i="161" s="1"/>
  <c r="P12" i="161" s="1"/>
  <c r="P13" i="161" s="1"/>
  <c r="P14" i="161" s="1"/>
  <c r="P15" i="161" s="1"/>
  <c r="P16" i="161" s="1"/>
  <c r="P17" i="161" s="1"/>
  <c r="P18" i="161" s="1"/>
  <c r="P19" i="161" s="1"/>
  <c r="P20" i="161" s="1"/>
  <c r="P21" i="161" s="1"/>
  <c r="P22" i="161" s="1"/>
  <c r="P23" i="161" s="1"/>
  <c r="P24" i="161" s="1"/>
  <c r="P25" i="161" s="1"/>
  <c r="P26" i="161" s="1"/>
  <c r="P27" i="161" s="1"/>
  <c r="P28" i="161" s="1"/>
  <c r="P29" i="161" s="1"/>
  <c r="P30" i="161" s="1"/>
  <c r="P31" i="161" s="1"/>
  <c r="R38" i="161"/>
  <c r="R37" i="161"/>
  <c r="R36" i="161"/>
  <c r="R35" i="161"/>
  <c r="R34" i="161"/>
  <c r="R33" i="161"/>
  <c r="R32" i="161"/>
  <c r="R31" i="161"/>
  <c r="R30" i="161"/>
  <c r="R29" i="161"/>
  <c r="R28" i="161"/>
  <c r="R27" i="161"/>
  <c r="R26" i="161"/>
  <c r="R25" i="161"/>
  <c r="R24" i="161"/>
  <c r="R23" i="161"/>
  <c r="R22" i="161"/>
  <c r="R21" i="161"/>
  <c r="R20" i="161"/>
  <c r="R19" i="161"/>
  <c r="R18" i="161"/>
  <c r="R17" i="161"/>
  <c r="R15" i="161"/>
  <c r="R14" i="161"/>
  <c r="R12" i="161"/>
  <c r="R11" i="161"/>
  <c r="R10" i="161"/>
  <c r="R9" i="161"/>
  <c r="R8" i="161"/>
  <c r="U8" i="161" s="1"/>
  <c r="K9" i="161"/>
  <c r="K10" i="161"/>
  <c r="K11" i="161"/>
  <c r="K12" i="161"/>
  <c r="K14" i="161"/>
  <c r="K15" i="161"/>
  <c r="K16" i="161"/>
  <c r="K17" i="161"/>
  <c r="K18" i="161"/>
  <c r="K19" i="161"/>
  <c r="K20" i="161"/>
  <c r="K21" i="161"/>
  <c r="K22" i="161"/>
  <c r="K23" i="161"/>
  <c r="K24" i="161"/>
  <c r="K25" i="161"/>
  <c r="K26" i="161"/>
  <c r="K27" i="161"/>
  <c r="K28" i="161"/>
  <c r="K29" i="161"/>
  <c r="K30" i="161"/>
  <c r="K31" i="161"/>
  <c r="K32" i="161"/>
  <c r="K33" i="161"/>
  <c r="K34" i="161"/>
  <c r="K35" i="161"/>
  <c r="K36" i="161"/>
  <c r="K37" i="161"/>
  <c r="K38" i="161"/>
  <c r="K8" i="161"/>
  <c r="N8" i="161" s="1"/>
  <c r="G9" i="161"/>
  <c r="G10" i="161"/>
  <c r="G11" i="161"/>
  <c r="G12" i="161"/>
  <c r="G14" i="161"/>
  <c r="G16" i="161"/>
  <c r="G17" i="161"/>
  <c r="G18" i="161"/>
  <c r="G19" i="161"/>
  <c r="G20" i="161"/>
  <c r="G21" i="161"/>
  <c r="G22" i="161"/>
  <c r="G23" i="161"/>
  <c r="G24" i="161"/>
  <c r="G25" i="161"/>
  <c r="G26" i="161"/>
  <c r="G27" i="161"/>
  <c r="G28" i="161"/>
  <c r="G29" i="161"/>
  <c r="G30" i="161"/>
  <c r="G31" i="161"/>
  <c r="G32" i="161"/>
  <c r="G33" i="161"/>
  <c r="G34" i="161"/>
  <c r="G35" i="161"/>
  <c r="G36" i="161"/>
  <c r="G37" i="161"/>
  <c r="G38" i="161"/>
  <c r="G8" i="161"/>
  <c r="J8" i="161" s="1"/>
  <c r="Y38" i="171" l="1"/>
  <c r="N38" i="171"/>
  <c r="AD30" i="171"/>
  <c r="AD31" i="171" s="1"/>
  <c r="AD32" i="171" s="1"/>
  <c r="AD33" i="171" s="1"/>
  <c r="AD34" i="171" s="1"/>
  <c r="Y30" i="171"/>
  <c r="Y31" i="171" s="1"/>
  <c r="Y32" i="171" s="1"/>
  <c r="Y33" i="171" s="1"/>
  <c r="Y34" i="171" s="1"/>
  <c r="U30" i="171"/>
  <c r="U31" i="171" s="1"/>
  <c r="U32" i="171" s="1"/>
  <c r="U33" i="171" s="1"/>
  <c r="N31" i="171"/>
  <c r="N32" i="171" s="1"/>
  <c r="N33" i="171" s="1"/>
  <c r="N34" i="171" s="1"/>
  <c r="J30" i="171"/>
  <c r="J31" i="171" s="1"/>
  <c r="J32" i="171" s="1"/>
  <c r="J33" i="171" s="1"/>
  <c r="J34" i="171" s="1"/>
  <c r="AD24" i="171"/>
  <c r="AD25" i="171" s="1"/>
  <c r="Y24" i="171"/>
  <c r="Y25" i="171"/>
  <c r="U24" i="171"/>
  <c r="U25" i="171" s="1"/>
  <c r="N25" i="171"/>
  <c r="J24" i="171"/>
  <c r="J25" i="171" s="1"/>
  <c r="AD20" i="171"/>
  <c r="AD21" i="171" s="1"/>
  <c r="Y20" i="171"/>
  <c r="Y21" i="171"/>
  <c r="U20" i="171"/>
  <c r="U21" i="171"/>
  <c r="N20" i="171"/>
  <c r="N21" i="171"/>
  <c r="J20" i="171"/>
  <c r="J21" i="171"/>
  <c r="AD17" i="171"/>
  <c r="AD18" i="171" s="1"/>
  <c r="Y18" i="171"/>
  <c r="Y17" i="171"/>
  <c r="N17" i="171"/>
  <c r="N18" i="171" s="1"/>
  <c r="J17" i="171"/>
  <c r="J18" i="171"/>
  <c r="Y11" i="171"/>
  <c r="N10" i="171"/>
  <c r="N11" i="171" s="1"/>
  <c r="J10" i="171"/>
  <c r="J11" i="171" s="1"/>
  <c r="AD31" i="170"/>
  <c r="AD32" i="170" s="1"/>
  <c r="AD33" i="170" s="1"/>
  <c r="AD34" i="170" s="1"/>
  <c r="AD35" i="170" s="1"/>
  <c r="Y31" i="170"/>
  <c r="Y32" i="170" s="1"/>
  <c r="Y33" i="170" s="1"/>
  <c r="Y34" i="170" s="1"/>
  <c r="Y35" i="170" s="1"/>
  <c r="N31" i="170"/>
  <c r="N32" i="170"/>
  <c r="N33" i="170"/>
  <c r="N34" i="170" s="1"/>
  <c r="N35" i="170" s="1"/>
  <c r="J31" i="170"/>
  <c r="J32" i="170" s="1"/>
  <c r="J33" i="170" s="1"/>
  <c r="J34" i="170" s="1"/>
  <c r="J35" i="170" s="1"/>
  <c r="AD29" i="170"/>
  <c r="Y29" i="170"/>
  <c r="U29" i="170"/>
  <c r="J29" i="170"/>
  <c r="AD11" i="170"/>
  <c r="AD12" i="170" s="1"/>
  <c r="AD13" i="170" s="1"/>
  <c r="AD14" i="170" s="1"/>
  <c r="AD15" i="170" s="1"/>
  <c r="AD16" i="170" s="1"/>
  <c r="AD17" i="170" s="1"/>
  <c r="AD18" i="170" s="1"/>
  <c r="AD19" i="170" s="1"/>
  <c r="AD20" i="170" s="1"/>
  <c r="AD21" i="170" s="1"/>
  <c r="AD22" i="170" s="1"/>
  <c r="AD23" i="170" s="1"/>
  <c r="AD24" i="170" s="1"/>
  <c r="AD25" i="170" s="1"/>
  <c r="AD26" i="170" s="1"/>
  <c r="AD27" i="170" s="1"/>
  <c r="U27" i="170"/>
  <c r="N26" i="170"/>
  <c r="N27" i="170"/>
  <c r="J27" i="170"/>
  <c r="N18" i="170"/>
  <c r="N19" i="170" s="1"/>
  <c r="N20" i="170" s="1"/>
  <c r="J19" i="170"/>
  <c r="J20" i="170"/>
  <c r="Y14" i="170"/>
  <c r="N14" i="170"/>
  <c r="N37" i="169"/>
  <c r="J37" i="169"/>
  <c r="U22" i="169"/>
  <c r="U20" i="169"/>
  <c r="U21" i="169"/>
  <c r="AH37" i="168"/>
  <c r="AH7" i="169" s="1"/>
  <c r="Y37" i="168"/>
  <c r="Y7" i="169" s="1"/>
  <c r="U37" i="168"/>
  <c r="U7" i="169" s="1"/>
  <c r="N37" i="168"/>
  <c r="N7" i="169" s="1"/>
  <c r="J37" i="168"/>
  <c r="J7" i="169" s="1"/>
  <c r="Y31" i="168"/>
  <c r="U31" i="168"/>
  <c r="N31" i="168"/>
  <c r="J31" i="168"/>
  <c r="Y10" i="167"/>
  <c r="Y11" i="167" s="1"/>
  <c r="Y12" i="167" s="1"/>
  <c r="Y13" i="167" s="1"/>
  <c r="Y14" i="167" s="1"/>
  <c r="Y15" i="167" s="1"/>
  <c r="Y16" i="167" s="1"/>
  <c r="Y17" i="167" s="1"/>
  <c r="Y18" i="167" s="1"/>
  <c r="Y19" i="167" s="1"/>
  <c r="Y20" i="167" s="1"/>
  <c r="Y21" i="167" s="1"/>
  <c r="Y22" i="167" s="1"/>
  <c r="U9" i="167"/>
  <c r="U10" i="167" s="1"/>
  <c r="U11" i="167" s="1"/>
  <c r="U12" i="167" s="1"/>
  <c r="U13" i="167" s="1"/>
  <c r="U14" i="167" s="1"/>
  <c r="U15" i="167" s="1"/>
  <c r="U16" i="167" s="1"/>
  <c r="U17" i="167" s="1"/>
  <c r="U18" i="167" s="1"/>
  <c r="U19" i="167" s="1"/>
  <c r="U20" i="167" s="1"/>
  <c r="U21" i="167" s="1"/>
  <c r="U22" i="167" s="1"/>
  <c r="N37" i="165"/>
  <c r="AH34" i="165"/>
  <c r="AH35" i="164"/>
  <c r="AH36" i="164" s="1"/>
  <c r="AH37" i="164" s="1"/>
  <c r="AH38" i="164" s="1"/>
  <c r="U31" i="167"/>
  <c r="U32" i="167" s="1"/>
  <c r="U33" i="167" s="1"/>
  <c r="N31" i="167"/>
  <c r="N32" i="167" s="1"/>
  <c r="N33" i="167" s="1"/>
  <c r="J31" i="167"/>
  <c r="J32" i="167"/>
  <c r="J33" i="167" s="1"/>
  <c r="AH10" i="162"/>
  <c r="AH11" i="162" s="1"/>
  <c r="AH12" i="162" s="1"/>
  <c r="AH13" i="162" s="1"/>
  <c r="AH14" i="162" s="1"/>
  <c r="AH15" i="162" s="1"/>
  <c r="AH16" i="162" s="1"/>
  <c r="AH17" i="162" s="1"/>
  <c r="AH18" i="162" s="1"/>
  <c r="AH19" i="162" s="1"/>
  <c r="AH20" i="162" s="1"/>
  <c r="AH21" i="162" s="1"/>
  <c r="AH22" i="162" s="1"/>
  <c r="AH23" i="162" s="1"/>
  <c r="AH24" i="162" s="1"/>
  <c r="AH25" i="162" s="1"/>
  <c r="AH26" i="162" s="1"/>
  <c r="AH27" i="162" s="1"/>
  <c r="AH28" i="162" s="1"/>
  <c r="AH29" i="162" s="1"/>
  <c r="AH30" i="162" s="1"/>
  <c r="AH31" i="162" s="1"/>
  <c r="AH32" i="162" s="1"/>
  <c r="AH33" i="162" s="1"/>
  <c r="AH34" i="162" s="1"/>
  <c r="AH35" i="162" s="1"/>
  <c r="AH36" i="162" s="1"/>
  <c r="AH37" i="162" s="1"/>
  <c r="AH38" i="162" s="1"/>
  <c r="Y9" i="161"/>
  <c r="Y10" i="161" s="1"/>
  <c r="Y11" i="161" s="1"/>
  <c r="Y12" i="161" s="1"/>
  <c r="Y13" i="161" s="1"/>
  <c r="Y14" i="161" s="1"/>
  <c r="Y15" i="161" s="1"/>
  <c r="Y16" i="161" s="1"/>
  <c r="Y17" i="161" s="1"/>
  <c r="Y18" i="161" s="1"/>
  <c r="Y19" i="161" s="1"/>
  <c r="Y20" i="161" s="1"/>
  <c r="Y21" i="161" s="1"/>
  <c r="Y22" i="161" s="1"/>
  <c r="Y23" i="161" s="1"/>
  <c r="Y24" i="161" s="1"/>
  <c r="Y25" i="161" s="1"/>
  <c r="Y26" i="161" s="1"/>
  <c r="Y27" i="161" s="1"/>
  <c r="Y28" i="161" s="1"/>
  <c r="Y29" i="161" s="1"/>
  <c r="Y30" i="161" s="1"/>
  <c r="Y31" i="161" s="1"/>
  <c r="Y32" i="161" s="1"/>
  <c r="Y33" i="161" s="1"/>
  <c r="Y34" i="161" s="1"/>
  <c r="Y35" i="161" s="1"/>
  <c r="Y36" i="161" s="1"/>
  <c r="Y37" i="161" s="1"/>
  <c r="Y38" i="161" s="1"/>
  <c r="AD9" i="161"/>
  <c r="AD10" i="161" s="1"/>
  <c r="AD11" i="161" s="1"/>
  <c r="AD12" i="161" s="1"/>
  <c r="AD13" i="161" s="1"/>
  <c r="AD14" i="161" s="1"/>
  <c r="AD15" i="161" s="1"/>
  <c r="AD16" i="161" s="1"/>
  <c r="AD17" i="161" s="1"/>
  <c r="AD18" i="161" s="1"/>
  <c r="AD19" i="161" s="1"/>
  <c r="AD20" i="161" s="1"/>
  <c r="AD21" i="161" s="1"/>
  <c r="AD22" i="161" s="1"/>
  <c r="AD23" i="161" s="1"/>
  <c r="AD24" i="161" s="1"/>
  <c r="AD25" i="161" s="1"/>
  <c r="AD26" i="161" s="1"/>
  <c r="AD27" i="161" s="1"/>
  <c r="AD28" i="161" s="1"/>
  <c r="AD29" i="161" s="1"/>
  <c r="AD30" i="161" s="1"/>
  <c r="AD31" i="161" s="1"/>
  <c r="AD32" i="161" s="1"/>
  <c r="AD33" i="161" s="1"/>
  <c r="AD34" i="161" s="1"/>
  <c r="AD35" i="161" s="1"/>
  <c r="AD36" i="161" s="1"/>
  <c r="AD37" i="161" s="1"/>
  <c r="AD38" i="161" s="1"/>
  <c r="AD7" i="172" s="1"/>
  <c r="AD8" i="172" s="1"/>
  <c r="AD9" i="172" s="1"/>
  <c r="AD10" i="172" s="1"/>
  <c r="AD11" i="172" s="1"/>
  <c r="AD12" i="172" s="1"/>
  <c r="AD13" i="172" s="1"/>
  <c r="AD14" i="172" s="1"/>
  <c r="AD15" i="172" s="1"/>
  <c r="AD16" i="172" s="1"/>
  <c r="AD17" i="172" s="1"/>
  <c r="AD18" i="172" s="1"/>
  <c r="AD19" i="172" s="1"/>
  <c r="AD20" i="172" s="1"/>
  <c r="AD21" i="172" s="1"/>
  <c r="AD22" i="172" s="1"/>
  <c r="AD23" i="172" s="1"/>
  <c r="AD24" i="172" s="1"/>
  <c r="AD25" i="172" s="1"/>
  <c r="AD26" i="172" s="1"/>
  <c r="AD27" i="172" s="1"/>
  <c r="AD28" i="172" s="1"/>
  <c r="AD29" i="172" s="1"/>
  <c r="AD30" i="172" s="1"/>
  <c r="AD31" i="172" s="1"/>
  <c r="AD32" i="172" s="1"/>
  <c r="AD33" i="172" s="1"/>
  <c r="AD34" i="172" s="1"/>
  <c r="AD35" i="172" s="1"/>
  <c r="AD7" i="162" s="1"/>
  <c r="U9" i="161"/>
  <c r="U10" i="161" s="1"/>
  <c r="U11" i="161" s="1"/>
  <c r="U12" i="161" s="1"/>
  <c r="U13" i="161" s="1"/>
  <c r="U14" i="161" s="1"/>
  <c r="U15" i="161" s="1"/>
  <c r="U16" i="161" s="1"/>
  <c r="U17" i="161" s="1"/>
  <c r="U18" i="161" s="1"/>
  <c r="U19" i="161" s="1"/>
  <c r="U20" i="161" s="1"/>
  <c r="U21" i="161" s="1"/>
  <c r="U22" i="161" s="1"/>
  <c r="U23" i="161" s="1"/>
  <c r="U24" i="161" s="1"/>
  <c r="U25" i="161" s="1"/>
  <c r="U26" i="161" s="1"/>
  <c r="U27" i="161" s="1"/>
  <c r="U28" i="161" s="1"/>
  <c r="U29" i="161" s="1"/>
  <c r="U30" i="161" s="1"/>
  <c r="U31" i="161" s="1"/>
  <c r="U32" i="161" s="1"/>
  <c r="U33" i="161" s="1"/>
  <c r="U34" i="161" s="1"/>
  <c r="U35" i="161" s="1"/>
  <c r="U36" i="161" s="1"/>
  <c r="U37" i="161" s="1"/>
  <c r="U38" i="161" s="1"/>
  <c r="N9" i="161"/>
  <c r="N10" i="161" s="1"/>
  <c r="N11" i="161" s="1"/>
  <c r="N12" i="161" s="1"/>
  <c r="N13" i="161" s="1"/>
  <c r="N14" i="161" s="1"/>
  <c r="N15" i="161" s="1"/>
  <c r="N16" i="161" s="1"/>
  <c r="N17" i="161" s="1"/>
  <c r="N18" i="161" s="1"/>
  <c r="N19" i="161" s="1"/>
  <c r="N20" i="161" s="1"/>
  <c r="N21" i="161" s="1"/>
  <c r="N22" i="161" s="1"/>
  <c r="N23" i="161" s="1"/>
  <c r="N24" i="161" s="1"/>
  <c r="N25" i="161" s="1"/>
  <c r="N26" i="161" s="1"/>
  <c r="N27" i="161" s="1"/>
  <c r="N28" i="161" s="1"/>
  <c r="N29" i="161" s="1"/>
  <c r="N30" i="161" s="1"/>
  <c r="N31" i="161" s="1"/>
  <c r="N32" i="161" s="1"/>
  <c r="N33" i="161" s="1"/>
  <c r="N34" i="161" s="1"/>
  <c r="N35" i="161" s="1"/>
  <c r="N36" i="161" s="1"/>
  <c r="N37" i="161" s="1"/>
  <c r="N38" i="161" s="1"/>
  <c r="N7" i="172" s="1"/>
  <c r="N8" i="172" s="1"/>
  <c r="N9" i="172" s="1"/>
  <c r="N10" i="172" s="1"/>
  <c r="N11" i="172" s="1"/>
  <c r="N12" i="172" s="1"/>
  <c r="N13" i="172" s="1"/>
  <c r="N14" i="172" s="1"/>
  <c r="N15" i="172" s="1"/>
  <c r="N16" i="172" s="1"/>
  <c r="N17" i="172" s="1"/>
  <c r="N18" i="172" s="1"/>
  <c r="N19" i="172" s="1"/>
  <c r="N20" i="172" s="1"/>
  <c r="N21" i="172" s="1"/>
  <c r="N22" i="172" s="1"/>
  <c r="N23" i="172" s="1"/>
  <c r="N24" i="172" s="1"/>
  <c r="N25" i="172" s="1"/>
  <c r="N26" i="172" s="1"/>
  <c r="N27" i="172" s="1"/>
  <c r="N28" i="172" s="1"/>
  <c r="N29" i="172" s="1"/>
  <c r="N30" i="172" s="1"/>
  <c r="N31" i="172" s="1"/>
  <c r="N32" i="172" s="1"/>
  <c r="N33" i="172" s="1"/>
  <c r="N34" i="172" s="1"/>
  <c r="N35" i="172" s="1"/>
  <c r="N7" i="162" s="1"/>
  <c r="J9" i="161"/>
  <c r="J10" i="161" s="1"/>
  <c r="J11" i="161" s="1"/>
  <c r="J12" i="161" s="1"/>
  <c r="J13" i="161" s="1"/>
  <c r="J14" i="161" s="1"/>
  <c r="J15" i="161" s="1"/>
  <c r="J16" i="161" s="1"/>
  <c r="J17" i="161" s="1"/>
  <c r="J18" i="161" s="1"/>
  <c r="J19" i="161" s="1"/>
  <c r="J20" i="161" s="1"/>
  <c r="J21" i="161" s="1"/>
  <c r="J22" i="161" s="1"/>
  <c r="J23" i="161" s="1"/>
  <c r="J24" i="161" s="1"/>
  <c r="J25" i="161" s="1"/>
  <c r="J26" i="161" s="1"/>
  <c r="J27" i="161" s="1"/>
  <c r="J28" i="161" s="1"/>
  <c r="J29" i="161" s="1"/>
  <c r="J30" i="161" s="1"/>
  <c r="J31" i="161" s="1"/>
  <c r="J32" i="161" s="1"/>
  <c r="J33" i="161" s="1"/>
  <c r="J34" i="161" s="1"/>
  <c r="J35" i="161" s="1"/>
  <c r="J36" i="161" s="1"/>
  <c r="J37" i="161" s="1"/>
  <c r="J38" i="161" s="1"/>
  <c r="J7" i="172" s="1"/>
  <c r="J8" i="172" s="1"/>
  <c r="J9" i="172" s="1"/>
  <c r="J10" i="172" s="1"/>
  <c r="J11" i="172" s="1"/>
  <c r="J12" i="172" s="1"/>
  <c r="J13" i="172" s="1"/>
  <c r="J14" i="172" s="1"/>
  <c r="J15" i="172" s="1"/>
  <c r="J16" i="172" s="1"/>
  <c r="J17" i="172" s="1"/>
  <c r="J18" i="172" s="1"/>
  <c r="J19" i="172" s="1"/>
  <c r="J20" i="172" s="1"/>
  <c r="J21" i="172" s="1"/>
  <c r="J22" i="172" s="1"/>
  <c r="J23" i="172" s="1"/>
  <c r="J24" i="172" s="1"/>
  <c r="J25" i="172" s="1"/>
  <c r="J26" i="172" s="1"/>
  <c r="J27" i="172" s="1"/>
  <c r="J28" i="172" s="1"/>
  <c r="J29" i="172" s="1"/>
  <c r="J30" i="172" s="1"/>
  <c r="J31" i="172" s="1"/>
  <c r="J32" i="172" s="1"/>
  <c r="J33" i="172" s="1"/>
  <c r="J34" i="172" s="1"/>
  <c r="J35" i="172" s="1"/>
  <c r="J7" i="162" s="1"/>
  <c r="AH38" i="171"/>
  <c r="AH37" i="171"/>
  <c r="AH36" i="171"/>
  <c r="AH35" i="171"/>
  <c r="AH34" i="171"/>
  <c r="AH33" i="171"/>
  <c r="AH32" i="171"/>
  <c r="AH31" i="171"/>
  <c r="AH30" i="171"/>
  <c r="AH29" i="171"/>
  <c r="AH28" i="171"/>
  <c r="AH27" i="171"/>
  <c r="AH26" i="171"/>
  <c r="AH25" i="171"/>
  <c r="AH24" i="171"/>
  <c r="AH23" i="171"/>
  <c r="AH22" i="171"/>
  <c r="AH21" i="171"/>
  <c r="AH20" i="171"/>
  <c r="AH19" i="171"/>
  <c r="AH18" i="171"/>
  <c r="AH17" i="171"/>
  <c r="AH16" i="171"/>
  <c r="AH15" i="171"/>
  <c r="AH14" i="171"/>
  <c r="AH13" i="171"/>
  <c r="AH12" i="171"/>
  <c r="AH11" i="171"/>
  <c r="AH10" i="171"/>
  <c r="AH9" i="171"/>
  <c r="AH8" i="171"/>
  <c r="AH38" i="170"/>
  <c r="AH37" i="170"/>
  <c r="AH36" i="170"/>
  <c r="AH35" i="170"/>
  <c r="AH34" i="170"/>
  <c r="AH33" i="170"/>
  <c r="AH32" i="170"/>
  <c r="AH31" i="170"/>
  <c r="AH30" i="170"/>
  <c r="AH29" i="170"/>
  <c r="AH28" i="170"/>
  <c r="AH27" i="170"/>
  <c r="AH26" i="170"/>
  <c r="AH25" i="170"/>
  <c r="AH24" i="170"/>
  <c r="AH23" i="170"/>
  <c r="AH22" i="170"/>
  <c r="AH21" i="170"/>
  <c r="AH20" i="170"/>
  <c r="AH19" i="170"/>
  <c r="AH18" i="170"/>
  <c r="AH17" i="170"/>
  <c r="AH16" i="170"/>
  <c r="AH15" i="170"/>
  <c r="AH14" i="170"/>
  <c r="AH13" i="170"/>
  <c r="AH12" i="170"/>
  <c r="AH11" i="170"/>
  <c r="AH10" i="170"/>
  <c r="AH9" i="170"/>
  <c r="AH8" i="170"/>
  <c r="AD38" i="169"/>
  <c r="AD37" i="169"/>
  <c r="AD36" i="169"/>
  <c r="AD35" i="169"/>
  <c r="AD34" i="169"/>
  <c r="AD33" i="169"/>
  <c r="AD32" i="169"/>
  <c r="AD31" i="169"/>
  <c r="AD30" i="169"/>
  <c r="AD29" i="169"/>
  <c r="AD28" i="169"/>
  <c r="AD27" i="169"/>
  <c r="AD26" i="169"/>
  <c r="AD25" i="169"/>
  <c r="AD24" i="169"/>
  <c r="AD23" i="169"/>
  <c r="AD22" i="169"/>
  <c r="AD21" i="169"/>
  <c r="AD20" i="169"/>
  <c r="AD19" i="169"/>
  <c r="AD18" i="169"/>
  <c r="AD17" i="169"/>
  <c r="AD16" i="169"/>
  <c r="AD15" i="169"/>
  <c r="AD14" i="169"/>
  <c r="AD13" i="169"/>
  <c r="AD12" i="169"/>
  <c r="AD11" i="169"/>
  <c r="AD10" i="169"/>
  <c r="AD9" i="169"/>
  <c r="AD8" i="169"/>
  <c r="AD38" i="168"/>
  <c r="AD37" i="168"/>
  <c r="AD36" i="168"/>
  <c r="AD35" i="168"/>
  <c r="AD34" i="168"/>
  <c r="AD33" i="168"/>
  <c r="AD32" i="168"/>
  <c r="AD31" i="168"/>
  <c r="AD30" i="168"/>
  <c r="AD29" i="168"/>
  <c r="AD28" i="168"/>
  <c r="AD27" i="168"/>
  <c r="AD26" i="168"/>
  <c r="AD25" i="168"/>
  <c r="AD24" i="168"/>
  <c r="AD23" i="168"/>
  <c r="AD22" i="168"/>
  <c r="AD21" i="168"/>
  <c r="AD20" i="168"/>
  <c r="AD19" i="168"/>
  <c r="AD18" i="168"/>
  <c r="AD17" i="168"/>
  <c r="AD16" i="168"/>
  <c r="AD15" i="168"/>
  <c r="AD14" i="168"/>
  <c r="AD13" i="168"/>
  <c r="AD12" i="168"/>
  <c r="AD11" i="168"/>
  <c r="AD10" i="168"/>
  <c r="AD9" i="168"/>
  <c r="AD8" i="168"/>
  <c r="AD38" i="167"/>
  <c r="AD37" i="167"/>
  <c r="AD36" i="167"/>
  <c r="AD35" i="167"/>
  <c r="AD34" i="167"/>
  <c r="AD33" i="167"/>
  <c r="AD32" i="167"/>
  <c r="AD31" i="167"/>
  <c r="AD30" i="167"/>
  <c r="AD29" i="167"/>
  <c r="AD28" i="167"/>
  <c r="AD27" i="167"/>
  <c r="AD26" i="167"/>
  <c r="AD25" i="167"/>
  <c r="AD24" i="167"/>
  <c r="AD23" i="167"/>
  <c r="J7" i="168"/>
  <c r="J7" i="170" s="1"/>
  <c r="AD22" i="167"/>
  <c r="AD21" i="167"/>
  <c r="AD20" i="167"/>
  <c r="AD19" i="167"/>
  <c r="AD18" i="167"/>
  <c r="AD17" i="167"/>
  <c r="AD16" i="167"/>
  <c r="AD15" i="167"/>
  <c r="AD14" i="167"/>
  <c r="AD13" i="167"/>
  <c r="AD12" i="167"/>
  <c r="AD11" i="167"/>
  <c r="AD10" i="167"/>
  <c r="AD9" i="167"/>
  <c r="AD8" i="167"/>
  <c r="AD38" i="166"/>
  <c r="Y38" i="166"/>
  <c r="U38" i="166"/>
  <c r="AD37" i="166"/>
  <c r="Y37" i="166"/>
  <c r="U37" i="166"/>
  <c r="AD36" i="166"/>
  <c r="Y36" i="166"/>
  <c r="U36" i="166"/>
  <c r="AD35" i="166"/>
  <c r="Y35" i="166"/>
  <c r="U35" i="166"/>
  <c r="AD34" i="166"/>
  <c r="Y34" i="166"/>
  <c r="U34" i="166"/>
  <c r="AD33" i="166"/>
  <c r="Y33" i="166"/>
  <c r="U33" i="166"/>
  <c r="AD32" i="166"/>
  <c r="Y32" i="166"/>
  <c r="U32" i="166"/>
  <c r="AD31" i="166"/>
  <c r="Y31" i="166"/>
  <c r="U31" i="166"/>
  <c r="AD30" i="166"/>
  <c r="Y30" i="166"/>
  <c r="U30" i="166"/>
  <c r="AD29" i="166"/>
  <c r="Y29" i="166"/>
  <c r="U29" i="166"/>
  <c r="AD28" i="166"/>
  <c r="Y28" i="166"/>
  <c r="U28" i="166"/>
  <c r="AD27" i="166"/>
  <c r="Y27" i="166"/>
  <c r="U27" i="166"/>
  <c r="AD26" i="166"/>
  <c r="Y26" i="166"/>
  <c r="U26" i="166"/>
  <c r="AD25" i="166"/>
  <c r="Y25" i="166"/>
  <c r="U25" i="166"/>
  <c r="AD24" i="166"/>
  <c r="Y24" i="166"/>
  <c r="U24" i="166"/>
  <c r="AD23" i="166"/>
  <c r="Y23" i="166"/>
  <c r="U23" i="166"/>
  <c r="AD22" i="166"/>
  <c r="Y22" i="166"/>
  <c r="U22" i="166"/>
  <c r="AD21" i="166"/>
  <c r="Y21" i="166"/>
  <c r="U21" i="166"/>
  <c r="AD20" i="166"/>
  <c r="Y20" i="166"/>
  <c r="U20" i="166"/>
  <c r="AD19" i="166"/>
  <c r="Y19" i="166"/>
  <c r="U19" i="166"/>
  <c r="AD18" i="166"/>
  <c r="Y18" i="166"/>
  <c r="U18" i="166"/>
  <c r="AD17" i="166"/>
  <c r="Y17" i="166"/>
  <c r="U17" i="166"/>
  <c r="AD16" i="166"/>
  <c r="Y16" i="166"/>
  <c r="U16" i="166"/>
  <c r="AD15" i="166"/>
  <c r="Y15" i="166"/>
  <c r="U15" i="166"/>
  <c r="AD14" i="166"/>
  <c r="Y14" i="166"/>
  <c r="U14" i="166"/>
  <c r="AD13" i="166"/>
  <c r="Y13" i="166"/>
  <c r="U13" i="166"/>
  <c r="AD12" i="166"/>
  <c r="Y12" i="166"/>
  <c r="U12" i="166"/>
  <c r="AD11" i="166"/>
  <c r="Y11" i="166"/>
  <c r="U11" i="166"/>
  <c r="AD10" i="166"/>
  <c r="Y10" i="166"/>
  <c r="U10" i="166"/>
  <c r="AD9" i="166"/>
  <c r="Y9" i="166"/>
  <c r="U9" i="166"/>
  <c r="AD8" i="166"/>
  <c r="Y8" i="166"/>
  <c r="U8" i="166"/>
  <c r="AD38" i="165"/>
  <c r="AD37" i="165"/>
  <c r="AD36" i="165"/>
  <c r="AD35" i="165"/>
  <c r="AD34" i="165"/>
  <c r="AD33" i="165"/>
  <c r="AD32" i="165"/>
  <c r="AD31" i="165"/>
  <c r="AD30" i="165"/>
  <c r="AD29" i="165"/>
  <c r="AD28" i="165"/>
  <c r="AD27" i="165"/>
  <c r="AD26" i="165"/>
  <c r="AD25" i="165"/>
  <c r="AD24" i="165"/>
  <c r="AD23" i="165"/>
  <c r="AD22" i="165"/>
  <c r="AD21" i="165"/>
  <c r="AD20" i="165"/>
  <c r="AD19" i="165"/>
  <c r="AD18" i="165"/>
  <c r="AD17" i="165"/>
  <c r="AD16" i="165"/>
  <c r="AD15" i="165"/>
  <c r="AD14" i="165"/>
  <c r="AD13" i="165"/>
  <c r="AD12" i="165"/>
  <c r="AD11" i="165"/>
  <c r="AD10" i="165"/>
  <c r="AD9" i="165"/>
  <c r="AD8" i="165"/>
  <c r="Y38" i="165"/>
  <c r="U38" i="165"/>
  <c r="Y37" i="165"/>
  <c r="U37" i="165"/>
  <c r="Y36" i="165"/>
  <c r="U36" i="165"/>
  <c r="Y35" i="165"/>
  <c r="U35" i="165"/>
  <c r="Y34" i="165"/>
  <c r="U34" i="165"/>
  <c r="Y33" i="165"/>
  <c r="U33" i="165"/>
  <c r="Y32" i="165"/>
  <c r="U32" i="165"/>
  <c r="Y31" i="165"/>
  <c r="U31" i="165"/>
  <c r="Y30" i="165"/>
  <c r="U30" i="165"/>
  <c r="Y29" i="165"/>
  <c r="U29" i="165"/>
  <c r="Y28" i="165"/>
  <c r="U28" i="165"/>
  <c r="Y27" i="165"/>
  <c r="U27" i="165"/>
  <c r="Y26" i="165"/>
  <c r="U26" i="165"/>
  <c r="Y25" i="165"/>
  <c r="U25" i="165"/>
  <c r="Y24" i="165"/>
  <c r="U24" i="165"/>
  <c r="Y23" i="165"/>
  <c r="U23" i="165"/>
  <c r="Y22" i="165"/>
  <c r="U22" i="165"/>
  <c r="Y21" i="165"/>
  <c r="U21" i="165"/>
  <c r="Y20" i="165"/>
  <c r="U20" i="165"/>
  <c r="Y19" i="165"/>
  <c r="U19" i="165"/>
  <c r="Y18" i="165"/>
  <c r="U18" i="165"/>
  <c r="Y17" i="165"/>
  <c r="U17" i="165"/>
  <c r="Y16" i="165"/>
  <c r="U16" i="165"/>
  <c r="Y15" i="165"/>
  <c r="U15" i="165"/>
  <c r="Y14" i="165"/>
  <c r="U14" i="165"/>
  <c r="Y13" i="165"/>
  <c r="U13" i="165"/>
  <c r="Y12" i="165"/>
  <c r="U12" i="165"/>
  <c r="Y11" i="165"/>
  <c r="U11" i="165"/>
  <c r="Y10" i="165"/>
  <c r="U10" i="165"/>
  <c r="Y9" i="165"/>
  <c r="U9" i="165"/>
  <c r="Y8" i="165"/>
  <c r="U8" i="165"/>
  <c r="Y38" i="164"/>
  <c r="U38" i="164"/>
  <c r="Y37" i="164"/>
  <c r="U37" i="164"/>
  <c r="Y36" i="164"/>
  <c r="U36" i="164"/>
  <c r="Y35" i="164"/>
  <c r="U35" i="164"/>
  <c r="Y34" i="164"/>
  <c r="U34" i="164"/>
  <c r="Y33" i="164"/>
  <c r="U33" i="164"/>
  <c r="Y32" i="164"/>
  <c r="U32" i="164"/>
  <c r="Y31" i="164"/>
  <c r="U31" i="164"/>
  <c r="Y30" i="164"/>
  <c r="U30" i="164"/>
  <c r="Y29" i="164"/>
  <c r="U29" i="164"/>
  <c r="Y28" i="164"/>
  <c r="U28" i="164"/>
  <c r="Y27" i="164"/>
  <c r="U27" i="164"/>
  <c r="Y26" i="164"/>
  <c r="U26" i="164"/>
  <c r="Y25" i="164"/>
  <c r="U25" i="164"/>
  <c r="Y24" i="164"/>
  <c r="U24" i="164"/>
  <c r="Y23" i="164"/>
  <c r="U23" i="164"/>
  <c r="Y22" i="164"/>
  <c r="U22" i="164"/>
  <c r="Y21" i="164"/>
  <c r="U21" i="164"/>
  <c r="Y20" i="164"/>
  <c r="U20" i="164"/>
  <c r="Y19" i="164"/>
  <c r="U19" i="164"/>
  <c r="Y18" i="164"/>
  <c r="U18" i="164"/>
  <c r="Y17" i="164"/>
  <c r="U17" i="164"/>
  <c r="Y16" i="164"/>
  <c r="U16" i="164"/>
  <c r="Y15" i="164"/>
  <c r="U15" i="164"/>
  <c r="Y14" i="164"/>
  <c r="U14" i="164"/>
  <c r="Y13" i="164"/>
  <c r="U13" i="164"/>
  <c r="Y12" i="164"/>
  <c r="U12" i="164"/>
  <c r="Y11" i="164"/>
  <c r="U11" i="164"/>
  <c r="Y10" i="164"/>
  <c r="U10" i="164"/>
  <c r="Y9" i="164"/>
  <c r="U9" i="164"/>
  <c r="Y8" i="164"/>
  <c r="U8" i="164"/>
  <c r="Y38" i="163"/>
  <c r="U38" i="163"/>
  <c r="Y37" i="163"/>
  <c r="U37" i="163"/>
  <c r="Y36" i="163"/>
  <c r="U36" i="163"/>
  <c r="Y35" i="163"/>
  <c r="U35" i="163"/>
  <c r="Y34" i="163"/>
  <c r="U34" i="163"/>
  <c r="Y33" i="163"/>
  <c r="U33" i="163"/>
  <c r="Y32" i="163"/>
  <c r="U32" i="163"/>
  <c r="Y31" i="163"/>
  <c r="U31" i="163"/>
  <c r="Y30" i="163"/>
  <c r="U30" i="163"/>
  <c r="Y29" i="163"/>
  <c r="U29" i="163"/>
  <c r="Y28" i="163"/>
  <c r="U28" i="163"/>
  <c r="Y27" i="163"/>
  <c r="U27" i="163"/>
  <c r="Y26" i="163"/>
  <c r="U26" i="163"/>
  <c r="Y25" i="163"/>
  <c r="U25" i="163"/>
  <c r="Y24" i="163"/>
  <c r="U24" i="163"/>
  <c r="Y23" i="163"/>
  <c r="U23" i="163"/>
  <c r="Y22" i="163"/>
  <c r="U22" i="163"/>
  <c r="Y21" i="163"/>
  <c r="U21" i="163"/>
  <c r="Y20" i="163"/>
  <c r="U20" i="163"/>
  <c r="Y19" i="163"/>
  <c r="U19" i="163"/>
  <c r="Y18" i="163"/>
  <c r="U18" i="163"/>
  <c r="Y17" i="163"/>
  <c r="U17" i="163"/>
  <c r="Y16" i="163"/>
  <c r="U16" i="163"/>
  <c r="Y15" i="163"/>
  <c r="U15" i="163"/>
  <c r="Y14" i="163"/>
  <c r="U14" i="163"/>
  <c r="Y13" i="163"/>
  <c r="U13" i="163"/>
  <c r="Y12" i="163"/>
  <c r="U12" i="163"/>
  <c r="Y11" i="163"/>
  <c r="U11" i="163"/>
  <c r="Y10" i="163"/>
  <c r="U10" i="163"/>
  <c r="Y9" i="163"/>
  <c r="U9" i="163"/>
  <c r="Y8" i="163"/>
  <c r="U8" i="163"/>
  <c r="Y35" i="162"/>
  <c r="Y38" i="162"/>
  <c r="Y37" i="162"/>
  <c r="Y36" i="162"/>
  <c r="Y34" i="162"/>
  <c r="Y33" i="162"/>
  <c r="Y32" i="162"/>
  <c r="Y31" i="162"/>
  <c r="Y30" i="162"/>
  <c r="Y29" i="162"/>
  <c r="Y28" i="162"/>
  <c r="Y27" i="162"/>
  <c r="Y26" i="162"/>
  <c r="Y25" i="162"/>
  <c r="Y24" i="162"/>
  <c r="Y23" i="162"/>
  <c r="Y22" i="162"/>
  <c r="Y21" i="162"/>
  <c r="Y20" i="162"/>
  <c r="Y19" i="162"/>
  <c r="Y18" i="162"/>
  <c r="Y17" i="162"/>
  <c r="Y16" i="162"/>
  <c r="Y15" i="162"/>
  <c r="Y14" i="162"/>
  <c r="Y13" i="162"/>
  <c r="Y12" i="162"/>
  <c r="Y11" i="162"/>
  <c r="Y10" i="162"/>
  <c r="Y9" i="162"/>
  <c r="Y8" i="162"/>
  <c r="U38" i="162"/>
  <c r="U37" i="162"/>
  <c r="U36" i="162"/>
  <c r="U35" i="162"/>
  <c r="U34" i="162"/>
  <c r="U33" i="162"/>
  <c r="U32" i="162"/>
  <c r="U31" i="162"/>
  <c r="U30" i="162"/>
  <c r="U29" i="162"/>
  <c r="U28" i="162"/>
  <c r="U27" i="162"/>
  <c r="U26" i="162"/>
  <c r="U25" i="162"/>
  <c r="U24" i="162"/>
  <c r="U23" i="162"/>
  <c r="U22" i="162"/>
  <c r="U21" i="162"/>
  <c r="U20" i="162"/>
  <c r="U19" i="162"/>
  <c r="U18" i="162"/>
  <c r="U17" i="162"/>
  <c r="U16" i="162"/>
  <c r="U15" i="162"/>
  <c r="U14" i="162"/>
  <c r="U13" i="162"/>
  <c r="U12" i="162"/>
  <c r="U11" i="162"/>
  <c r="U10" i="162"/>
  <c r="U9" i="162"/>
  <c r="U8" i="162"/>
  <c r="AH38" i="161"/>
  <c r="AH37" i="161"/>
  <c r="AH36" i="161"/>
  <c r="AH35" i="161"/>
  <c r="AH34" i="161"/>
  <c r="AH33" i="161"/>
  <c r="AH32" i="161"/>
  <c r="AH31" i="161"/>
  <c r="AH30" i="161"/>
  <c r="AH29" i="161"/>
  <c r="AH28" i="161"/>
  <c r="AH27" i="161"/>
  <c r="AH26" i="161"/>
  <c r="AH25" i="161"/>
  <c r="AH24" i="161"/>
  <c r="AH23" i="161"/>
  <c r="AH22" i="161"/>
  <c r="AH21" i="161"/>
  <c r="AH20" i="161"/>
  <c r="AH19" i="161"/>
  <c r="AH18" i="161"/>
  <c r="AH17" i="161"/>
  <c r="AH16" i="161"/>
  <c r="AH15" i="161"/>
  <c r="AH14" i="161"/>
  <c r="AH13" i="161"/>
  <c r="AH12" i="161"/>
  <c r="AH11" i="161"/>
  <c r="AH10" i="161"/>
  <c r="AH9" i="161"/>
  <c r="AH8" i="161"/>
  <c r="U7" i="168"/>
  <c r="U7" i="170" s="1"/>
  <c r="P8" i="162" l="1"/>
  <c r="P9" i="162" s="1"/>
  <c r="P10" i="162" s="1"/>
  <c r="P11" i="162" s="1"/>
  <c r="P12" i="162" s="1"/>
  <c r="P13" i="162" s="1"/>
  <c r="P14" i="162" s="1"/>
  <c r="P15" i="162" s="1"/>
  <c r="P16" i="162" s="1"/>
  <c r="P17" i="162" s="1"/>
  <c r="P18" i="162" s="1"/>
  <c r="P19" i="162" s="1"/>
  <c r="P20" i="162" s="1"/>
  <c r="P21" i="162" s="1"/>
  <c r="P22" i="162" s="1"/>
  <c r="P23" i="162" s="1"/>
  <c r="P24" i="162" s="1"/>
  <c r="P25" i="162" s="1"/>
  <c r="P26" i="162" s="1"/>
  <c r="P27" i="162" s="1"/>
  <c r="P28" i="162" s="1"/>
  <c r="P29" i="162" s="1"/>
  <c r="P30" i="162" s="1"/>
  <c r="P31" i="162" s="1"/>
  <c r="P32" i="162" s="1"/>
  <c r="P33" i="162" s="1"/>
  <c r="P34" i="162" s="1"/>
  <c r="P35" i="162" s="1"/>
  <c r="P36" i="162" s="1"/>
  <c r="P37" i="162" s="1"/>
  <c r="P38" i="162" s="1"/>
  <c r="P7" i="163" s="1"/>
  <c r="AH7" i="163"/>
  <c r="N7" i="168"/>
  <c r="N7" i="170" s="1"/>
  <c r="Y7" i="168"/>
  <c r="Y7" i="170" s="1"/>
  <c r="P8" i="163" l="1"/>
  <c r="P9" i="163" s="1"/>
  <c r="P10" i="163" s="1"/>
  <c r="P11" i="163" s="1"/>
  <c r="P12" i="163" s="1"/>
  <c r="P13" i="163" s="1"/>
  <c r="P14" i="163" s="1"/>
  <c r="P15" i="163" s="1"/>
  <c r="P16" i="163" s="1"/>
  <c r="P17" i="163" s="1"/>
  <c r="P18" i="163" s="1"/>
  <c r="P19" i="163" s="1"/>
  <c r="P20" i="163" s="1"/>
  <c r="P21" i="163" s="1"/>
  <c r="P22" i="163" s="1"/>
  <c r="P23" i="163" s="1"/>
  <c r="P24" i="163" s="1"/>
  <c r="P25" i="163" s="1"/>
  <c r="P26" i="163" s="1"/>
  <c r="P27" i="163" s="1"/>
  <c r="P28" i="163" s="1"/>
  <c r="P29" i="163" s="1"/>
  <c r="P30" i="163" s="1"/>
  <c r="P31" i="163" s="1"/>
  <c r="P32" i="163" s="1"/>
  <c r="P33" i="163" s="1"/>
  <c r="P34" i="163" s="1"/>
  <c r="P35" i="163" s="1"/>
  <c r="P36" i="163" s="1"/>
  <c r="P37" i="163" s="1"/>
  <c r="P7" i="164" s="1"/>
  <c r="P8" i="164" s="1"/>
  <c r="P9" i="164" s="1"/>
  <c r="P10" i="164" s="1"/>
  <c r="P11" i="164" s="1"/>
  <c r="P12" i="164" s="1"/>
  <c r="P13" i="164" s="1"/>
  <c r="P14" i="164" s="1"/>
  <c r="P15" i="164" s="1"/>
  <c r="P16" i="164" s="1"/>
  <c r="P17" i="164" s="1"/>
  <c r="P18" i="164" s="1"/>
  <c r="P19" i="164" s="1"/>
  <c r="P20" i="164" s="1"/>
  <c r="P21" i="164" s="1"/>
  <c r="P22" i="164" s="1"/>
  <c r="P23" i="164" s="1"/>
  <c r="P24" i="164" s="1"/>
  <c r="P25" i="164" s="1"/>
  <c r="P26" i="164" s="1"/>
  <c r="P27" i="164" s="1"/>
  <c r="P28" i="164" s="1"/>
  <c r="P29" i="164" s="1"/>
  <c r="P30" i="164" s="1"/>
  <c r="P31" i="164" s="1"/>
  <c r="P32" i="164" s="1"/>
  <c r="P33" i="164" s="1"/>
  <c r="AH8" i="163"/>
  <c r="AH9" i="163" s="1"/>
  <c r="AH10" i="163" s="1"/>
  <c r="AH11" i="163" s="1"/>
  <c r="AH12" i="163" s="1"/>
  <c r="AH13" i="163" s="1"/>
  <c r="AH14" i="163" s="1"/>
  <c r="AH15" i="163" s="1"/>
  <c r="AH16" i="163" s="1"/>
  <c r="AH17" i="163" s="1"/>
  <c r="AH18" i="163" s="1"/>
  <c r="AH19" i="163" s="1"/>
  <c r="AH20" i="163" s="1"/>
  <c r="AH21" i="163" s="1"/>
  <c r="AH22" i="163" s="1"/>
  <c r="AH23" i="163" s="1"/>
  <c r="AH24" i="163" s="1"/>
  <c r="AH25" i="163" s="1"/>
  <c r="AH26" i="163" s="1"/>
  <c r="AH27" i="163" s="1"/>
  <c r="AH28" i="163" s="1"/>
  <c r="AH29" i="163" s="1"/>
  <c r="AH30" i="163" s="1"/>
  <c r="AH31" i="163" s="1"/>
  <c r="AH32" i="163" s="1"/>
  <c r="AH33" i="163" s="1"/>
  <c r="AH34" i="163" s="1"/>
  <c r="AH35" i="163" s="1"/>
  <c r="AH36" i="163" s="1"/>
  <c r="AH37" i="163" s="1"/>
  <c r="AH7" i="164" s="1"/>
  <c r="AH8" i="164" s="1"/>
  <c r="AH9" i="164" s="1"/>
  <c r="AH10" i="164" s="1"/>
  <c r="AH11" i="164" s="1"/>
  <c r="AH12" i="164" s="1"/>
  <c r="AH13" i="164" s="1"/>
  <c r="AH14" i="164" s="1"/>
  <c r="AH15" i="164" s="1"/>
  <c r="AH16" i="164" s="1"/>
  <c r="AH17" i="164" s="1"/>
  <c r="AH18" i="164" s="1"/>
  <c r="AH19" i="164" s="1"/>
  <c r="AH20" i="164" s="1"/>
  <c r="AH21" i="164" s="1"/>
  <c r="AH22" i="164" s="1"/>
  <c r="AH23" i="164" s="1"/>
  <c r="AH24" i="164" s="1"/>
  <c r="AH25" i="164" s="1"/>
  <c r="AH26" i="164" s="1"/>
  <c r="AH27" i="164" s="1"/>
  <c r="AH28" i="164" s="1"/>
  <c r="AH29" i="164" s="1"/>
  <c r="AH30" i="164" s="1"/>
  <c r="AH31" i="164" s="1"/>
  <c r="AH32" i="164" s="1"/>
  <c r="AH33" i="164" s="1"/>
  <c r="AH7" i="165" s="1"/>
  <c r="J8" i="162"/>
  <c r="J9" i="162" s="1"/>
  <c r="J10" i="162" s="1"/>
  <c r="J11" i="162" s="1"/>
  <c r="J12" i="162" s="1"/>
  <c r="J13" i="162" s="1"/>
  <c r="J14" i="162" s="1"/>
  <c r="J15" i="162" s="1"/>
  <c r="J16" i="162" s="1"/>
  <c r="J17" i="162" s="1"/>
  <c r="J18" i="162" s="1"/>
  <c r="J19" i="162" s="1"/>
  <c r="J20" i="162" s="1"/>
  <c r="J21" i="162" s="1"/>
  <c r="J22" i="162" s="1"/>
  <c r="J23" i="162" s="1"/>
  <c r="J24" i="162" s="1"/>
  <c r="J25" i="162" s="1"/>
  <c r="J26" i="162" s="1"/>
  <c r="J27" i="162" s="1"/>
  <c r="J28" i="162" s="1"/>
  <c r="J29" i="162" s="1"/>
  <c r="J30" i="162" s="1"/>
  <c r="J31" i="162" s="1"/>
  <c r="J32" i="162" s="1"/>
  <c r="J33" i="162" s="1"/>
  <c r="J34" i="162" s="1"/>
  <c r="J35" i="162" s="1"/>
  <c r="J36" i="162" s="1"/>
  <c r="J37" i="162" s="1"/>
  <c r="J38" i="162" s="1"/>
  <c r="J7" i="163" s="1"/>
  <c r="N8" i="162"/>
  <c r="N9" i="162" s="1"/>
  <c r="N10" i="162" s="1"/>
  <c r="N11" i="162" s="1"/>
  <c r="N12" i="162" s="1"/>
  <c r="N13" i="162" s="1"/>
  <c r="N14" i="162" s="1"/>
  <c r="N15" i="162" s="1"/>
  <c r="N16" i="162" s="1"/>
  <c r="N17" i="162" s="1"/>
  <c r="N18" i="162" s="1"/>
  <c r="N19" i="162" s="1"/>
  <c r="N20" i="162" s="1"/>
  <c r="N21" i="162" s="1"/>
  <c r="N22" i="162" s="1"/>
  <c r="N23" i="162" s="1"/>
  <c r="N24" i="162" s="1"/>
  <c r="N25" i="162" s="1"/>
  <c r="N26" i="162" s="1"/>
  <c r="N27" i="162" s="1"/>
  <c r="N28" i="162" s="1"/>
  <c r="N29" i="162" s="1"/>
  <c r="N30" i="162" s="1"/>
  <c r="N31" i="162" s="1"/>
  <c r="N32" i="162" s="1"/>
  <c r="N33" i="162" s="1"/>
  <c r="N34" i="162" s="1"/>
  <c r="N35" i="162" s="1"/>
  <c r="N36" i="162" s="1"/>
  <c r="N37" i="162" s="1"/>
  <c r="N38" i="162" s="1"/>
  <c r="N7" i="163" s="1"/>
  <c r="AD8" i="162"/>
  <c r="AD9" i="162" s="1"/>
  <c r="AD10" i="162" s="1"/>
  <c r="AD11" i="162" s="1"/>
  <c r="AD12" i="162" s="1"/>
  <c r="AD13" i="162" s="1"/>
  <c r="AD14" i="162" s="1"/>
  <c r="AD15" i="162" s="1"/>
  <c r="AD16" i="162" s="1"/>
  <c r="AD17" i="162" s="1"/>
  <c r="AD18" i="162" s="1"/>
  <c r="AD19" i="162" s="1"/>
  <c r="AD20" i="162" s="1"/>
  <c r="AD21" i="162" s="1"/>
  <c r="AD22" i="162" s="1"/>
  <c r="AD23" i="162" s="1"/>
  <c r="AD24" i="162" s="1"/>
  <c r="AD25" i="162" s="1"/>
  <c r="AD26" i="162" s="1"/>
  <c r="AD27" i="162" s="1"/>
  <c r="AD28" i="162" s="1"/>
  <c r="AD29" i="162" s="1"/>
  <c r="AD30" i="162" s="1"/>
  <c r="AD31" i="162" s="1"/>
  <c r="AD32" i="162" s="1"/>
  <c r="AD33" i="162" s="1"/>
  <c r="AD34" i="162" s="1"/>
  <c r="AD35" i="162" s="1"/>
  <c r="AD36" i="162" s="1"/>
  <c r="AD37" i="162" s="1"/>
  <c r="AD38" i="162" s="1"/>
  <c r="AD7" i="163" s="1"/>
  <c r="P7" i="165" l="1"/>
  <c r="P34" i="164"/>
  <c r="P35" i="164" s="1"/>
  <c r="P36" i="164" s="1"/>
  <c r="P37" i="164" s="1"/>
  <c r="P38" i="164" s="1"/>
  <c r="AD8" i="163"/>
  <c r="AD9" i="163" s="1"/>
  <c r="AD10" i="163" s="1"/>
  <c r="AD11" i="163" s="1"/>
  <c r="AD12" i="163" s="1"/>
  <c r="AD13" i="163" s="1"/>
  <c r="AD14" i="163" s="1"/>
  <c r="AD15" i="163" s="1"/>
  <c r="AD16" i="163" s="1"/>
  <c r="AD17" i="163" s="1"/>
  <c r="AD18" i="163" s="1"/>
  <c r="AD19" i="163" s="1"/>
  <c r="AD20" i="163" s="1"/>
  <c r="AD21" i="163" s="1"/>
  <c r="AD22" i="163" s="1"/>
  <c r="AD23" i="163" s="1"/>
  <c r="AD24" i="163" s="1"/>
  <c r="AD25" i="163" s="1"/>
  <c r="AD26" i="163" s="1"/>
  <c r="AD27" i="163" s="1"/>
  <c r="AD28" i="163" s="1"/>
  <c r="AD29" i="163" s="1"/>
  <c r="AD30" i="163" s="1"/>
  <c r="AD31" i="163" s="1"/>
  <c r="AD32" i="163" s="1"/>
  <c r="AD33" i="163" s="1"/>
  <c r="AD34" i="163" s="1"/>
  <c r="AD35" i="163" s="1"/>
  <c r="AD36" i="163" s="1"/>
  <c r="AD37" i="163" s="1"/>
  <c r="AD7" i="164" s="1"/>
  <c r="AD8" i="164" s="1"/>
  <c r="AD9" i="164" s="1"/>
  <c r="AD10" i="164" s="1"/>
  <c r="AD11" i="164" s="1"/>
  <c r="AD12" i="164" s="1"/>
  <c r="AD13" i="164" s="1"/>
  <c r="AD14" i="164" s="1"/>
  <c r="AD15" i="164" s="1"/>
  <c r="AD16" i="164" s="1"/>
  <c r="AD17" i="164" s="1"/>
  <c r="AD18" i="164" s="1"/>
  <c r="AD19" i="164" s="1"/>
  <c r="AD20" i="164" s="1"/>
  <c r="AD21" i="164" s="1"/>
  <c r="AD22" i="164" s="1"/>
  <c r="AD23" i="164" s="1"/>
  <c r="AD24" i="164" s="1"/>
  <c r="AD25" i="164" s="1"/>
  <c r="AD26" i="164" s="1"/>
  <c r="AD27" i="164" s="1"/>
  <c r="AD28" i="164" s="1"/>
  <c r="AD29" i="164" s="1"/>
  <c r="AD30" i="164" s="1"/>
  <c r="AD31" i="164" s="1"/>
  <c r="AD32" i="164" s="1"/>
  <c r="AD33" i="164" s="1"/>
  <c r="AD34" i="164" s="1"/>
  <c r="AD35" i="164" s="1"/>
  <c r="AD36" i="164" s="1"/>
  <c r="AD37" i="164" s="1"/>
  <c r="AD38" i="164" s="1"/>
  <c r="N8" i="163"/>
  <c r="N9" i="163" s="1"/>
  <c r="N10" i="163" s="1"/>
  <c r="N11" i="163" s="1"/>
  <c r="N12" i="163" s="1"/>
  <c r="N13" i="163" s="1"/>
  <c r="N14" i="163" s="1"/>
  <c r="N15" i="163" s="1"/>
  <c r="N16" i="163" s="1"/>
  <c r="N17" i="163" s="1"/>
  <c r="N18" i="163" s="1"/>
  <c r="N19" i="163" s="1"/>
  <c r="N20" i="163" s="1"/>
  <c r="N21" i="163" s="1"/>
  <c r="N22" i="163" s="1"/>
  <c r="N23" i="163" s="1"/>
  <c r="N24" i="163" s="1"/>
  <c r="N25" i="163" s="1"/>
  <c r="N26" i="163" s="1"/>
  <c r="N27" i="163" s="1"/>
  <c r="N28" i="163" s="1"/>
  <c r="N29" i="163" s="1"/>
  <c r="N30" i="163" s="1"/>
  <c r="N31" i="163" s="1"/>
  <c r="N32" i="163" s="1"/>
  <c r="N33" i="163" s="1"/>
  <c r="N34" i="163" s="1"/>
  <c r="N35" i="163" s="1"/>
  <c r="N36" i="163" s="1"/>
  <c r="N37" i="163" s="1"/>
  <c r="N7" i="164" s="1"/>
  <c r="N8" i="164" s="1"/>
  <c r="N9" i="164" s="1"/>
  <c r="N10" i="164" s="1"/>
  <c r="N11" i="164" s="1"/>
  <c r="N12" i="164" s="1"/>
  <c r="N13" i="164" s="1"/>
  <c r="N14" i="164" s="1"/>
  <c r="N15" i="164" s="1"/>
  <c r="N16" i="164" s="1"/>
  <c r="N17" i="164" s="1"/>
  <c r="N18" i="164" s="1"/>
  <c r="N19" i="164" s="1"/>
  <c r="N20" i="164" s="1"/>
  <c r="N21" i="164" s="1"/>
  <c r="N22" i="164" s="1"/>
  <c r="N23" i="164" s="1"/>
  <c r="N24" i="164" s="1"/>
  <c r="N25" i="164" s="1"/>
  <c r="N26" i="164" s="1"/>
  <c r="N27" i="164" s="1"/>
  <c r="N28" i="164" s="1"/>
  <c r="N29" i="164" s="1"/>
  <c r="N30" i="164" s="1"/>
  <c r="N31" i="164" s="1"/>
  <c r="N32" i="164" s="1"/>
  <c r="AH7" i="166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7" i="164" s="1"/>
  <c r="J8" i="164" s="1"/>
  <c r="J9" i="164" s="1"/>
  <c r="J10" i="164" s="1"/>
  <c r="J11" i="164" s="1"/>
  <c r="J12" i="164" s="1"/>
  <c r="J13" i="164" s="1"/>
  <c r="J14" i="164" s="1"/>
  <c r="J15" i="164" s="1"/>
  <c r="J16" i="164" s="1"/>
  <c r="J17" i="164" s="1"/>
  <c r="J18" i="164" s="1"/>
  <c r="J19" i="164" s="1"/>
  <c r="J20" i="164" s="1"/>
  <c r="J21" i="164" s="1"/>
  <c r="J22" i="164" s="1"/>
  <c r="J23" i="164" s="1"/>
  <c r="J24" i="164" s="1"/>
  <c r="J25" i="164" s="1"/>
  <c r="J26" i="164" s="1"/>
  <c r="J27" i="164" s="1"/>
  <c r="J28" i="164" s="1"/>
  <c r="J29" i="164" s="1"/>
  <c r="J30" i="164" s="1"/>
  <c r="J31" i="164" s="1"/>
  <c r="J32" i="164" s="1"/>
  <c r="J33" i="164" s="1"/>
  <c r="AH8" i="166" l="1"/>
  <c r="AH9" i="166" s="1"/>
  <c r="AH10" i="166" s="1"/>
  <c r="AH11" i="166" s="1"/>
  <c r="AH12" i="166" s="1"/>
  <c r="AH13" i="166" s="1"/>
  <c r="AH14" i="166" s="1"/>
  <c r="AH15" i="166" s="1"/>
  <c r="AH16" i="166" s="1"/>
  <c r="AH17" i="166" s="1"/>
  <c r="AH18" i="166" s="1"/>
  <c r="AH19" i="166" s="1"/>
  <c r="AH20" i="166" s="1"/>
  <c r="AH21" i="166" s="1"/>
  <c r="AH22" i="166" s="1"/>
  <c r="AH23" i="166" s="1"/>
  <c r="AH24" i="166" s="1"/>
  <c r="AH25" i="166" s="1"/>
  <c r="AH26" i="166" s="1"/>
  <c r="AH27" i="166" s="1"/>
  <c r="AH28" i="166" s="1"/>
  <c r="AH29" i="166" s="1"/>
  <c r="AH30" i="166" s="1"/>
  <c r="AH31" i="166" s="1"/>
  <c r="AH32" i="166" s="1"/>
  <c r="AH33" i="166" s="1"/>
  <c r="AH34" i="166" s="1"/>
  <c r="AH35" i="166" s="1"/>
  <c r="AH36" i="166" s="1"/>
  <c r="AH37" i="166" s="1"/>
  <c r="AH38" i="166" s="1"/>
  <c r="AH7" i="167" s="1"/>
  <c r="J34" i="164"/>
  <c r="J35" i="164" s="1"/>
  <c r="J36" i="164" s="1"/>
  <c r="J37" i="164" s="1"/>
  <c r="J38" i="164" s="1"/>
  <c r="J7" i="165" s="1"/>
  <c r="N33" i="164"/>
  <c r="N34" i="164" s="1"/>
  <c r="N35" i="164" s="1"/>
  <c r="N36" i="164" s="1"/>
  <c r="N37" i="164" s="1"/>
  <c r="N38" i="164" s="1"/>
  <c r="N7" i="165" s="1"/>
  <c r="P7" i="166"/>
  <c r="P7" i="168"/>
  <c r="P7" i="170" s="1"/>
  <c r="P8" i="170" s="1"/>
  <c r="AH7" i="168"/>
  <c r="AH8" i="167"/>
  <c r="AH9" i="167" s="1"/>
  <c r="AH10" i="167" s="1"/>
  <c r="AH11" i="167" s="1"/>
  <c r="AH12" i="167" s="1"/>
  <c r="AH13" i="167" s="1"/>
  <c r="AH14" i="167" s="1"/>
  <c r="AH15" i="167" s="1"/>
  <c r="AH16" i="167" s="1"/>
  <c r="AH17" i="167" s="1"/>
  <c r="AH18" i="167" s="1"/>
  <c r="AH19" i="167" s="1"/>
  <c r="AH20" i="167" s="1"/>
  <c r="AH21" i="167" s="1"/>
  <c r="AH22" i="167" s="1"/>
  <c r="AH32" i="167" s="1"/>
  <c r="AH33" i="167" s="1"/>
  <c r="AH34" i="167" s="1"/>
  <c r="AH35" i="167" s="1"/>
  <c r="AH36" i="167" s="1"/>
  <c r="AH37" i="167" s="1"/>
  <c r="P8" i="166" l="1"/>
  <c r="P9" i="166" s="1"/>
  <c r="P10" i="166" s="1"/>
  <c r="P11" i="166" s="1"/>
  <c r="P12" i="166" s="1"/>
  <c r="P13" i="166" s="1"/>
  <c r="P14" i="166" s="1"/>
  <c r="P15" i="166" s="1"/>
  <c r="P16" i="166" s="1"/>
  <c r="P17" i="166" s="1"/>
  <c r="P18" i="166" s="1"/>
  <c r="P19" i="166" s="1"/>
  <c r="P20" i="166" s="1"/>
  <c r="P21" i="166" s="1"/>
  <c r="P22" i="166" s="1"/>
  <c r="P23" i="166" s="1"/>
  <c r="P24" i="166" s="1"/>
  <c r="P25" i="166" s="1"/>
  <c r="P26" i="166" s="1"/>
  <c r="P27" i="166" s="1"/>
  <c r="P28" i="166" s="1"/>
  <c r="P29" i="166" s="1"/>
  <c r="P30" i="166" s="1"/>
  <c r="P31" i="166" s="1"/>
  <c r="P32" i="166" s="1"/>
  <c r="P33" i="166" s="1"/>
  <c r="P34" i="166" s="1"/>
  <c r="P35" i="166" s="1"/>
  <c r="P36" i="166" s="1"/>
  <c r="P37" i="166" s="1"/>
  <c r="P38" i="166" s="1"/>
  <c r="P7" i="167" s="1"/>
  <c r="P8" i="167" s="1"/>
  <c r="P9" i="167" s="1"/>
  <c r="P10" i="167" s="1"/>
  <c r="P11" i="167" s="1"/>
  <c r="P12" i="167" s="1"/>
  <c r="P13" i="167" s="1"/>
  <c r="P14" i="167" s="1"/>
  <c r="P15" i="167" s="1"/>
  <c r="P16" i="167" s="1"/>
  <c r="P17" i="167" s="1"/>
  <c r="P18" i="167" s="1"/>
  <c r="P19" i="167" s="1"/>
  <c r="P20" i="167" s="1"/>
  <c r="P21" i="167" s="1"/>
  <c r="P22" i="167" s="1"/>
  <c r="P32" i="167" s="1"/>
  <c r="P33" i="167" s="1"/>
  <c r="P34" i="167" s="1"/>
  <c r="P35" i="167" s="1"/>
  <c r="P36" i="167" s="1"/>
  <c r="P37" i="167" s="1"/>
  <c r="N7" i="166"/>
  <c r="J7" i="166"/>
  <c r="N8" i="166" l="1"/>
  <c r="N9" i="166" s="1"/>
  <c r="N10" i="166" s="1"/>
  <c r="N11" i="166" s="1"/>
  <c r="N12" i="166" s="1"/>
  <c r="N13" i="166" s="1"/>
  <c r="N14" i="166" s="1"/>
  <c r="N15" i="166" s="1"/>
  <c r="N16" i="166" s="1"/>
  <c r="N17" i="166" s="1"/>
  <c r="N18" i="166" s="1"/>
  <c r="N19" i="166" s="1"/>
  <c r="N20" i="166" s="1"/>
  <c r="N21" i="166" s="1"/>
  <c r="N22" i="166" s="1"/>
  <c r="N23" i="166" s="1"/>
  <c r="N24" i="166" s="1"/>
  <c r="N25" i="166" s="1"/>
  <c r="N26" i="166" s="1"/>
  <c r="N27" i="166" s="1"/>
  <c r="N28" i="166" s="1"/>
  <c r="N29" i="166" s="1"/>
  <c r="N30" i="166" s="1"/>
  <c r="N31" i="166" s="1"/>
  <c r="N32" i="166" s="1"/>
  <c r="N33" i="166" s="1"/>
  <c r="N34" i="166" s="1"/>
  <c r="N35" i="166" s="1"/>
  <c r="N36" i="166" s="1"/>
  <c r="N37" i="166" s="1"/>
  <c r="N38" i="166" s="1"/>
  <c r="N7" i="167" s="1"/>
  <c r="N8" i="167" s="1"/>
  <c r="N9" i="167" s="1"/>
  <c r="N10" i="167" s="1"/>
  <c r="N11" i="167" s="1"/>
  <c r="N12" i="167" s="1"/>
  <c r="N13" i="167" s="1"/>
  <c r="N14" i="167" s="1"/>
  <c r="N15" i="167" s="1"/>
  <c r="N16" i="167" s="1"/>
  <c r="N17" i="167" s="1"/>
  <c r="N18" i="167" s="1"/>
  <c r="N19" i="167" s="1"/>
  <c r="N20" i="167" s="1"/>
  <c r="N21" i="167" s="1"/>
  <c r="N22" i="167" s="1"/>
  <c r="J8" i="166"/>
  <c r="J9" i="166" s="1"/>
  <c r="J10" i="166" s="1"/>
  <c r="J11" i="166" s="1"/>
  <c r="J12" i="166" s="1"/>
  <c r="J13" i="166" s="1"/>
  <c r="J14" i="166" s="1"/>
  <c r="J15" i="166" s="1"/>
  <c r="J16" i="166" s="1"/>
  <c r="J17" i="166" s="1"/>
  <c r="J18" i="166" s="1"/>
  <c r="J19" i="166" s="1"/>
  <c r="J20" i="166" s="1"/>
  <c r="J21" i="166" s="1"/>
  <c r="J22" i="166" s="1"/>
  <c r="J23" i="166" s="1"/>
  <c r="J24" i="166" s="1"/>
  <c r="J25" i="166" s="1"/>
  <c r="J26" i="166" s="1"/>
  <c r="J27" i="166" s="1"/>
  <c r="J28" i="166" s="1"/>
  <c r="J29" i="166" s="1"/>
  <c r="J30" i="166" s="1"/>
  <c r="J31" i="166" s="1"/>
  <c r="J32" i="166" s="1"/>
  <c r="J33" i="166" s="1"/>
  <c r="J34" i="166" s="1"/>
  <c r="J35" i="166" s="1"/>
  <c r="J36" i="166" s="1"/>
  <c r="J37" i="166" s="1"/>
  <c r="J38" i="166" s="1"/>
  <c r="J7" i="167" s="1"/>
  <c r="J8" i="167" s="1"/>
  <c r="J9" i="167" s="1"/>
  <c r="J10" i="167" s="1"/>
  <c r="J11" i="167" s="1"/>
  <c r="J12" i="167" s="1"/>
  <c r="J13" i="167" s="1"/>
  <c r="J14" i="167" s="1"/>
  <c r="J15" i="167" s="1"/>
  <c r="J16" i="167" s="1"/>
  <c r="J17" i="167" s="1"/>
  <c r="J18" i="167" s="1"/>
  <c r="J19" i="167" s="1"/>
  <c r="J20" i="167" s="1"/>
  <c r="J21" i="167" s="1"/>
  <c r="J22" i="167" s="1"/>
</calcChain>
</file>

<file path=xl/sharedStrings.xml><?xml version="1.0" encoding="utf-8"?>
<sst xmlns="http://schemas.openxmlformats.org/spreadsheetml/2006/main" count="659" uniqueCount="45">
  <si>
    <t>Date</t>
  </si>
  <si>
    <t>Cum.</t>
  </si>
  <si>
    <t>Hydrological Data</t>
  </si>
  <si>
    <t>Flow</t>
  </si>
  <si>
    <t>Adult</t>
  </si>
  <si>
    <t>Jack</t>
  </si>
  <si>
    <t>Mini Jack</t>
  </si>
  <si>
    <t>Daily</t>
  </si>
  <si>
    <t>Coho</t>
  </si>
  <si>
    <t>Steelhead</t>
  </si>
  <si>
    <t>Summer</t>
  </si>
  <si>
    <t>Winter</t>
  </si>
  <si>
    <t>Fall Chinook</t>
  </si>
  <si>
    <t>January</t>
  </si>
  <si>
    <t>November</t>
  </si>
  <si>
    <t>October</t>
  </si>
  <si>
    <t>September</t>
  </si>
  <si>
    <t>August</t>
  </si>
  <si>
    <t>March</t>
  </si>
  <si>
    <t>Spring Chinook</t>
  </si>
  <si>
    <t>Temp</t>
  </si>
  <si>
    <t>Vis</t>
  </si>
  <si>
    <t>Total</t>
  </si>
  <si>
    <t>Clipped</t>
  </si>
  <si>
    <t>Unclip</t>
  </si>
  <si>
    <t>February</t>
  </si>
  <si>
    <t>Spring/Fall Chinook</t>
  </si>
  <si>
    <t>Year:</t>
  </si>
  <si>
    <t>Month:</t>
  </si>
  <si>
    <t>April</t>
  </si>
  <si>
    <t>May</t>
  </si>
  <si>
    <t>June</t>
  </si>
  <si>
    <t>July</t>
  </si>
  <si>
    <t>Other Species</t>
  </si>
  <si>
    <t>December</t>
  </si>
  <si>
    <t>Species/Total</t>
  </si>
  <si>
    <t>&lt;1.0</t>
  </si>
  <si>
    <t>Cum. Clip/Unclip Counts</t>
  </si>
  <si>
    <t>ChS</t>
  </si>
  <si>
    <t xml:space="preserve">   1 SHAD</t>
  </si>
  <si>
    <t>Ladder closed for maitenance</t>
  </si>
  <si>
    <t>ChF</t>
  </si>
  <si>
    <t>Spring Chinook (CHS)-Jan. 1-Aug. 15  Fall Chinook (CHF)- Aug. 16-Dec. 31</t>
  </si>
  <si>
    <t>1 Sockeye</t>
  </si>
  <si>
    <t>1 CHUM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</si>
</sst>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gray0625">
        <bgColor theme="0" tint="-0.249977111117893"/>
      </patternFill>
    </fill>
    <fill>
      <patternFill patternType="solid">
        <fgColor theme="0" tint="-0.249977111117893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48">
    <xf numFmtId="0" fontId="0" fillId="0" borderId="0" xfId="0"/>
    <xf numFmtId="0" fontId="3" fillId="2" borderId="0" xfId="0" applyFont="1" applyFill="1" applyBorder="1"/>
    <xf numFmtId="0" fontId="3" fillId="0" borderId="1" xfId="0" applyFont="1" applyBorder="1" applyAlignment="1">
      <alignment horizontal="center"/>
    </xf>
    <xf numFmtId="0" fontId="3" fillId="0" borderId="2" xfId="0" applyFont="1" applyFill="1" applyBorder="1"/>
    <xf numFmtId="3" fontId="2" fillId="0" borderId="2" xfId="0" applyNumberFormat="1" applyFont="1" applyBorder="1"/>
    <xf numFmtId="3" fontId="3" fillId="0" borderId="2" xfId="0" applyNumberFormat="1" applyFont="1" applyBorder="1"/>
    <xf numFmtId="0" fontId="3" fillId="0" borderId="2" xfId="0" applyFont="1" applyBorder="1"/>
    <xf numFmtId="0" fontId="1" fillId="0" borderId="0" xfId="1"/>
    <xf numFmtId="3" fontId="1" fillId="0" borderId="0" xfId="1" applyNumberFormat="1" applyBorder="1"/>
    <xf numFmtId="0" fontId="3" fillId="0" borderId="0" xfId="1" applyFont="1"/>
    <xf numFmtId="0" fontId="3" fillId="0" borderId="0" xfId="1" applyFont="1" applyBorder="1" applyAlignment="1">
      <alignment horizontal="center"/>
    </xf>
    <xf numFmtId="0" fontId="3" fillId="2" borderId="0" xfId="1" applyFont="1" applyFill="1" applyBorder="1"/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3" fillId="0" borderId="2" xfId="1" applyFont="1" applyFill="1" applyBorder="1"/>
    <xf numFmtId="3" fontId="2" fillId="0" borderId="2" xfId="1" applyNumberFormat="1" applyFont="1" applyBorder="1"/>
    <xf numFmtId="3" fontId="3" fillId="0" borderId="2" xfId="1" applyNumberFormat="1" applyFont="1" applyBorder="1"/>
    <xf numFmtId="0" fontId="3" fillId="0" borderId="2" xfId="1" applyFont="1" applyBorder="1"/>
    <xf numFmtId="0" fontId="3" fillId="0" borderId="3" xfId="1" applyFont="1" applyBorder="1"/>
    <xf numFmtId="3" fontId="3" fillId="0" borderId="3" xfId="1" applyNumberFormat="1" applyFont="1" applyBorder="1"/>
    <xf numFmtId="3" fontId="2" fillId="0" borderId="3" xfId="1" applyNumberFormat="1" applyFont="1" applyBorder="1"/>
    <xf numFmtId="0" fontId="2" fillId="0" borderId="2" xfId="1" applyFont="1" applyBorder="1" applyAlignment="1">
      <alignment horizontal="center"/>
    </xf>
    <xf numFmtId="0" fontId="3" fillId="3" borderId="2" xfId="1" applyFont="1" applyFill="1" applyBorder="1"/>
    <xf numFmtId="0" fontId="3" fillId="0" borderId="0" xfId="1" applyFont="1" applyBorder="1"/>
    <xf numFmtId="0" fontId="1" fillId="0" borderId="0" xfId="1" applyBorder="1"/>
    <xf numFmtId="0" fontId="2" fillId="0" borderId="0" xfId="1" applyFont="1" applyBorder="1" applyAlignment="1">
      <alignment horizontal="right"/>
    </xf>
    <xf numFmtId="0" fontId="3" fillId="0" borderId="4" xfId="1" applyFont="1" applyBorder="1"/>
    <xf numFmtId="0" fontId="2" fillId="0" borderId="5" xfId="1" applyFont="1" applyBorder="1"/>
    <xf numFmtId="0" fontId="3" fillId="0" borderId="5" xfId="1" applyFont="1" applyBorder="1"/>
    <xf numFmtId="0" fontId="3" fillId="0" borderId="6" xfId="1" applyFont="1" applyBorder="1"/>
    <xf numFmtId="0" fontId="3" fillId="0" borderId="7" xfId="1" applyFont="1" applyBorder="1"/>
    <xf numFmtId="0" fontId="3" fillId="2" borderId="8" xfId="1" applyFont="1" applyFill="1" applyBorder="1"/>
    <xf numFmtId="0" fontId="3" fillId="0" borderId="9" xfId="1" applyFont="1" applyBorder="1"/>
    <xf numFmtId="0" fontId="3" fillId="2" borderId="10" xfId="1" applyFont="1" applyFill="1" applyBorder="1"/>
    <xf numFmtId="0" fontId="3" fillId="0" borderId="11" xfId="1" applyFont="1" applyBorder="1"/>
    <xf numFmtId="0" fontId="3" fillId="0" borderId="10" xfId="1" applyFont="1" applyBorder="1"/>
    <xf numFmtId="0" fontId="3" fillId="0" borderId="12" xfId="1" applyFont="1" applyBorder="1"/>
    <xf numFmtId="0" fontId="3" fillId="0" borderId="3" xfId="0" applyFont="1" applyBorder="1"/>
    <xf numFmtId="3" fontId="2" fillId="0" borderId="3" xfId="0" applyNumberFormat="1" applyFont="1" applyBorder="1"/>
    <xf numFmtId="0" fontId="3" fillId="2" borderId="8" xfId="0" applyFont="1" applyFill="1" applyBorder="1"/>
    <xf numFmtId="3" fontId="3" fillId="0" borderId="3" xfId="0" applyNumberFormat="1" applyFont="1" applyBorder="1"/>
    <xf numFmtId="3" fontId="3" fillId="3" borderId="2" xfId="1" applyNumberFormat="1" applyFont="1" applyFill="1" applyBorder="1"/>
    <xf numFmtId="0" fontId="3" fillId="3" borderId="3" xfId="1" applyFont="1" applyFill="1" applyBorder="1"/>
    <xf numFmtId="3" fontId="3" fillId="3" borderId="3" xfId="1" applyNumberFormat="1" applyFont="1" applyFill="1" applyBorder="1"/>
    <xf numFmtId="3" fontId="2" fillId="3" borderId="2" xfId="1" applyNumberFormat="1" applyFont="1" applyFill="1" applyBorder="1"/>
    <xf numFmtId="3" fontId="2" fillId="3" borderId="3" xfId="1" applyNumberFormat="1" applyFont="1" applyFill="1" applyBorder="1"/>
    <xf numFmtId="0" fontId="2" fillId="0" borderId="0" xfId="1" applyFont="1" applyBorder="1" applyAlignment="1">
      <alignment horizontal="center"/>
    </xf>
    <xf numFmtId="0" fontId="3" fillId="4" borderId="0" xfId="1" applyFont="1" applyFill="1" applyBorder="1" applyAlignment="1">
      <alignment horizontal="center"/>
    </xf>
    <xf numFmtId="0" fontId="2" fillId="4" borderId="0" xfId="1" applyFont="1" applyFill="1" applyBorder="1" applyAlignment="1">
      <alignment horizontal="center"/>
    </xf>
    <xf numFmtId="3" fontId="2" fillId="4" borderId="0" xfId="0" applyNumberFormat="1" applyFont="1" applyFill="1" applyBorder="1"/>
    <xf numFmtId="3" fontId="2" fillId="4" borderId="0" xfId="1" applyNumberFormat="1" applyFont="1" applyFill="1" applyBorder="1"/>
    <xf numFmtId="0" fontId="3" fillId="0" borderId="13" xfId="0" applyFont="1" applyFill="1" applyBorder="1" applyAlignment="1">
      <alignment horizontal="center"/>
    </xf>
    <xf numFmtId="0" fontId="3" fillId="3" borderId="13" xfId="1" applyFont="1" applyFill="1" applyBorder="1"/>
    <xf numFmtId="0" fontId="2" fillId="4" borderId="12" xfId="1" applyFont="1" applyFill="1" applyBorder="1" applyAlignment="1">
      <alignment horizontal="center"/>
    </xf>
    <xf numFmtId="0" fontId="2" fillId="0" borderId="23" xfId="1" applyFont="1" applyFill="1" applyBorder="1" applyAlignment="1">
      <alignment horizontal="center"/>
    </xf>
    <xf numFmtId="0" fontId="1" fillId="0" borderId="13" xfId="1" applyBorder="1"/>
    <xf numFmtId="0" fontId="2" fillId="0" borderId="23" xfId="1" applyFont="1" applyFill="1" applyBorder="1" applyAlignment="1"/>
    <xf numFmtId="0" fontId="3" fillId="0" borderId="7" xfId="1" applyFont="1" applyBorder="1" applyAlignment="1">
      <alignment horizontal="right"/>
    </xf>
    <xf numFmtId="0" fontId="1" fillId="0" borderId="0" xfId="1" applyAlignment="1">
      <alignment horizontal="right"/>
    </xf>
    <xf numFmtId="0" fontId="3" fillId="0" borderId="0" xfId="1" applyFont="1" applyBorder="1" applyAlignment="1">
      <alignment horizontal="left"/>
    </xf>
    <xf numFmtId="3" fontId="3" fillId="0" borderId="2" xfId="0" applyNumberFormat="1" applyFont="1" applyFill="1" applyBorder="1"/>
    <xf numFmtId="3" fontId="3" fillId="0" borderId="3" xfId="0" applyNumberFormat="1" applyFont="1" applyFill="1" applyBorder="1"/>
    <xf numFmtId="3" fontId="3" fillId="0" borderId="2" xfId="0" applyNumberFormat="1" applyFont="1" applyBorder="1" applyProtection="1">
      <protection locked="0"/>
    </xf>
    <xf numFmtId="3" fontId="3" fillId="0" borderId="2" xfId="1" applyNumberFormat="1" applyFont="1" applyBorder="1" applyProtection="1">
      <protection locked="0"/>
    </xf>
    <xf numFmtId="3" fontId="3" fillId="0" borderId="3" xfId="1" applyNumberFormat="1" applyFont="1" applyBorder="1" applyProtection="1">
      <protection locked="0"/>
    </xf>
    <xf numFmtId="0" fontId="3" fillId="0" borderId="2" xfId="0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3" xfId="1" applyFont="1" applyBorder="1" applyProtection="1">
      <protection locked="0"/>
    </xf>
    <xf numFmtId="0" fontId="3" fillId="0" borderId="3" xfId="0" applyFont="1" applyBorder="1" applyProtection="1">
      <protection locked="0"/>
    </xf>
    <xf numFmtId="3" fontId="3" fillId="0" borderId="3" xfId="0" applyNumberFormat="1" applyFont="1" applyBorder="1" applyProtection="1">
      <protection locked="0"/>
    </xf>
    <xf numFmtId="3" fontId="2" fillId="0" borderId="2" xfId="0" applyNumberFormat="1" applyFont="1" applyFill="1" applyBorder="1"/>
    <xf numFmtId="3" fontId="2" fillId="0" borderId="2" xfId="1" applyNumberFormat="1" applyFont="1" applyFill="1" applyBorder="1"/>
    <xf numFmtId="3" fontId="2" fillId="0" borderId="3" xfId="1" applyNumberFormat="1" applyFont="1" applyFill="1" applyBorder="1"/>
    <xf numFmtId="0" fontId="3" fillId="0" borderId="0" xfId="1" applyFont="1" applyFill="1" applyBorder="1"/>
    <xf numFmtId="0" fontId="3" fillId="0" borderId="1" xfId="1" applyFont="1" applyFill="1" applyBorder="1" applyAlignment="1">
      <alignment horizontal="center"/>
    </xf>
    <xf numFmtId="0" fontId="3" fillId="0" borderId="0" xfId="0" applyFont="1" applyFill="1" applyBorder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Protection="1">
      <protection locked="0"/>
    </xf>
    <xf numFmtId="3" fontId="3" fillId="0" borderId="2" xfId="0" applyNumberFormat="1" applyFont="1" applyFill="1" applyBorder="1" applyProtection="1">
      <protection locked="0"/>
    </xf>
    <xf numFmtId="0" fontId="3" fillId="0" borderId="8" xfId="1" applyFont="1" applyFill="1" applyBorder="1"/>
    <xf numFmtId="3" fontId="3" fillId="0" borderId="3" xfId="1" applyNumberFormat="1" applyFont="1" applyFill="1" applyBorder="1"/>
    <xf numFmtId="0" fontId="3" fillId="0" borderId="3" xfId="0" applyFont="1" applyFill="1" applyBorder="1" applyProtection="1">
      <protection locked="0"/>
    </xf>
    <xf numFmtId="0" fontId="3" fillId="0" borderId="8" xfId="0" applyFont="1" applyFill="1" applyBorder="1"/>
    <xf numFmtId="3" fontId="3" fillId="0" borderId="3" xfId="0" applyNumberFormat="1" applyFont="1" applyFill="1" applyBorder="1" applyProtection="1">
      <protection locked="0"/>
    </xf>
    <xf numFmtId="3" fontId="2" fillId="0" borderId="2" xfId="1" applyNumberFormat="1" applyFont="1" applyBorder="1" applyProtection="1"/>
    <xf numFmtId="3" fontId="2" fillId="0" borderId="2" xfId="0" applyNumberFormat="1" applyFont="1" applyBorder="1" applyProtection="1"/>
    <xf numFmtId="3" fontId="2" fillId="0" borderId="3" xfId="1" applyNumberFormat="1" applyFont="1" applyBorder="1" applyProtection="1"/>
    <xf numFmtId="0" fontId="3" fillId="0" borderId="13" xfId="0" applyFont="1" applyFill="1" applyBorder="1" applyProtection="1">
      <protection locked="0"/>
    </xf>
    <xf numFmtId="0" fontId="3" fillId="0" borderId="24" xfId="1" applyFont="1" applyFill="1" applyBorder="1" applyProtection="1">
      <protection locked="0"/>
    </xf>
    <xf numFmtId="164" fontId="3" fillId="0" borderId="2" xfId="0" applyNumberFormat="1" applyFont="1" applyBorder="1" applyProtection="1">
      <protection locked="0"/>
    </xf>
    <xf numFmtId="1" fontId="3" fillId="0" borderId="2" xfId="0" applyNumberFormat="1" applyFont="1" applyBorder="1" applyProtection="1">
      <protection locked="0"/>
    </xf>
    <xf numFmtId="164" fontId="3" fillId="0" borderId="2" xfId="0" applyNumberFormat="1" applyFont="1" applyBorder="1" applyAlignment="1" applyProtection="1">
      <alignment horizontal="right"/>
      <protection locked="0"/>
    </xf>
    <xf numFmtId="164" fontId="3" fillId="0" borderId="2" xfId="1" applyNumberFormat="1" applyFont="1" applyBorder="1" applyAlignment="1" applyProtection="1">
      <alignment horizontal="right"/>
      <protection locked="0"/>
    </xf>
    <xf numFmtId="164" fontId="3" fillId="0" borderId="3" xfId="1" applyNumberFormat="1" applyFont="1" applyBorder="1" applyAlignment="1" applyProtection="1">
      <alignment horizontal="right"/>
      <protection locked="0"/>
    </xf>
    <xf numFmtId="3" fontId="2" fillId="0" borderId="2" xfId="1" applyNumberFormat="1" applyFont="1" applyFill="1" applyBorder="1" applyProtection="1"/>
    <xf numFmtId="3" fontId="2" fillId="0" borderId="2" xfId="0" applyNumberFormat="1" applyFont="1" applyFill="1" applyBorder="1" applyProtection="1"/>
    <xf numFmtId="3" fontId="3" fillId="0" borderId="2" xfId="1" applyNumberFormat="1" applyFont="1" applyFill="1" applyBorder="1" applyProtection="1">
      <protection locked="0"/>
    </xf>
    <xf numFmtId="0" fontId="3" fillId="0" borderId="2" xfId="1" applyFont="1" applyFill="1" applyBorder="1" applyProtection="1">
      <protection locked="0"/>
    </xf>
    <xf numFmtId="3" fontId="2" fillId="0" borderId="3" xfId="0" applyNumberFormat="1" applyFont="1" applyFill="1" applyBorder="1" applyProtection="1"/>
    <xf numFmtId="3" fontId="3" fillId="0" borderId="3" xfId="1" applyNumberFormat="1" applyFont="1" applyFill="1" applyBorder="1" applyProtection="1">
      <protection locked="0"/>
    </xf>
    <xf numFmtId="0" fontId="3" fillId="0" borderId="3" xfId="1" applyFont="1" applyFill="1" applyBorder="1" applyProtection="1">
      <protection locked="0"/>
    </xf>
    <xf numFmtId="3" fontId="2" fillId="0" borderId="3" xfId="1" applyNumberFormat="1" applyFont="1" applyFill="1" applyBorder="1" applyProtection="1"/>
    <xf numFmtId="3" fontId="2" fillId="0" borderId="0" xfId="1" applyNumberFormat="1" applyFont="1"/>
    <xf numFmtId="0" fontId="4" fillId="0" borderId="0" xfId="1" applyFont="1"/>
    <xf numFmtId="3" fontId="4" fillId="0" borderId="0" xfId="1" applyNumberFormat="1" applyFont="1" applyBorder="1"/>
    <xf numFmtId="0" fontId="2" fillId="0" borderId="0" xfId="1" applyFont="1"/>
    <xf numFmtId="0" fontId="3" fillId="2" borderId="25" xfId="1" applyFont="1" applyFill="1" applyBorder="1"/>
    <xf numFmtId="0" fontId="5" fillId="0" borderId="13" xfId="0" applyFont="1" applyFill="1" applyBorder="1" applyProtection="1">
      <protection locked="0"/>
    </xf>
    <xf numFmtId="0" fontId="1" fillId="0" borderId="29" xfId="1" applyFill="1" applyBorder="1"/>
    <xf numFmtId="0" fontId="1" fillId="0" borderId="0" xfId="1" applyFill="1" applyBorder="1"/>
    <xf numFmtId="3" fontId="1" fillId="0" borderId="0" xfId="1" applyNumberFormat="1"/>
    <xf numFmtId="3" fontId="4" fillId="0" borderId="0" xfId="1" applyNumberFormat="1" applyFont="1"/>
    <xf numFmtId="0" fontId="3" fillId="0" borderId="6" xfId="1" applyFont="1" applyBorder="1" applyAlignment="1">
      <alignment horizontal="right"/>
    </xf>
    <xf numFmtId="0" fontId="1" fillId="0" borderId="16" xfId="1" applyBorder="1"/>
    <xf numFmtId="0" fontId="1" fillId="0" borderId="17" xfId="1" applyBorder="1"/>
    <xf numFmtId="0" fontId="3" fillId="0" borderId="15" xfId="1" applyFont="1" applyBorder="1"/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0" fontId="3" fillId="0" borderId="17" xfId="1" applyFont="1" applyBorder="1" applyAlignment="1">
      <alignment horizontal="center"/>
    </xf>
    <xf numFmtId="0" fontId="3" fillId="0" borderId="18" xfId="1" applyFont="1" applyBorder="1" applyAlignment="1">
      <alignment horizontal="center"/>
    </xf>
    <xf numFmtId="0" fontId="3" fillId="0" borderId="19" xfId="1" applyFont="1" applyBorder="1" applyAlignment="1">
      <alignment horizontal="center"/>
    </xf>
    <xf numFmtId="0" fontId="3" fillId="0" borderId="20" xfId="1" applyFont="1" applyBorder="1" applyAlignment="1">
      <alignment horizontal="center"/>
    </xf>
    <xf numFmtId="0" fontId="2" fillId="0" borderId="14" xfId="1" applyFont="1" applyFill="1" applyBorder="1" applyAlignment="1">
      <alignment horizontal="center"/>
    </xf>
    <xf numFmtId="0" fontId="2" fillId="0" borderId="21" xfId="1" applyFont="1" applyFill="1" applyBorder="1" applyAlignment="1">
      <alignment horizontal="center"/>
    </xf>
    <xf numFmtId="0" fontId="2" fillId="0" borderId="22" xfId="1" applyFont="1" applyFill="1" applyBorder="1" applyAlignment="1">
      <alignment horizontal="center"/>
    </xf>
    <xf numFmtId="0" fontId="2" fillId="0" borderId="14" xfId="1" applyFont="1" applyBorder="1" applyAlignment="1">
      <alignment horizontal="center"/>
    </xf>
    <xf numFmtId="0" fontId="2" fillId="0" borderId="21" xfId="1" applyFont="1" applyBorder="1" applyAlignment="1">
      <alignment horizontal="center"/>
    </xf>
    <xf numFmtId="0" fontId="2" fillId="0" borderId="22" xfId="1" applyFont="1" applyBorder="1" applyAlignment="1">
      <alignment horizontal="center"/>
    </xf>
    <xf numFmtId="0" fontId="2" fillId="0" borderId="11" xfId="1" applyFont="1" applyBorder="1" applyAlignment="1">
      <alignment horizontal="center"/>
    </xf>
    <xf numFmtId="0" fontId="2" fillId="0" borderId="10" xfId="1" applyFont="1" applyBorder="1" applyAlignment="1">
      <alignment horizontal="center"/>
    </xf>
    <xf numFmtId="0" fontId="2" fillId="0" borderId="12" xfId="1" applyFont="1" applyBorder="1" applyAlignment="1">
      <alignment horizontal="center"/>
    </xf>
    <xf numFmtId="3" fontId="3" fillId="0" borderId="26" xfId="0" applyNumberFormat="1" applyFont="1" applyBorder="1" applyAlignment="1">
      <alignment horizontal="center" vertical="center"/>
    </xf>
    <xf numFmtId="3" fontId="3" fillId="0" borderId="0" xfId="0" applyNumberFormat="1" applyFont="1" applyBorder="1" applyAlignment="1">
      <alignment horizontal="center" vertical="center"/>
    </xf>
    <xf numFmtId="3" fontId="3" fillId="0" borderId="27" xfId="0" applyNumberFormat="1" applyFont="1" applyBorder="1" applyAlignment="1">
      <alignment horizontal="center" vertical="center"/>
    </xf>
    <xf numFmtId="3" fontId="3" fillId="0" borderId="18" xfId="0" applyNumberFormat="1" applyFont="1" applyBorder="1" applyAlignment="1">
      <alignment horizontal="center" vertical="center"/>
    </xf>
    <xf numFmtId="3" fontId="3" fillId="0" borderId="19" xfId="0" applyNumberFormat="1" applyFont="1" applyBorder="1" applyAlignment="1">
      <alignment horizontal="center" vertical="center"/>
    </xf>
    <xf numFmtId="3" fontId="3" fillId="0" borderId="20" xfId="0" applyNumberFormat="1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1" fillId="0" borderId="0" xfId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5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M39"/>
  <sheetViews>
    <sheetView topLeftCell="A20" zoomScale="90" zoomScaleNormal="90" workbookViewId="0">
      <selection activeCell="L48" sqref="L48"/>
    </sheetView>
  </sheetViews>
  <sheetFormatPr defaultColWidth="9.140625" defaultRowHeight="12.75" x14ac:dyDescent="0.2"/>
  <cols>
    <col min="1" max="1" width="6.140625" style="7" bestFit="1" customWidth="1"/>
    <col min="2" max="2" width="0.7109375" style="7" customWidth="1"/>
    <col min="3" max="3" width="9.5703125" style="7" bestFit="1" customWidth="1"/>
    <col min="4" max="4" width="7.7109375" style="7" customWidth="1"/>
    <col min="5" max="5" width="6.7109375" style="7" customWidth="1"/>
    <col min="6" max="6" width="0.7109375" style="7" customWidth="1"/>
    <col min="7" max="7" width="6.140625" style="7" bestFit="1" customWidth="1"/>
    <col min="8" max="8" width="9.140625" style="7" bestFit="1" customWidth="1"/>
    <col min="9" max="9" width="7.42578125" style="7" bestFit="1" customWidth="1"/>
    <col min="10" max="10" width="8.7109375" style="7" customWidth="1"/>
    <col min="11" max="11" width="6.140625" style="7" bestFit="1" customWidth="1"/>
    <col min="12" max="12" width="9.140625" style="7" bestFit="1" customWidth="1"/>
    <col min="13" max="13" width="7.42578125" style="7" bestFit="1" customWidth="1"/>
    <col min="14" max="14" width="8.7109375" style="7" customWidth="1"/>
    <col min="15" max="15" width="6.28515625" style="7" bestFit="1" customWidth="1"/>
    <col min="16" max="16" width="7" style="7" customWidth="1"/>
    <col min="17" max="17" width="0.7109375" style="7" customWidth="1"/>
    <col min="18" max="18" width="6.28515625" style="7" customWidth="1"/>
    <col min="19" max="19" width="9.140625" style="7" bestFit="1" customWidth="1"/>
    <col min="20" max="20" width="8.28515625" style="7" bestFit="1" customWidth="1"/>
    <col min="21" max="21" width="8.7109375" style="7" customWidth="1"/>
    <col min="22" max="22" width="6.28515625" style="7" customWidth="1"/>
    <col min="23" max="23" width="9.140625" style="7" bestFit="1" customWidth="1"/>
    <col min="24" max="24" width="7.42578125" style="7" bestFit="1" customWidth="1"/>
    <col min="25" max="25" width="7" style="7" customWidth="1"/>
    <col min="26" max="26" width="0.7109375" style="7" customWidth="1"/>
    <col min="27" max="27" width="6.28515625" style="7" customWidth="1"/>
    <col min="28" max="28" width="9.140625" style="7" bestFit="1" customWidth="1"/>
    <col min="29" max="29" width="7.42578125" style="7" bestFit="1" customWidth="1"/>
    <col min="30" max="30" width="7" style="7" customWidth="1"/>
    <col min="31" max="31" width="6.28515625" style="7" customWidth="1"/>
    <col min="32" max="32" width="9.140625" style="7" bestFit="1" customWidth="1"/>
    <col min="33" max="33" width="7.42578125" style="7" bestFit="1" customWidth="1"/>
    <col min="34" max="34" width="7" style="7" customWidth="1"/>
    <col min="35" max="35" width="0.7109375" style="7" customWidth="1"/>
    <col min="36" max="36" width="21.28515625" style="7" bestFit="1" customWidth="1"/>
    <col min="37" max="37" width="9.28515625" style="7" bestFit="1" customWidth="1"/>
    <col min="38" max="16384" width="9.140625" style="7"/>
  </cols>
  <sheetData>
    <row r="1" spans="1:39" ht="15.75" x14ac:dyDescent="0.25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26"/>
      <c r="AF1" s="26"/>
      <c r="AG1" s="10"/>
      <c r="AH1" s="10"/>
      <c r="AI1" s="26" t="s">
        <v>27</v>
      </c>
      <c r="AJ1" s="60">
        <v>2022</v>
      </c>
    </row>
    <row r="2" spans="1:39" ht="15.75" x14ac:dyDescent="0.25">
      <c r="A2" s="24"/>
      <c r="B2" s="24"/>
      <c r="C2" s="24"/>
      <c r="D2" s="24"/>
      <c r="E2" s="24"/>
      <c r="F2" s="24"/>
      <c r="G2" s="25"/>
      <c r="H2" s="26"/>
      <c r="I2" s="26"/>
      <c r="J2" s="26"/>
      <c r="K2" s="10"/>
      <c r="L2" s="10"/>
      <c r="M2" s="10"/>
      <c r="N2" s="10"/>
      <c r="O2" s="24"/>
      <c r="P2" s="24"/>
      <c r="Q2" s="26"/>
      <c r="R2" s="26"/>
      <c r="S2" s="26"/>
      <c r="T2" s="26"/>
      <c r="U2" s="26"/>
      <c r="V2" s="26"/>
      <c r="W2" s="26"/>
      <c r="X2" s="26"/>
      <c r="Y2" s="26"/>
      <c r="Z2" s="25"/>
      <c r="AA2" s="25"/>
      <c r="AB2" s="24"/>
      <c r="AC2" s="24"/>
      <c r="AD2" s="24"/>
      <c r="AE2" s="26"/>
      <c r="AF2" s="26"/>
      <c r="AG2" s="10"/>
      <c r="AH2" s="10"/>
      <c r="AI2" s="26" t="s">
        <v>28</v>
      </c>
      <c r="AJ2" s="60" t="s">
        <v>13</v>
      </c>
    </row>
    <row r="3" spans="1:39" ht="15.75" thickBot="1" x14ac:dyDescent="0.25">
      <c r="A3" s="24"/>
      <c r="B3" s="24"/>
      <c r="C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9"/>
      <c r="AJ3" s="9"/>
    </row>
    <row r="4" spans="1:39" ht="15.75" x14ac:dyDescent="0.25">
      <c r="A4" s="33"/>
      <c r="B4" s="34"/>
      <c r="C4" s="35"/>
      <c r="D4" s="36"/>
      <c r="E4" s="37"/>
      <c r="F4" s="34"/>
      <c r="G4" s="129" t="s">
        <v>19</v>
      </c>
      <c r="H4" s="130"/>
      <c r="I4" s="130"/>
      <c r="J4" s="130"/>
      <c r="K4" s="130"/>
      <c r="L4" s="130"/>
      <c r="M4" s="130"/>
      <c r="N4" s="130"/>
      <c r="O4" s="130"/>
      <c r="P4" s="131"/>
      <c r="Q4" s="34"/>
      <c r="R4" s="126" t="s">
        <v>8</v>
      </c>
      <c r="S4" s="127"/>
      <c r="T4" s="127"/>
      <c r="U4" s="127"/>
      <c r="V4" s="127"/>
      <c r="W4" s="127"/>
      <c r="X4" s="127"/>
      <c r="Y4" s="128"/>
      <c r="Z4" s="34"/>
      <c r="AA4" s="123" t="s">
        <v>9</v>
      </c>
      <c r="AB4" s="124"/>
      <c r="AC4" s="124"/>
      <c r="AD4" s="124"/>
      <c r="AE4" s="124"/>
      <c r="AF4" s="124"/>
      <c r="AG4" s="124"/>
      <c r="AH4" s="125"/>
      <c r="AI4" s="54"/>
      <c r="AJ4" s="55" t="s">
        <v>33</v>
      </c>
      <c r="AM4" s="59"/>
    </row>
    <row r="5" spans="1:39" ht="15" x14ac:dyDescent="0.2">
      <c r="A5" s="27" t="s">
        <v>0</v>
      </c>
      <c r="B5" s="11"/>
      <c r="C5" s="120" t="s">
        <v>2</v>
      </c>
      <c r="D5" s="121"/>
      <c r="E5" s="122"/>
      <c r="F5" s="11"/>
      <c r="G5" s="117" t="s">
        <v>4</v>
      </c>
      <c r="H5" s="118"/>
      <c r="I5" s="118"/>
      <c r="J5" s="119"/>
      <c r="K5" s="117" t="s">
        <v>5</v>
      </c>
      <c r="L5" s="118"/>
      <c r="M5" s="118"/>
      <c r="N5" s="119"/>
      <c r="O5" s="117" t="s">
        <v>6</v>
      </c>
      <c r="P5" s="119"/>
      <c r="Q5" s="11"/>
      <c r="R5" s="117" t="s">
        <v>4</v>
      </c>
      <c r="S5" s="118"/>
      <c r="T5" s="118"/>
      <c r="U5" s="119"/>
      <c r="V5" s="117" t="s">
        <v>5</v>
      </c>
      <c r="W5" s="118"/>
      <c r="X5" s="118"/>
      <c r="Y5" s="119"/>
      <c r="Z5" s="11"/>
      <c r="AA5" s="117" t="s">
        <v>11</v>
      </c>
      <c r="AB5" s="118"/>
      <c r="AC5" s="118"/>
      <c r="AD5" s="119"/>
      <c r="AE5" s="117" t="s">
        <v>10</v>
      </c>
      <c r="AF5" s="118"/>
      <c r="AG5" s="118"/>
      <c r="AH5" s="119"/>
      <c r="AI5" s="48"/>
      <c r="AJ5" s="56"/>
    </row>
    <row r="6" spans="1:39" ht="15.75" x14ac:dyDescent="0.25">
      <c r="A6" s="27"/>
      <c r="B6" s="11"/>
      <c r="C6" s="12" t="s">
        <v>3</v>
      </c>
      <c r="D6" s="12" t="s">
        <v>20</v>
      </c>
      <c r="E6" s="13" t="s">
        <v>21</v>
      </c>
      <c r="F6" s="11"/>
      <c r="G6" s="117" t="s">
        <v>7</v>
      </c>
      <c r="H6" s="118"/>
      <c r="I6" s="119"/>
      <c r="J6" s="14" t="s">
        <v>1</v>
      </c>
      <c r="K6" s="117" t="s">
        <v>7</v>
      </c>
      <c r="L6" s="118"/>
      <c r="M6" s="119"/>
      <c r="N6" s="14" t="s">
        <v>1</v>
      </c>
      <c r="O6" s="12" t="s">
        <v>7</v>
      </c>
      <c r="P6" s="14" t="s">
        <v>1</v>
      </c>
      <c r="Q6" s="11"/>
      <c r="R6" s="13" t="s">
        <v>7</v>
      </c>
      <c r="S6" s="13"/>
      <c r="T6" s="13"/>
      <c r="U6" s="22" t="s">
        <v>1</v>
      </c>
      <c r="V6" s="13" t="s">
        <v>7</v>
      </c>
      <c r="W6" s="13"/>
      <c r="X6" s="13"/>
      <c r="Y6" s="22" t="s">
        <v>1</v>
      </c>
      <c r="Z6" s="11"/>
      <c r="AA6" s="117" t="s">
        <v>7</v>
      </c>
      <c r="AB6" s="118"/>
      <c r="AC6" s="119"/>
      <c r="AD6" s="14" t="s">
        <v>1</v>
      </c>
      <c r="AE6" s="120" t="s">
        <v>7</v>
      </c>
      <c r="AF6" s="121"/>
      <c r="AG6" s="122"/>
      <c r="AH6" s="22" t="s">
        <v>1</v>
      </c>
      <c r="AI6" s="49"/>
      <c r="AJ6" s="52" t="s">
        <v>35</v>
      </c>
    </row>
    <row r="7" spans="1:39" ht="15.75" x14ac:dyDescent="0.25">
      <c r="A7" s="28"/>
      <c r="B7" s="11"/>
      <c r="C7" s="23"/>
      <c r="D7" s="23"/>
      <c r="E7" s="23"/>
      <c r="F7" s="11"/>
      <c r="G7" s="15" t="s">
        <v>22</v>
      </c>
      <c r="H7" s="12" t="s">
        <v>23</v>
      </c>
      <c r="I7" s="12" t="s">
        <v>24</v>
      </c>
      <c r="J7" s="95">
        <v>0</v>
      </c>
      <c r="K7" s="15" t="s">
        <v>22</v>
      </c>
      <c r="L7" s="75" t="s">
        <v>23</v>
      </c>
      <c r="M7" s="75" t="s">
        <v>24</v>
      </c>
      <c r="N7" s="72">
        <v>0</v>
      </c>
      <c r="O7" s="15"/>
      <c r="P7" s="95">
        <v>0</v>
      </c>
      <c r="Q7" s="74"/>
      <c r="R7" s="15" t="s">
        <v>22</v>
      </c>
      <c r="S7" s="75" t="s">
        <v>23</v>
      </c>
      <c r="T7" s="75" t="s">
        <v>24</v>
      </c>
      <c r="U7" s="96">
        <v>21100</v>
      </c>
      <c r="V7" s="15" t="s">
        <v>22</v>
      </c>
      <c r="W7" s="75" t="s">
        <v>23</v>
      </c>
      <c r="X7" s="75" t="s">
        <v>24</v>
      </c>
      <c r="Y7" s="96">
        <v>3157</v>
      </c>
      <c r="Z7" s="76"/>
      <c r="AA7" s="3" t="s">
        <v>22</v>
      </c>
      <c r="AB7" s="77" t="s">
        <v>23</v>
      </c>
      <c r="AC7" s="77" t="s">
        <v>24</v>
      </c>
      <c r="AD7" s="96">
        <v>347</v>
      </c>
      <c r="AE7" s="15" t="s">
        <v>22</v>
      </c>
      <c r="AF7" s="12" t="s">
        <v>23</v>
      </c>
      <c r="AG7" s="12" t="s">
        <v>24</v>
      </c>
      <c r="AH7" s="17"/>
      <c r="AI7" s="50"/>
      <c r="AJ7" s="53"/>
    </row>
    <row r="8" spans="1:39" ht="15.75" x14ac:dyDescent="0.25">
      <c r="A8" s="29">
        <v>1</v>
      </c>
      <c r="B8" s="11"/>
      <c r="C8" s="63">
        <v>40500</v>
      </c>
      <c r="D8" s="66"/>
      <c r="E8" s="90"/>
      <c r="F8" s="1"/>
      <c r="G8" s="61">
        <f>IF(AND(H8="",I8=""),"",H8+I8)</f>
        <v>0</v>
      </c>
      <c r="H8" s="63">
        <v>0</v>
      </c>
      <c r="I8" s="63">
        <v>0</v>
      </c>
      <c r="J8" s="96">
        <f>IF(G8="","",IF(G8&lt;-1000,"Error",J7+G8))</f>
        <v>0</v>
      </c>
      <c r="K8" s="61">
        <f>IF(AND(L8="",M8=""),"",L8+M8)</f>
        <v>0</v>
      </c>
      <c r="L8" s="79">
        <v>0</v>
      </c>
      <c r="M8" s="78">
        <v>0</v>
      </c>
      <c r="N8" s="71">
        <f>IF(K8="","",IF(K8&lt;-1000,"Error",N7+K8))</f>
        <v>0</v>
      </c>
      <c r="O8" s="78">
        <v>0</v>
      </c>
      <c r="P8" s="96">
        <f>IF(O8="","",IF(O8&lt;-1000,"Error",P7+O8))</f>
        <v>0</v>
      </c>
      <c r="Q8" s="76"/>
      <c r="R8" s="3">
        <f t="shared" ref="R8:R38" si="0">IF(AND(S8="",T8=""),"",S8+T8)</f>
        <v>0</v>
      </c>
      <c r="S8" s="78">
        <v>0</v>
      </c>
      <c r="T8" s="78">
        <v>0</v>
      </c>
      <c r="U8" s="96">
        <f t="shared" ref="U8:U38" si="1">IF(R8="","",IF(R8&lt;-1000,"Error",U7+R8))</f>
        <v>21100</v>
      </c>
      <c r="V8" s="3">
        <f t="shared" ref="V8:V38" si="2">IF(AND(W8="",X8=""),"",W8+X8)</f>
        <v>0</v>
      </c>
      <c r="W8" s="78">
        <v>0</v>
      </c>
      <c r="X8" s="78">
        <v>0</v>
      </c>
      <c r="Y8" s="96">
        <f t="shared" ref="Y8:Y38" si="3">IF(V8="","",IF(V8&lt;-1000,"Error",Y7+V8))</f>
        <v>3157</v>
      </c>
      <c r="Z8" s="76"/>
      <c r="AA8" s="3">
        <f t="shared" ref="AA8:AA38" si="4">IF(AND(AB8="",AC8=""),"",AB8+AC8)</f>
        <v>12</v>
      </c>
      <c r="AB8" s="78">
        <v>0</v>
      </c>
      <c r="AC8" s="79">
        <v>12</v>
      </c>
      <c r="AD8" s="96">
        <f t="shared" ref="AD8:AD38" si="5">IF(AA8="","",IF(AA8&lt;-1000,"Error",AD7+AA8))</f>
        <v>359</v>
      </c>
      <c r="AE8" s="23"/>
      <c r="AF8" s="23"/>
      <c r="AG8" s="42"/>
      <c r="AH8" s="45" t="str">
        <f t="shared" ref="AH8:AH38" si="6">IF(AE8="","",IF(AE8&lt;-1000,"",AH7+AE8))</f>
        <v/>
      </c>
      <c r="AI8" s="50"/>
      <c r="AJ8" s="88"/>
    </row>
    <row r="9" spans="1:39" ht="15.75" x14ac:dyDescent="0.25">
      <c r="A9" s="30">
        <v>2</v>
      </c>
      <c r="B9" s="11"/>
      <c r="C9" s="63">
        <v>36800</v>
      </c>
      <c r="D9" s="66"/>
      <c r="E9" s="90"/>
      <c r="F9" s="1"/>
      <c r="G9" s="61">
        <f t="shared" ref="G9:G38" si="7">IF(AND(H9="",I9=""),"",H9+I9)</f>
        <v>0</v>
      </c>
      <c r="H9" s="63">
        <v>0</v>
      </c>
      <c r="I9" s="63">
        <v>0</v>
      </c>
      <c r="J9" s="96">
        <f t="shared" ref="J9:J38" si="8">IF(G9="","",IF(G9&lt;-1000,"Error",J8+G9))</f>
        <v>0</v>
      </c>
      <c r="K9" s="61">
        <f t="shared" ref="K9:K38" si="9">IF(AND(L9="",M9=""),"",L9+M9)</f>
        <v>0</v>
      </c>
      <c r="L9" s="79">
        <v>0</v>
      </c>
      <c r="M9" s="79">
        <v>0</v>
      </c>
      <c r="N9" s="71">
        <f t="shared" ref="N9:N38" si="10">IF(K9="","",IF(K9&lt;-1000,"Error",N8+K9))</f>
        <v>0</v>
      </c>
      <c r="O9" s="78">
        <v>0</v>
      </c>
      <c r="P9" s="96">
        <f t="shared" ref="P9:P38" si="11">IF(O9="","",IF(O9&lt;-1000,"Error",P8+O9))</f>
        <v>0</v>
      </c>
      <c r="Q9" s="76"/>
      <c r="R9" s="3">
        <f t="shared" si="0"/>
        <v>0</v>
      </c>
      <c r="S9" s="78">
        <v>0</v>
      </c>
      <c r="T9" s="78">
        <v>0</v>
      </c>
      <c r="U9" s="96">
        <f t="shared" si="1"/>
        <v>21100</v>
      </c>
      <c r="V9" s="3">
        <f t="shared" si="2"/>
        <v>0</v>
      </c>
      <c r="W9" s="78">
        <v>0</v>
      </c>
      <c r="X9" s="78">
        <v>0</v>
      </c>
      <c r="Y9" s="96">
        <f t="shared" si="3"/>
        <v>3157</v>
      </c>
      <c r="Z9" s="76"/>
      <c r="AA9" s="3">
        <f t="shared" si="4"/>
        <v>6</v>
      </c>
      <c r="AB9" s="78">
        <v>0</v>
      </c>
      <c r="AC9" s="79">
        <v>6</v>
      </c>
      <c r="AD9" s="96">
        <f t="shared" si="5"/>
        <v>365</v>
      </c>
      <c r="AE9" s="23"/>
      <c r="AF9" s="23"/>
      <c r="AG9" s="42"/>
      <c r="AH9" s="45" t="str">
        <f t="shared" si="6"/>
        <v/>
      </c>
      <c r="AI9" s="50"/>
      <c r="AJ9" s="88"/>
    </row>
    <row r="10" spans="1:39" ht="15.75" x14ac:dyDescent="0.25">
      <c r="A10" s="30">
        <v>3</v>
      </c>
      <c r="B10" s="11"/>
      <c r="C10" s="63">
        <v>36200</v>
      </c>
      <c r="D10" s="66">
        <v>40</v>
      </c>
      <c r="E10" s="90" t="s">
        <v>36</v>
      </c>
      <c r="F10" s="1"/>
      <c r="G10" s="61">
        <f t="shared" si="7"/>
        <v>0</v>
      </c>
      <c r="H10" s="63">
        <v>0</v>
      </c>
      <c r="I10" s="63">
        <v>0</v>
      </c>
      <c r="J10" s="96">
        <f t="shared" si="8"/>
        <v>0</v>
      </c>
      <c r="K10" s="61">
        <f t="shared" si="9"/>
        <v>0</v>
      </c>
      <c r="L10" s="79">
        <v>0</v>
      </c>
      <c r="M10" s="79">
        <v>0</v>
      </c>
      <c r="N10" s="71">
        <f t="shared" si="10"/>
        <v>0</v>
      </c>
      <c r="O10" s="78">
        <v>0</v>
      </c>
      <c r="P10" s="96">
        <f t="shared" si="11"/>
        <v>0</v>
      </c>
      <c r="Q10" s="76"/>
      <c r="R10" s="3">
        <f t="shared" si="0"/>
        <v>0</v>
      </c>
      <c r="S10" s="78">
        <v>0</v>
      </c>
      <c r="T10" s="78">
        <v>0</v>
      </c>
      <c r="U10" s="96">
        <f t="shared" si="1"/>
        <v>21100</v>
      </c>
      <c r="V10" s="3">
        <f t="shared" si="2"/>
        <v>0</v>
      </c>
      <c r="W10" s="78">
        <v>0</v>
      </c>
      <c r="X10" s="78">
        <v>0</v>
      </c>
      <c r="Y10" s="96">
        <f t="shared" si="3"/>
        <v>3157</v>
      </c>
      <c r="Z10" s="76"/>
      <c r="AA10" s="3">
        <f t="shared" si="4"/>
        <v>5</v>
      </c>
      <c r="AB10" s="78">
        <v>0</v>
      </c>
      <c r="AC10" s="79">
        <v>5</v>
      </c>
      <c r="AD10" s="96">
        <f t="shared" si="5"/>
        <v>370</v>
      </c>
      <c r="AE10" s="23"/>
      <c r="AF10" s="23"/>
      <c r="AG10" s="42"/>
      <c r="AH10" s="45" t="str">
        <f t="shared" si="6"/>
        <v/>
      </c>
      <c r="AI10" s="50"/>
      <c r="AJ10" s="88"/>
    </row>
    <row r="11" spans="1:39" ht="15.75" x14ac:dyDescent="0.25">
      <c r="A11" s="30">
        <v>4</v>
      </c>
      <c r="B11" s="11"/>
      <c r="C11" s="63">
        <v>62400</v>
      </c>
      <c r="D11" s="91">
        <v>40</v>
      </c>
      <c r="E11" s="92" t="s">
        <v>36</v>
      </c>
      <c r="F11" s="1"/>
      <c r="G11" s="61">
        <f t="shared" si="7"/>
        <v>0</v>
      </c>
      <c r="H11" s="63">
        <v>0</v>
      </c>
      <c r="I11" s="63">
        <v>0</v>
      </c>
      <c r="J11" s="96">
        <f t="shared" si="8"/>
        <v>0</v>
      </c>
      <c r="K11" s="61">
        <f t="shared" si="9"/>
        <v>0</v>
      </c>
      <c r="L11" s="79">
        <v>0</v>
      </c>
      <c r="M11" s="79">
        <v>0</v>
      </c>
      <c r="N11" s="71">
        <f t="shared" si="10"/>
        <v>0</v>
      </c>
      <c r="O11" s="78">
        <v>0</v>
      </c>
      <c r="P11" s="96">
        <f t="shared" si="11"/>
        <v>0</v>
      </c>
      <c r="Q11" s="76"/>
      <c r="R11" s="3">
        <f t="shared" si="0"/>
        <v>0</v>
      </c>
      <c r="S11" s="78">
        <v>0</v>
      </c>
      <c r="T11" s="78">
        <v>0</v>
      </c>
      <c r="U11" s="96">
        <f t="shared" si="1"/>
        <v>21100</v>
      </c>
      <c r="V11" s="3">
        <f t="shared" si="2"/>
        <v>0</v>
      </c>
      <c r="W11" s="78">
        <v>0</v>
      </c>
      <c r="X11" s="78">
        <v>0</v>
      </c>
      <c r="Y11" s="96">
        <f t="shared" si="3"/>
        <v>3157</v>
      </c>
      <c r="Z11" s="76"/>
      <c r="AA11" s="3">
        <f t="shared" si="4"/>
        <v>0</v>
      </c>
      <c r="AB11" s="78">
        <v>0</v>
      </c>
      <c r="AC11" s="79">
        <v>0</v>
      </c>
      <c r="AD11" s="96">
        <f t="shared" si="5"/>
        <v>370</v>
      </c>
      <c r="AE11" s="23"/>
      <c r="AF11" s="23"/>
      <c r="AG11" s="42"/>
      <c r="AH11" s="45" t="str">
        <f t="shared" si="6"/>
        <v/>
      </c>
      <c r="AI11" s="50"/>
      <c r="AJ11" s="88"/>
    </row>
    <row r="12" spans="1:39" ht="15.75" x14ac:dyDescent="0.25">
      <c r="A12" s="30">
        <v>5</v>
      </c>
      <c r="B12" s="11"/>
      <c r="C12" s="63">
        <v>76800</v>
      </c>
      <c r="D12" s="66">
        <v>41</v>
      </c>
      <c r="E12" s="92" t="s">
        <v>36</v>
      </c>
      <c r="F12" s="1"/>
      <c r="G12" s="61">
        <f t="shared" si="7"/>
        <v>0</v>
      </c>
      <c r="H12" s="63">
        <v>0</v>
      </c>
      <c r="I12" s="63">
        <v>0</v>
      </c>
      <c r="J12" s="96">
        <f t="shared" si="8"/>
        <v>0</v>
      </c>
      <c r="K12" s="61">
        <f t="shared" si="9"/>
        <v>0</v>
      </c>
      <c r="L12" s="79">
        <v>0</v>
      </c>
      <c r="M12" s="79">
        <v>0</v>
      </c>
      <c r="N12" s="71">
        <f t="shared" si="10"/>
        <v>0</v>
      </c>
      <c r="O12" s="78">
        <v>0</v>
      </c>
      <c r="P12" s="96">
        <f t="shared" si="11"/>
        <v>0</v>
      </c>
      <c r="Q12" s="76"/>
      <c r="R12" s="3">
        <f t="shared" si="0"/>
        <v>0</v>
      </c>
      <c r="S12" s="78">
        <v>0</v>
      </c>
      <c r="T12" s="78">
        <v>0</v>
      </c>
      <c r="U12" s="96">
        <f t="shared" si="1"/>
        <v>21100</v>
      </c>
      <c r="V12" s="3">
        <f t="shared" si="2"/>
        <v>0</v>
      </c>
      <c r="W12" s="78">
        <v>0</v>
      </c>
      <c r="X12" s="78">
        <v>0</v>
      </c>
      <c r="Y12" s="96">
        <f t="shared" si="3"/>
        <v>3157</v>
      </c>
      <c r="Z12" s="76"/>
      <c r="AA12" s="3">
        <f t="shared" si="4"/>
        <v>1</v>
      </c>
      <c r="AB12" s="78">
        <v>0</v>
      </c>
      <c r="AC12" s="79">
        <v>1</v>
      </c>
      <c r="AD12" s="96">
        <f t="shared" si="5"/>
        <v>371</v>
      </c>
      <c r="AE12" s="23"/>
      <c r="AF12" s="23"/>
      <c r="AG12" s="42"/>
      <c r="AH12" s="45" t="str">
        <f t="shared" si="6"/>
        <v/>
      </c>
      <c r="AI12" s="50"/>
      <c r="AJ12" s="88"/>
    </row>
    <row r="13" spans="1:39" ht="15.75" x14ac:dyDescent="0.25">
      <c r="A13" s="30">
        <v>6</v>
      </c>
      <c r="B13" s="11"/>
      <c r="C13" s="63">
        <v>84800</v>
      </c>
      <c r="D13" s="66">
        <v>41</v>
      </c>
      <c r="E13" s="92"/>
      <c r="F13" s="1"/>
      <c r="G13" s="61">
        <f t="shared" si="7"/>
        <v>0</v>
      </c>
      <c r="H13" s="63">
        <v>0</v>
      </c>
      <c r="I13" s="63">
        <v>0</v>
      </c>
      <c r="J13" s="96">
        <f t="shared" si="8"/>
        <v>0</v>
      </c>
      <c r="K13" s="61">
        <f t="shared" si="9"/>
        <v>0</v>
      </c>
      <c r="L13" s="79">
        <v>0</v>
      </c>
      <c r="M13" s="79">
        <v>0</v>
      </c>
      <c r="N13" s="71">
        <f t="shared" si="10"/>
        <v>0</v>
      </c>
      <c r="O13" s="78">
        <v>0</v>
      </c>
      <c r="P13" s="96">
        <f t="shared" si="11"/>
        <v>0</v>
      </c>
      <c r="Q13" s="76"/>
      <c r="R13" s="3">
        <f t="shared" si="0"/>
        <v>0</v>
      </c>
      <c r="S13" s="78">
        <v>0</v>
      </c>
      <c r="T13" s="78">
        <v>0</v>
      </c>
      <c r="U13" s="96">
        <f t="shared" si="1"/>
        <v>21100</v>
      </c>
      <c r="V13" s="3">
        <f t="shared" si="2"/>
        <v>0</v>
      </c>
      <c r="W13" s="78">
        <v>0</v>
      </c>
      <c r="X13" s="78">
        <v>0</v>
      </c>
      <c r="Y13" s="96">
        <f t="shared" si="3"/>
        <v>3157</v>
      </c>
      <c r="Z13" s="76"/>
      <c r="AA13" s="3">
        <f t="shared" si="4"/>
        <v>-6</v>
      </c>
      <c r="AB13" s="78">
        <v>0</v>
      </c>
      <c r="AC13" s="79">
        <v>-6</v>
      </c>
      <c r="AD13" s="96">
        <f t="shared" si="5"/>
        <v>365</v>
      </c>
      <c r="AE13" s="23"/>
      <c r="AF13" s="23"/>
      <c r="AG13" s="42"/>
      <c r="AH13" s="45" t="str">
        <f t="shared" si="6"/>
        <v/>
      </c>
      <c r="AI13" s="50"/>
      <c r="AJ13" s="88"/>
    </row>
    <row r="14" spans="1:39" ht="15.75" x14ac:dyDescent="0.25">
      <c r="A14" s="30">
        <v>7</v>
      </c>
      <c r="B14" s="11"/>
      <c r="C14" s="63">
        <v>97900</v>
      </c>
      <c r="D14" s="66">
        <v>43</v>
      </c>
      <c r="E14" s="92"/>
      <c r="F14" s="1"/>
      <c r="G14" s="61">
        <f t="shared" si="7"/>
        <v>0</v>
      </c>
      <c r="H14" s="63">
        <v>0</v>
      </c>
      <c r="I14" s="63">
        <v>0</v>
      </c>
      <c r="J14" s="96">
        <f t="shared" si="8"/>
        <v>0</v>
      </c>
      <c r="K14" s="61">
        <f t="shared" si="9"/>
        <v>0</v>
      </c>
      <c r="L14" s="79">
        <v>0</v>
      </c>
      <c r="M14" s="79">
        <v>0</v>
      </c>
      <c r="N14" s="71">
        <f t="shared" si="10"/>
        <v>0</v>
      </c>
      <c r="O14" s="78">
        <v>0</v>
      </c>
      <c r="P14" s="96">
        <f t="shared" si="11"/>
        <v>0</v>
      </c>
      <c r="Q14" s="76"/>
      <c r="R14" s="3">
        <f t="shared" si="0"/>
        <v>0</v>
      </c>
      <c r="S14" s="78">
        <v>0</v>
      </c>
      <c r="T14" s="78">
        <v>0</v>
      </c>
      <c r="U14" s="96">
        <f t="shared" si="1"/>
        <v>21100</v>
      </c>
      <c r="V14" s="3">
        <f t="shared" si="2"/>
        <v>0</v>
      </c>
      <c r="W14" s="78">
        <v>0</v>
      </c>
      <c r="X14" s="78">
        <v>0</v>
      </c>
      <c r="Y14" s="96">
        <f t="shared" si="3"/>
        <v>3157</v>
      </c>
      <c r="Z14" s="76"/>
      <c r="AA14" s="3">
        <f t="shared" si="4"/>
        <v>-1</v>
      </c>
      <c r="AB14" s="78">
        <v>0</v>
      </c>
      <c r="AC14" s="79">
        <v>-1</v>
      </c>
      <c r="AD14" s="96">
        <f t="shared" si="5"/>
        <v>364</v>
      </c>
      <c r="AE14" s="23"/>
      <c r="AF14" s="23"/>
      <c r="AG14" s="42"/>
      <c r="AH14" s="45" t="str">
        <f t="shared" si="6"/>
        <v/>
      </c>
      <c r="AI14" s="50"/>
      <c r="AJ14" s="88"/>
    </row>
    <row r="15" spans="1:39" ht="15.75" x14ac:dyDescent="0.25">
      <c r="A15" s="30">
        <v>8</v>
      </c>
      <c r="B15" s="11"/>
      <c r="C15" s="63">
        <v>97900</v>
      </c>
      <c r="D15" s="66"/>
      <c r="E15" s="92"/>
      <c r="F15" s="1"/>
      <c r="G15" s="61">
        <f t="shared" si="7"/>
        <v>0</v>
      </c>
      <c r="H15" s="63">
        <v>0</v>
      </c>
      <c r="I15" s="63">
        <v>0</v>
      </c>
      <c r="J15" s="96">
        <f t="shared" si="8"/>
        <v>0</v>
      </c>
      <c r="K15" s="61">
        <f t="shared" si="9"/>
        <v>0</v>
      </c>
      <c r="L15" s="79">
        <v>0</v>
      </c>
      <c r="M15" s="79">
        <v>0</v>
      </c>
      <c r="N15" s="71">
        <f t="shared" si="10"/>
        <v>0</v>
      </c>
      <c r="O15" s="78">
        <v>0</v>
      </c>
      <c r="P15" s="96">
        <f t="shared" si="11"/>
        <v>0</v>
      </c>
      <c r="Q15" s="76"/>
      <c r="R15" s="3">
        <f t="shared" si="0"/>
        <v>0</v>
      </c>
      <c r="S15" s="78">
        <v>0</v>
      </c>
      <c r="T15" s="78">
        <v>0</v>
      </c>
      <c r="U15" s="96">
        <f t="shared" si="1"/>
        <v>21100</v>
      </c>
      <c r="V15" s="3">
        <f t="shared" si="2"/>
        <v>0</v>
      </c>
      <c r="W15" s="78">
        <v>0</v>
      </c>
      <c r="X15" s="78">
        <v>0</v>
      </c>
      <c r="Y15" s="96">
        <f t="shared" si="3"/>
        <v>3157</v>
      </c>
      <c r="Z15" s="76"/>
      <c r="AA15" s="3">
        <f t="shared" si="4"/>
        <v>4</v>
      </c>
      <c r="AB15" s="78">
        <v>0</v>
      </c>
      <c r="AC15" s="79">
        <v>4</v>
      </c>
      <c r="AD15" s="96">
        <f t="shared" si="5"/>
        <v>368</v>
      </c>
      <c r="AE15" s="23"/>
      <c r="AF15" s="23"/>
      <c r="AG15" s="42"/>
      <c r="AH15" s="45" t="str">
        <f t="shared" si="6"/>
        <v/>
      </c>
      <c r="AI15" s="50"/>
      <c r="AJ15" s="88"/>
    </row>
    <row r="16" spans="1:39" ht="15.75" x14ac:dyDescent="0.25">
      <c r="A16" s="30">
        <v>9</v>
      </c>
      <c r="B16" s="11"/>
      <c r="C16" s="63">
        <v>87700</v>
      </c>
      <c r="D16" s="66"/>
      <c r="E16" s="92"/>
      <c r="F16" s="1"/>
      <c r="G16" s="61">
        <f t="shared" si="7"/>
        <v>0</v>
      </c>
      <c r="H16" s="63">
        <v>0</v>
      </c>
      <c r="I16" s="63">
        <v>0</v>
      </c>
      <c r="J16" s="96">
        <f t="shared" si="8"/>
        <v>0</v>
      </c>
      <c r="K16" s="61">
        <f t="shared" si="9"/>
        <v>0</v>
      </c>
      <c r="L16" s="79">
        <v>0</v>
      </c>
      <c r="M16" s="79">
        <v>0</v>
      </c>
      <c r="N16" s="71">
        <f t="shared" si="10"/>
        <v>0</v>
      </c>
      <c r="O16" s="78">
        <v>0</v>
      </c>
      <c r="P16" s="96">
        <f t="shared" si="11"/>
        <v>0</v>
      </c>
      <c r="Q16" s="76"/>
      <c r="R16" s="3">
        <f t="shared" si="0"/>
        <v>0</v>
      </c>
      <c r="S16" s="78">
        <v>0</v>
      </c>
      <c r="T16" s="78">
        <v>0</v>
      </c>
      <c r="U16" s="96">
        <f t="shared" si="1"/>
        <v>21100</v>
      </c>
      <c r="V16" s="3">
        <f t="shared" si="2"/>
        <v>0</v>
      </c>
      <c r="W16" s="78">
        <v>0</v>
      </c>
      <c r="X16" s="78">
        <v>0</v>
      </c>
      <c r="Y16" s="96">
        <f t="shared" si="3"/>
        <v>3157</v>
      </c>
      <c r="Z16" s="76"/>
      <c r="AA16" s="3">
        <f t="shared" si="4"/>
        <v>7</v>
      </c>
      <c r="AB16" s="78">
        <v>0</v>
      </c>
      <c r="AC16" s="79">
        <v>7</v>
      </c>
      <c r="AD16" s="96">
        <f t="shared" si="5"/>
        <v>375</v>
      </c>
      <c r="AE16" s="23"/>
      <c r="AF16" s="23"/>
      <c r="AG16" s="42"/>
      <c r="AH16" s="45" t="str">
        <f t="shared" si="6"/>
        <v/>
      </c>
      <c r="AI16" s="50"/>
      <c r="AJ16" s="88"/>
    </row>
    <row r="17" spans="1:36" ht="15.75" x14ac:dyDescent="0.25">
      <c r="A17" s="30">
        <v>10</v>
      </c>
      <c r="B17" s="11"/>
      <c r="C17" s="63">
        <v>69800</v>
      </c>
      <c r="D17" s="66"/>
      <c r="E17" s="92"/>
      <c r="F17" s="1"/>
      <c r="G17" s="61">
        <f t="shared" si="7"/>
        <v>0</v>
      </c>
      <c r="H17" s="63">
        <v>0</v>
      </c>
      <c r="I17" s="63">
        <v>0</v>
      </c>
      <c r="J17" s="96">
        <f t="shared" si="8"/>
        <v>0</v>
      </c>
      <c r="K17" s="61">
        <f t="shared" si="9"/>
        <v>0</v>
      </c>
      <c r="L17" s="79">
        <v>0</v>
      </c>
      <c r="M17" s="79">
        <v>0</v>
      </c>
      <c r="N17" s="71">
        <f t="shared" si="10"/>
        <v>0</v>
      </c>
      <c r="O17" s="78">
        <v>0</v>
      </c>
      <c r="P17" s="96">
        <f t="shared" si="11"/>
        <v>0</v>
      </c>
      <c r="Q17" s="76"/>
      <c r="R17" s="3">
        <f t="shared" si="0"/>
        <v>0</v>
      </c>
      <c r="S17" s="78">
        <v>0</v>
      </c>
      <c r="T17" s="78">
        <v>0</v>
      </c>
      <c r="U17" s="96">
        <f t="shared" si="1"/>
        <v>21100</v>
      </c>
      <c r="V17" s="3">
        <f t="shared" si="2"/>
        <v>0</v>
      </c>
      <c r="W17" s="78">
        <v>0</v>
      </c>
      <c r="X17" s="78">
        <v>0</v>
      </c>
      <c r="Y17" s="96">
        <f t="shared" si="3"/>
        <v>3157</v>
      </c>
      <c r="Z17" s="76"/>
      <c r="AA17" s="3">
        <f t="shared" si="4"/>
        <v>0</v>
      </c>
      <c r="AB17" s="78">
        <v>0</v>
      </c>
      <c r="AC17" s="79">
        <v>0</v>
      </c>
      <c r="AD17" s="96">
        <f t="shared" si="5"/>
        <v>375</v>
      </c>
      <c r="AE17" s="23"/>
      <c r="AF17" s="23"/>
      <c r="AG17" s="42"/>
      <c r="AH17" s="45" t="str">
        <f t="shared" si="6"/>
        <v/>
      </c>
      <c r="AI17" s="50"/>
      <c r="AJ17" s="88"/>
    </row>
    <row r="18" spans="1:36" ht="15.75" x14ac:dyDescent="0.25">
      <c r="A18" s="30">
        <v>11</v>
      </c>
      <c r="B18" s="11"/>
      <c r="C18" s="63">
        <v>58600</v>
      </c>
      <c r="D18" s="66"/>
      <c r="E18" s="92"/>
      <c r="F18" s="1"/>
      <c r="G18" s="61">
        <f t="shared" si="7"/>
        <v>0</v>
      </c>
      <c r="H18" s="63">
        <v>0</v>
      </c>
      <c r="I18" s="63">
        <v>0</v>
      </c>
      <c r="J18" s="96">
        <f t="shared" si="8"/>
        <v>0</v>
      </c>
      <c r="K18" s="61">
        <f t="shared" si="9"/>
        <v>0</v>
      </c>
      <c r="L18" s="79">
        <v>0</v>
      </c>
      <c r="M18" s="79">
        <v>0</v>
      </c>
      <c r="N18" s="71">
        <f t="shared" si="10"/>
        <v>0</v>
      </c>
      <c r="O18" s="78">
        <v>0</v>
      </c>
      <c r="P18" s="96">
        <f t="shared" si="11"/>
        <v>0</v>
      </c>
      <c r="Q18" s="76"/>
      <c r="R18" s="3">
        <f t="shared" si="0"/>
        <v>0</v>
      </c>
      <c r="S18" s="78">
        <v>0</v>
      </c>
      <c r="T18" s="78">
        <v>0</v>
      </c>
      <c r="U18" s="96">
        <f t="shared" si="1"/>
        <v>21100</v>
      </c>
      <c r="V18" s="3">
        <f t="shared" si="2"/>
        <v>0</v>
      </c>
      <c r="W18" s="78">
        <v>0</v>
      </c>
      <c r="X18" s="78">
        <v>0</v>
      </c>
      <c r="Y18" s="96">
        <f t="shared" si="3"/>
        <v>3157</v>
      </c>
      <c r="Z18" s="76"/>
      <c r="AA18" s="3">
        <f t="shared" si="4"/>
        <v>3</v>
      </c>
      <c r="AB18" s="78">
        <v>0</v>
      </c>
      <c r="AC18" s="79">
        <v>3</v>
      </c>
      <c r="AD18" s="96">
        <f t="shared" si="5"/>
        <v>378</v>
      </c>
      <c r="AE18" s="23"/>
      <c r="AF18" s="23"/>
      <c r="AG18" s="42"/>
      <c r="AH18" s="45" t="str">
        <f t="shared" si="6"/>
        <v/>
      </c>
      <c r="AI18" s="50"/>
      <c r="AJ18" s="88"/>
    </row>
    <row r="19" spans="1:36" ht="15.75" x14ac:dyDescent="0.25">
      <c r="A19" s="30">
        <v>12</v>
      </c>
      <c r="B19" s="11"/>
      <c r="C19" s="63">
        <v>56100</v>
      </c>
      <c r="D19" s="91">
        <v>43</v>
      </c>
      <c r="E19" s="92"/>
      <c r="F19" s="1"/>
      <c r="G19" s="61">
        <f t="shared" si="7"/>
        <v>0</v>
      </c>
      <c r="H19" s="63">
        <v>0</v>
      </c>
      <c r="I19" s="63">
        <v>0</v>
      </c>
      <c r="J19" s="96">
        <f t="shared" si="8"/>
        <v>0</v>
      </c>
      <c r="K19" s="61">
        <f t="shared" si="9"/>
        <v>0</v>
      </c>
      <c r="L19" s="79">
        <v>0</v>
      </c>
      <c r="M19" s="79">
        <v>0</v>
      </c>
      <c r="N19" s="71">
        <f t="shared" si="10"/>
        <v>0</v>
      </c>
      <c r="O19" s="78">
        <v>0</v>
      </c>
      <c r="P19" s="96">
        <f t="shared" si="11"/>
        <v>0</v>
      </c>
      <c r="Q19" s="76"/>
      <c r="R19" s="3">
        <f t="shared" si="0"/>
        <v>0</v>
      </c>
      <c r="S19" s="78">
        <v>0</v>
      </c>
      <c r="T19" s="78">
        <v>0</v>
      </c>
      <c r="U19" s="96">
        <f t="shared" si="1"/>
        <v>21100</v>
      </c>
      <c r="V19" s="3">
        <f t="shared" si="2"/>
        <v>0</v>
      </c>
      <c r="W19" s="78">
        <v>0</v>
      </c>
      <c r="X19" s="78">
        <v>0</v>
      </c>
      <c r="Y19" s="96">
        <f t="shared" si="3"/>
        <v>3157</v>
      </c>
      <c r="Z19" s="76"/>
      <c r="AA19" s="3">
        <f t="shared" si="4"/>
        <v>58</v>
      </c>
      <c r="AB19" s="78">
        <v>6</v>
      </c>
      <c r="AC19" s="79">
        <v>52</v>
      </c>
      <c r="AD19" s="96">
        <f t="shared" si="5"/>
        <v>436</v>
      </c>
      <c r="AE19" s="23"/>
      <c r="AF19" s="23"/>
      <c r="AG19" s="42"/>
      <c r="AH19" s="45" t="str">
        <f t="shared" si="6"/>
        <v/>
      </c>
      <c r="AI19" s="50"/>
      <c r="AJ19" s="88"/>
    </row>
    <row r="20" spans="1:36" ht="15.75" x14ac:dyDescent="0.25">
      <c r="A20" s="30">
        <v>13</v>
      </c>
      <c r="B20" s="11"/>
      <c r="C20" s="63">
        <v>56500</v>
      </c>
      <c r="D20" s="66">
        <v>44</v>
      </c>
      <c r="E20" s="92"/>
      <c r="F20" s="1"/>
      <c r="G20" s="61">
        <f t="shared" si="7"/>
        <v>0</v>
      </c>
      <c r="H20" s="63">
        <v>0</v>
      </c>
      <c r="I20" s="63">
        <v>0</v>
      </c>
      <c r="J20" s="96">
        <f t="shared" si="8"/>
        <v>0</v>
      </c>
      <c r="K20" s="61">
        <f t="shared" si="9"/>
        <v>0</v>
      </c>
      <c r="L20" s="79">
        <v>0</v>
      </c>
      <c r="M20" s="79">
        <v>0</v>
      </c>
      <c r="N20" s="71">
        <f t="shared" si="10"/>
        <v>0</v>
      </c>
      <c r="O20" s="78">
        <v>0</v>
      </c>
      <c r="P20" s="96">
        <f t="shared" si="11"/>
        <v>0</v>
      </c>
      <c r="Q20" s="76"/>
      <c r="R20" s="3">
        <f t="shared" si="0"/>
        <v>0</v>
      </c>
      <c r="S20" s="78">
        <v>0</v>
      </c>
      <c r="T20" s="78">
        <v>0</v>
      </c>
      <c r="U20" s="96">
        <f t="shared" si="1"/>
        <v>21100</v>
      </c>
      <c r="V20" s="3">
        <f t="shared" si="2"/>
        <v>0</v>
      </c>
      <c r="W20" s="78">
        <v>0</v>
      </c>
      <c r="X20" s="78">
        <v>0</v>
      </c>
      <c r="Y20" s="96">
        <f t="shared" si="3"/>
        <v>3157</v>
      </c>
      <c r="Z20" s="76"/>
      <c r="AA20" s="3">
        <f t="shared" si="4"/>
        <v>78</v>
      </c>
      <c r="AB20" s="78">
        <v>2</v>
      </c>
      <c r="AC20" s="79">
        <v>76</v>
      </c>
      <c r="AD20" s="96">
        <f t="shared" si="5"/>
        <v>514</v>
      </c>
      <c r="AE20" s="23"/>
      <c r="AF20" s="23"/>
      <c r="AG20" s="42"/>
      <c r="AH20" s="45" t="str">
        <f t="shared" si="6"/>
        <v/>
      </c>
      <c r="AI20" s="50"/>
      <c r="AJ20" s="88"/>
    </row>
    <row r="21" spans="1:36" ht="15.75" x14ac:dyDescent="0.25">
      <c r="A21" s="30">
        <v>14</v>
      </c>
      <c r="B21" s="11"/>
      <c r="C21" s="63">
        <v>58500</v>
      </c>
      <c r="D21" s="66">
        <v>44</v>
      </c>
      <c r="E21" s="92"/>
      <c r="F21" s="1"/>
      <c r="G21" s="61">
        <f t="shared" si="7"/>
        <v>0</v>
      </c>
      <c r="H21" s="63">
        <v>0</v>
      </c>
      <c r="I21" s="63">
        <v>0</v>
      </c>
      <c r="J21" s="96">
        <f t="shared" si="8"/>
        <v>0</v>
      </c>
      <c r="K21" s="61">
        <f t="shared" si="9"/>
        <v>0</v>
      </c>
      <c r="L21" s="79">
        <v>0</v>
      </c>
      <c r="M21" s="79">
        <v>0</v>
      </c>
      <c r="N21" s="71">
        <f t="shared" si="10"/>
        <v>0</v>
      </c>
      <c r="O21" s="78">
        <v>0</v>
      </c>
      <c r="P21" s="96">
        <f t="shared" si="11"/>
        <v>0</v>
      </c>
      <c r="Q21" s="76"/>
      <c r="R21" s="3">
        <f t="shared" si="0"/>
        <v>0</v>
      </c>
      <c r="S21" s="78">
        <v>0</v>
      </c>
      <c r="T21" s="78">
        <v>0</v>
      </c>
      <c r="U21" s="96">
        <f t="shared" si="1"/>
        <v>21100</v>
      </c>
      <c r="V21" s="3">
        <f t="shared" si="2"/>
        <v>0</v>
      </c>
      <c r="W21" s="78">
        <v>0</v>
      </c>
      <c r="X21" s="78">
        <v>0</v>
      </c>
      <c r="Y21" s="96">
        <f t="shared" si="3"/>
        <v>3157</v>
      </c>
      <c r="Z21" s="76"/>
      <c r="AA21" s="3">
        <f t="shared" si="4"/>
        <v>65</v>
      </c>
      <c r="AB21" s="78">
        <v>6</v>
      </c>
      <c r="AC21" s="79">
        <v>59</v>
      </c>
      <c r="AD21" s="96">
        <f t="shared" si="5"/>
        <v>579</v>
      </c>
      <c r="AE21" s="23"/>
      <c r="AF21" s="23"/>
      <c r="AG21" s="42"/>
      <c r="AH21" s="45" t="str">
        <f t="shared" si="6"/>
        <v/>
      </c>
      <c r="AI21" s="50"/>
      <c r="AJ21" s="88"/>
    </row>
    <row r="22" spans="1:36" ht="15.75" x14ac:dyDescent="0.25">
      <c r="A22" s="30">
        <v>15</v>
      </c>
      <c r="B22" s="11"/>
      <c r="C22" s="63">
        <v>58200</v>
      </c>
      <c r="D22" s="66"/>
      <c r="E22" s="92"/>
      <c r="F22" s="1"/>
      <c r="G22" s="61">
        <f t="shared" si="7"/>
        <v>0</v>
      </c>
      <c r="H22" s="63">
        <v>0</v>
      </c>
      <c r="I22" s="63">
        <v>0</v>
      </c>
      <c r="J22" s="96">
        <f t="shared" si="8"/>
        <v>0</v>
      </c>
      <c r="K22" s="61">
        <f t="shared" si="9"/>
        <v>0</v>
      </c>
      <c r="L22" s="79">
        <v>0</v>
      </c>
      <c r="M22" s="79">
        <v>0</v>
      </c>
      <c r="N22" s="71">
        <f t="shared" si="10"/>
        <v>0</v>
      </c>
      <c r="O22" s="78">
        <v>0</v>
      </c>
      <c r="P22" s="96">
        <f t="shared" si="11"/>
        <v>0</v>
      </c>
      <c r="Q22" s="76"/>
      <c r="R22" s="3">
        <f t="shared" si="0"/>
        <v>0</v>
      </c>
      <c r="S22" s="78">
        <v>0</v>
      </c>
      <c r="T22" s="78">
        <v>0</v>
      </c>
      <c r="U22" s="96">
        <f t="shared" si="1"/>
        <v>21100</v>
      </c>
      <c r="V22" s="3">
        <f t="shared" si="2"/>
        <v>0</v>
      </c>
      <c r="W22" s="78">
        <v>0</v>
      </c>
      <c r="X22" s="78">
        <v>0</v>
      </c>
      <c r="Y22" s="96">
        <f t="shared" si="3"/>
        <v>3157</v>
      </c>
      <c r="Z22" s="76"/>
      <c r="AA22" s="3">
        <f t="shared" si="4"/>
        <v>36</v>
      </c>
      <c r="AB22" s="78">
        <v>2</v>
      </c>
      <c r="AC22" s="79">
        <v>34</v>
      </c>
      <c r="AD22" s="96">
        <f t="shared" si="5"/>
        <v>615</v>
      </c>
      <c r="AE22" s="23"/>
      <c r="AF22" s="23"/>
      <c r="AG22" s="42"/>
      <c r="AH22" s="45" t="str">
        <f t="shared" si="6"/>
        <v/>
      </c>
      <c r="AI22" s="50"/>
      <c r="AJ22" s="88"/>
    </row>
    <row r="23" spans="1:36" ht="15.75" x14ac:dyDescent="0.25">
      <c r="A23" s="30">
        <v>16</v>
      </c>
      <c r="B23" s="11"/>
      <c r="C23" s="63">
        <v>55500</v>
      </c>
      <c r="D23" s="66"/>
      <c r="E23" s="92"/>
      <c r="F23" s="1"/>
      <c r="G23" s="61">
        <f t="shared" si="7"/>
        <v>0</v>
      </c>
      <c r="H23" s="63">
        <v>0</v>
      </c>
      <c r="I23" s="63">
        <v>0</v>
      </c>
      <c r="J23" s="96">
        <f t="shared" si="8"/>
        <v>0</v>
      </c>
      <c r="K23" s="61">
        <f t="shared" si="9"/>
        <v>0</v>
      </c>
      <c r="L23" s="79">
        <v>0</v>
      </c>
      <c r="M23" s="79">
        <v>0</v>
      </c>
      <c r="N23" s="71">
        <f t="shared" si="10"/>
        <v>0</v>
      </c>
      <c r="O23" s="78">
        <v>0</v>
      </c>
      <c r="P23" s="96">
        <f t="shared" si="11"/>
        <v>0</v>
      </c>
      <c r="Q23" s="76"/>
      <c r="R23" s="3">
        <f t="shared" si="0"/>
        <v>0</v>
      </c>
      <c r="S23" s="78">
        <v>0</v>
      </c>
      <c r="T23" s="78">
        <v>0</v>
      </c>
      <c r="U23" s="96">
        <f t="shared" si="1"/>
        <v>21100</v>
      </c>
      <c r="V23" s="3">
        <f t="shared" si="2"/>
        <v>0</v>
      </c>
      <c r="W23" s="78">
        <v>0</v>
      </c>
      <c r="X23" s="78">
        <v>0</v>
      </c>
      <c r="Y23" s="96">
        <f t="shared" si="3"/>
        <v>3157</v>
      </c>
      <c r="Z23" s="76"/>
      <c r="AA23" s="3">
        <f t="shared" si="4"/>
        <v>28</v>
      </c>
      <c r="AB23" s="78">
        <v>5</v>
      </c>
      <c r="AC23" s="79">
        <v>23</v>
      </c>
      <c r="AD23" s="96">
        <f t="shared" si="5"/>
        <v>643</v>
      </c>
      <c r="AE23" s="23"/>
      <c r="AF23" s="23"/>
      <c r="AG23" s="42"/>
      <c r="AH23" s="45" t="str">
        <f t="shared" si="6"/>
        <v/>
      </c>
      <c r="AI23" s="50"/>
      <c r="AJ23" s="88"/>
    </row>
    <row r="24" spans="1:36" ht="15.75" x14ac:dyDescent="0.25">
      <c r="A24" s="30">
        <v>17</v>
      </c>
      <c r="B24" s="11"/>
      <c r="C24" s="63">
        <v>51200</v>
      </c>
      <c r="D24" s="66"/>
      <c r="E24" s="92"/>
      <c r="F24" s="1"/>
      <c r="G24" s="61">
        <f t="shared" si="7"/>
        <v>0</v>
      </c>
      <c r="H24" s="63">
        <v>0</v>
      </c>
      <c r="I24" s="63">
        <v>0</v>
      </c>
      <c r="J24" s="96">
        <f t="shared" si="8"/>
        <v>0</v>
      </c>
      <c r="K24" s="61">
        <f t="shared" si="9"/>
        <v>0</v>
      </c>
      <c r="L24" s="79">
        <v>0</v>
      </c>
      <c r="M24" s="79">
        <v>0</v>
      </c>
      <c r="N24" s="71">
        <f t="shared" si="10"/>
        <v>0</v>
      </c>
      <c r="O24" s="78">
        <v>0</v>
      </c>
      <c r="P24" s="96">
        <f t="shared" si="11"/>
        <v>0</v>
      </c>
      <c r="Q24" s="76"/>
      <c r="R24" s="3">
        <f t="shared" si="0"/>
        <v>0</v>
      </c>
      <c r="S24" s="78">
        <v>0</v>
      </c>
      <c r="T24" s="78">
        <v>0</v>
      </c>
      <c r="U24" s="96">
        <f t="shared" si="1"/>
        <v>21100</v>
      </c>
      <c r="V24" s="3">
        <f t="shared" si="2"/>
        <v>0</v>
      </c>
      <c r="W24" s="78">
        <v>0</v>
      </c>
      <c r="X24" s="78">
        <v>0</v>
      </c>
      <c r="Y24" s="96">
        <f t="shared" si="3"/>
        <v>3157</v>
      </c>
      <c r="Z24" s="76"/>
      <c r="AA24" s="3">
        <f t="shared" si="4"/>
        <v>38</v>
      </c>
      <c r="AB24" s="78">
        <v>8</v>
      </c>
      <c r="AC24" s="79">
        <v>30</v>
      </c>
      <c r="AD24" s="96">
        <f t="shared" si="5"/>
        <v>681</v>
      </c>
      <c r="AE24" s="23"/>
      <c r="AF24" s="23"/>
      <c r="AG24" s="42"/>
      <c r="AH24" s="45" t="str">
        <f t="shared" si="6"/>
        <v/>
      </c>
      <c r="AI24" s="50"/>
      <c r="AJ24" s="88"/>
    </row>
    <row r="25" spans="1:36" ht="15.75" x14ac:dyDescent="0.25">
      <c r="A25" s="30">
        <v>18</v>
      </c>
      <c r="B25" s="11"/>
      <c r="C25" s="63">
        <v>47200</v>
      </c>
      <c r="D25" s="66">
        <v>43</v>
      </c>
      <c r="E25" s="92"/>
      <c r="F25" s="1"/>
      <c r="G25" s="61">
        <f t="shared" si="7"/>
        <v>0</v>
      </c>
      <c r="H25" s="63">
        <v>0</v>
      </c>
      <c r="I25" s="63">
        <v>0</v>
      </c>
      <c r="J25" s="96">
        <f t="shared" si="8"/>
        <v>0</v>
      </c>
      <c r="K25" s="61">
        <f t="shared" si="9"/>
        <v>0</v>
      </c>
      <c r="L25" s="79">
        <v>0</v>
      </c>
      <c r="M25" s="79">
        <v>0</v>
      </c>
      <c r="N25" s="71">
        <f t="shared" si="10"/>
        <v>0</v>
      </c>
      <c r="O25" s="78">
        <v>0</v>
      </c>
      <c r="P25" s="96">
        <f t="shared" si="11"/>
        <v>0</v>
      </c>
      <c r="Q25" s="76"/>
      <c r="R25" s="3">
        <f t="shared" si="0"/>
        <v>0</v>
      </c>
      <c r="S25" s="78">
        <v>0</v>
      </c>
      <c r="T25" s="78">
        <v>0</v>
      </c>
      <c r="U25" s="96">
        <f t="shared" si="1"/>
        <v>21100</v>
      </c>
      <c r="V25" s="3">
        <f t="shared" si="2"/>
        <v>0</v>
      </c>
      <c r="W25" s="78">
        <v>0</v>
      </c>
      <c r="X25" s="78"/>
      <c r="Y25" s="96">
        <f t="shared" si="3"/>
        <v>3157</v>
      </c>
      <c r="Z25" s="76"/>
      <c r="AA25" s="3">
        <f t="shared" si="4"/>
        <v>34</v>
      </c>
      <c r="AB25" s="78">
        <v>5</v>
      </c>
      <c r="AC25" s="79">
        <v>29</v>
      </c>
      <c r="AD25" s="96">
        <f t="shared" si="5"/>
        <v>715</v>
      </c>
      <c r="AE25" s="23"/>
      <c r="AF25" s="23"/>
      <c r="AG25" s="42"/>
      <c r="AH25" s="45" t="str">
        <f t="shared" si="6"/>
        <v/>
      </c>
      <c r="AI25" s="50"/>
      <c r="AJ25" s="88"/>
    </row>
    <row r="26" spans="1:36" ht="15.75" x14ac:dyDescent="0.25">
      <c r="A26" s="30">
        <v>19</v>
      </c>
      <c r="B26" s="11"/>
      <c r="C26" s="63">
        <v>43900</v>
      </c>
      <c r="D26" s="66">
        <v>43</v>
      </c>
      <c r="E26" s="92"/>
      <c r="F26" s="1"/>
      <c r="G26" s="61">
        <f t="shared" si="7"/>
        <v>0</v>
      </c>
      <c r="H26" s="63">
        <v>0</v>
      </c>
      <c r="I26" s="63">
        <v>0</v>
      </c>
      <c r="J26" s="96">
        <f t="shared" si="8"/>
        <v>0</v>
      </c>
      <c r="K26" s="61">
        <f t="shared" si="9"/>
        <v>0</v>
      </c>
      <c r="L26" s="79">
        <v>0</v>
      </c>
      <c r="M26" s="79">
        <v>0</v>
      </c>
      <c r="N26" s="71">
        <f t="shared" si="10"/>
        <v>0</v>
      </c>
      <c r="O26" s="78">
        <v>0</v>
      </c>
      <c r="P26" s="96">
        <f t="shared" si="11"/>
        <v>0</v>
      </c>
      <c r="Q26" s="76"/>
      <c r="R26" s="3">
        <f t="shared" si="0"/>
        <v>0</v>
      </c>
      <c r="S26" s="78">
        <v>0</v>
      </c>
      <c r="T26" s="78">
        <v>0</v>
      </c>
      <c r="U26" s="96">
        <f t="shared" si="1"/>
        <v>21100</v>
      </c>
      <c r="V26" s="3">
        <f t="shared" si="2"/>
        <v>0</v>
      </c>
      <c r="W26" s="78">
        <v>0</v>
      </c>
      <c r="X26" s="78">
        <v>0</v>
      </c>
      <c r="Y26" s="96">
        <f t="shared" si="3"/>
        <v>3157</v>
      </c>
      <c r="Z26" s="76"/>
      <c r="AA26" s="3">
        <f t="shared" si="4"/>
        <v>21</v>
      </c>
      <c r="AB26" s="78">
        <v>0</v>
      </c>
      <c r="AC26" s="79">
        <v>21</v>
      </c>
      <c r="AD26" s="96">
        <f t="shared" si="5"/>
        <v>736</v>
      </c>
      <c r="AE26" s="23"/>
      <c r="AF26" s="23"/>
      <c r="AG26" s="42"/>
      <c r="AH26" s="45" t="str">
        <f t="shared" si="6"/>
        <v/>
      </c>
      <c r="AI26" s="50"/>
      <c r="AJ26" s="88"/>
    </row>
    <row r="27" spans="1:36" ht="15.75" x14ac:dyDescent="0.25">
      <c r="A27" s="30">
        <v>20</v>
      </c>
      <c r="B27" s="11"/>
      <c r="C27" s="63">
        <v>42800</v>
      </c>
      <c r="D27" s="66">
        <v>44</v>
      </c>
      <c r="E27" s="92"/>
      <c r="F27" s="1"/>
      <c r="G27" s="61">
        <f t="shared" si="7"/>
        <v>0</v>
      </c>
      <c r="H27" s="63">
        <v>0</v>
      </c>
      <c r="I27" s="63">
        <v>0</v>
      </c>
      <c r="J27" s="96">
        <f t="shared" si="8"/>
        <v>0</v>
      </c>
      <c r="K27" s="61">
        <f t="shared" si="9"/>
        <v>0</v>
      </c>
      <c r="L27" s="79">
        <v>0</v>
      </c>
      <c r="M27" s="79">
        <v>0</v>
      </c>
      <c r="N27" s="71">
        <f t="shared" si="10"/>
        <v>0</v>
      </c>
      <c r="O27" s="78">
        <v>0</v>
      </c>
      <c r="P27" s="96">
        <f t="shared" si="11"/>
        <v>0</v>
      </c>
      <c r="Q27" s="76"/>
      <c r="R27" s="3">
        <f t="shared" si="0"/>
        <v>0</v>
      </c>
      <c r="S27" s="78">
        <v>0</v>
      </c>
      <c r="T27" s="78">
        <v>0</v>
      </c>
      <c r="U27" s="96">
        <f t="shared" si="1"/>
        <v>21100</v>
      </c>
      <c r="V27" s="3">
        <f t="shared" si="2"/>
        <v>0</v>
      </c>
      <c r="W27" s="78">
        <v>0</v>
      </c>
      <c r="X27" s="78">
        <v>0</v>
      </c>
      <c r="Y27" s="96">
        <f t="shared" si="3"/>
        <v>3157</v>
      </c>
      <c r="Z27" s="76"/>
      <c r="AA27" s="3">
        <f t="shared" si="4"/>
        <v>57</v>
      </c>
      <c r="AB27" s="78">
        <v>0</v>
      </c>
      <c r="AC27" s="79">
        <v>57</v>
      </c>
      <c r="AD27" s="96">
        <f t="shared" si="5"/>
        <v>793</v>
      </c>
      <c r="AE27" s="23"/>
      <c r="AF27" s="23"/>
      <c r="AG27" s="42"/>
      <c r="AH27" s="45" t="str">
        <f t="shared" si="6"/>
        <v/>
      </c>
      <c r="AI27" s="50"/>
      <c r="AJ27" s="88"/>
    </row>
    <row r="28" spans="1:36" ht="15.75" x14ac:dyDescent="0.25">
      <c r="A28" s="30">
        <v>21</v>
      </c>
      <c r="B28" s="11"/>
      <c r="C28" s="63">
        <v>47400</v>
      </c>
      <c r="D28" s="66">
        <v>44</v>
      </c>
      <c r="E28" s="92"/>
      <c r="F28" s="1"/>
      <c r="G28" s="61">
        <f t="shared" si="7"/>
        <v>0</v>
      </c>
      <c r="H28" s="63">
        <v>0</v>
      </c>
      <c r="I28" s="63">
        <v>0</v>
      </c>
      <c r="J28" s="96">
        <f t="shared" si="8"/>
        <v>0</v>
      </c>
      <c r="K28" s="61">
        <f t="shared" si="9"/>
        <v>0</v>
      </c>
      <c r="L28" s="79">
        <v>0</v>
      </c>
      <c r="M28" s="79">
        <v>0</v>
      </c>
      <c r="N28" s="71">
        <f t="shared" si="10"/>
        <v>0</v>
      </c>
      <c r="O28" s="78">
        <v>0</v>
      </c>
      <c r="P28" s="96">
        <f t="shared" si="11"/>
        <v>0</v>
      </c>
      <c r="Q28" s="76"/>
      <c r="R28" s="3">
        <f t="shared" si="0"/>
        <v>0</v>
      </c>
      <c r="S28" s="78">
        <v>0</v>
      </c>
      <c r="T28" s="78">
        <v>0</v>
      </c>
      <c r="U28" s="96">
        <f t="shared" si="1"/>
        <v>21100</v>
      </c>
      <c r="V28" s="3">
        <f t="shared" si="2"/>
        <v>0</v>
      </c>
      <c r="W28" s="78">
        <v>0</v>
      </c>
      <c r="X28" s="78">
        <v>0</v>
      </c>
      <c r="Y28" s="96">
        <f t="shared" si="3"/>
        <v>3157</v>
      </c>
      <c r="Z28" s="76"/>
      <c r="AA28" s="3">
        <f t="shared" si="4"/>
        <v>59</v>
      </c>
      <c r="AB28" s="78">
        <v>1</v>
      </c>
      <c r="AC28" s="79">
        <v>58</v>
      </c>
      <c r="AD28" s="96">
        <f t="shared" si="5"/>
        <v>852</v>
      </c>
      <c r="AE28" s="23"/>
      <c r="AF28" s="23"/>
      <c r="AG28" s="42"/>
      <c r="AH28" s="45" t="str">
        <f t="shared" si="6"/>
        <v/>
      </c>
      <c r="AI28" s="50"/>
      <c r="AJ28" s="88"/>
    </row>
    <row r="29" spans="1:36" ht="15.75" x14ac:dyDescent="0.25">
      <c r="A29" s="30">
        <v>22</v>
      </c>
      <c r="B29" s="11"/>
      <c r="C29" s="63">
        <v>46100</v>
      </c>
      <c r="D29" s="66"/>
      <c r="E29" s="92"/>
      <c r="F29" s="1"/>
      <c r="G29" s="61">
        <f t="shared" si="7"/>
        <v>0</v>
      </c>
      <c r="H29" s="63">
        <v>0</v>
      </c>
      <c r="I29" s="63">
        <v>0</v>
      </c>
      <c r="J29" s="96">
        <f t="shared" si="8"/>
        <v>0</v>
      </c>
      <c r="K29" s="61">
        <f t="shared" si="9"/>
        <v>0</v>
      </c>
      <c r="L29" s="79">
        <v>0</v>
      </c>
      <c r="M29" s="79">
        <v>0</v>
      </c>
      <c r="N29" s="71">
        <f t="shared" si="10"/>
        <v>0</v>
      </c>
      <c r="O29" s="78">
        <v>0</v>
      </c>
      <c r="P29" s="96">
        <f t="shared" si="11"/>
        <v>0</v>
      </c>
      <c r="Q29" s="76"/>
      <c r="R29" s="3">
        <f t="shared" si="0"/>
        <v>0</v>
      </c>
      <c r="S29" s="78">
        <v>0</v>
      </c>
      <c r="T29" s="78">
        <v>0</v>
      </c>
      <c r="U29" s="96">
        <f t="shared" si="1"/>
        <v>21100</v>
      </c>
      <c r="V29" s="3">
        <f t="shared" si="2"/>
        <v>0</v>
      </c>
      <c r="W29" s="78">
        <v>0</v>
      </c>
      <c r="X29" s="78">
        <v>0</v>
      </c>
      <c r="Y29" s="96">
        <f t="shared" si="3"/>
        <v>3157</v>
      </c>
      <c r="Z29" s="76"/>
      <c r="AA29" s="3">
        <f t="shared" si="4"/>
        <v>43</v>
      </c>
      <c r="AB29" s="78">
        <v>8</v>
      </c>
      <c r="AC29" s="79">
        <v>35</v>
      </c>
      <c r="AD29" s="96">
        <f t="shared" si="5"/>
        <v>895</v>
      </c>
      <c r="AE29" s="23"/>
      <c r="AF29" s="23"/>
      <c r="AG29" s="42"/>
      <c r="AH29" s="45" t="str">
        <f t="shared" si="6"/>
        <v/>
      </c>
      <c r="AI29" s="50"/>
      <c r="AJ29" s="88"/>
    </row>
    <row r="30" spans="1:36" ht="15.75" x14ac:dyDescent="0.25">
      <c r="A30" s="30">
        <v>23</v>
      </c>
      <c r="B30" s="11"/>
      <c r="C30" s="63">
        <v>41700</v>
      </c>
      <c r="D30" s="66"/>
      <c r="E30" s="92"/>
      <c r="F30" s="1"/>
      <c r="G30" s="61">
        <f t="shared" si="7"/>
        <v>0</v>
      </c>
      <c r="H30" s="63">
        <v>0</v>
      </c>
      <c r="I30" s="63">
        <v>0</v>
      </c>
      <c r="J30" s="96">
        <f t="shared" si="8"/>
        <v>0</v>
      </c>
      <c r="K30" s="61">
        <f t="shared" si="9"/>
        <v>0</v>
      </c>
      <c r="L30" s="79">
        <v>0</v>
      </c>
      <c r="M30" s="79">
        <v>0</v>
      </c>
      <c r="N30" s="71">
        <f t="shared" si="10"/>
        <v>0</v>
      </c>
      <c r="O30" s="78">
        <v>0</v>
      </c>
      <c r="P30" s="96">
        <f t="shared" si="11"/>
        <v>0</v>
      </c>
      <c r="Q30" s="76"/>
      <c r="R30" s="3">
        <f t="shared" si="0"/>
        <v>0</v>
      </c>
      <c r="S30" s="78">
        <v>0</v>
      </c>
      <c r="T30" s="78">
        <v>0</v>
      </c>
      <c r="U30" s="96">
        <f t="shared" si="1"/>
        <v>21100</v>
      </c>
      <c r="V30" s="3">
        <f t="shared" si="2"/>
        <v>0</v>
      </c>
      <c r="W30" s="78">
        <v>0</v>
      </c>
      <c r="X30" s="78">
        <v>0</v>
      </c>
      <c r="Y30" s="96">
        <f t="shared" si="3"/>
        <v>3157</v>
      </c>
      <c r="Z30" s="76"/>
      <c r="AA30" s="3">
        <f t="shared" si="4"/>
        <v>25</v>
      </c>
      <c r="AB30" s="78">
        <v>1</v>
      </c>
      <c r="AC30" s="79">
        <v>24</v>
      </c>
      <c r="AD30" s="96">
        <f t="shared" si="5"/>
        <v>920</v>
      </c>
      <c r="AE30" s="23"/>
      <c r="AF30" s="23"/>
      <c r="AG30" s="42"/>
      <c r="AH30" s="45" t="str">
        <f t="shared" si="6"/>
        <v/>
      </c>
      <c r="AI30" s="50"/>
      <c r="AJ30" s="88"/>
    </row>
    <row r="31" spans="1:36" ht="15.75" x14ac:dyDescent="0.25">
      <c r="A31" s="30">
        <v>24</v>
      </c>
      <c r="B31" s="11"/>
      <c r="C31" s="63">
        <v>38100</v>
      </c>
      <c r="D31" s="66">
        <v>43</v>
      </c>
      <c r="E31" s="92"/>
      <c r="F31" s="1"/>
      <c r="G31" s="61">
        <f t="shared" si="7"/>
        <v>0</v>
      </c>
      <c r="H31" s="63">
        <v>0</v>
      </c>
      <c r="I31" s="63">
        <v>0</v>
      </c>
      <c r="J31" s="96">
        <f t="shared" si="8"/>
        <v>0</v>
      </c>
      <c r="K31" s="61">
        <f t="shared" si="9"/>
        <v>0</v>
      </c>
      <c r="L31" s="79">
        <v>0</v>
      </c>
      <c r="M31" s="79">
        <v>0</v>
      </c>
      <c r="N31" s="71">
        <f t="shared" si="10"/>
        <v>0</v>
      </c>
      <c r="O31" s="78">
        <v>0</v>
      </c>
      <c r="P31" s="96">
        <f t="shared" si="11"/>
        <v>0</v>
      </c>
      <c r="Q31" s="76"/>
      <c r="R31" s="3">
        <f t="shared" si="0"/>
        <v>0</v>
      </c>
      <c r="S31" s="78">
        <v>0</v>
      </c>
      <c r="T31" s="78">
        <v>0</v>
      </c>
      <c r="U31" s="96">
        <f t="shared" si="1"/>
        <v>21100</v>
      </c>
      <c r="V31" s="3">
        <f t="shared" si="2"/>
        <v>0</v>
      </c>
      <c r="W31" s="78">
        <v>0</v>
      </c>
      <c r="X31" s="78">
        <v>0</v>
      </c>
      <c r="Y31" s="96">
        <f t="shared" si="3"/>
        <v>3157</v>
      </c>
      <c r="Z31" s="76"/>
      <c r="AA31" s="3">
        <f t="shared" si="4"/>
        <v>23</v>
      </c>
      <c r="AB31" s="78">
        <v>1</v>
      </c>
      <c r="AC31" s="79">
        <v>22</v>
      </c>
      <c r="AD31" s="96">
        <f t="shared" si="5"/>
        <v>943</v>
      </c>
      <c r="AE31" s="23"/>
      <c r="AF31" s="23"/>
      <c r="AG31" s="42"/>
      <c r="AH31" s="45" t="str">
        <f t="shared" si="6"/>
        <v/>
      </c>
      <c r="AI31" s="50"/>
      <c r="AJ31" s="88"/>
    </row>
    <row r="32" spans="1:36" ht="15.75" x14ac:dyDescent="0.25">
      <c r="A32" s="30">
        <v>25</v>
      </c>
      <c r="B32" s="11"/>
      <c r="C32" s="63">
        <v>33500</v>
      </c>
      <c r="D32" s="66">
        <v>41</v>
      </c>
      <c r="E32" s="92"/>
      <c r="F32" s="1"/>
      <c r="G32" s="61">
        <f t="shared" si="7"/>
        <v>0</v>
      </c>
      <c r="H32" s="63">
        <v>0</v>
      </c>
      <c r="I32" s="63">
        <v>0</v>
      </c>
      <c r="J32" s="96">
        <f t="shared" si="8"/>
        <v>0</v>
      </c>
      <c r="K32" s="61">
        <f t="shared" si="9"/>
        <v>0</v>
      </c>
      <c r="L32" s="79">
        <v>0</v>
      </c>
      <c r="M32" s="79">
        <v>0</v>
      </c>
      <c r="N32" s="71">
        <f t="shared" si="10"/>
        <v>0</v>
      </c>
      <c r="O32" s="78">
        <v>0</v>
      </c>
      <c r="P32" s="96">
        <f t="shared" si="11"/>
        <v>0</v>
      </c>
      <c r="Q32" s="76"/>
      <c r="R32" s="3">
        <f t="shared" si="0"/>
        <v>0</v>
      </c>
      <c r="S32" s="78">
        <v>0</v>
      </c>
      <c r="T32" s="78">
        <v>0</v>
      </c>
      <c r="U32" s="96">
        <f t="shared" si="1"/>
        <v>21100</v>
      </c>
      <c r="V32" s="3">
        <f t="shared" si="2"/>
        <v>0</v>
      </c>
      <c r="W32" s="78">
        <v>0</v>
      </c>
      <c r="X32" s="78">
        <v>0</v>
      </c>
      <c r="Y32" s="96">
        <f t="shared" si="3"/>
        <v>3157</v>
      </c>
      <c r="Z32" s="76"/>
      <c r="AA32" s="3">
        <f t="shared" si="4"/>
        <v>12</v>
      </c>
      <c r="AB32" s="78">
        <v>0</v>
      </c>
      <c r="AC32" s="79">
        <v>12</v>
      </c>
      <c r="AD32" s="96">
        <f t="shared" si="5"/>
        <v>955</v>
      </c>
      <c r="AE32" s="23"/>
      <c r="AF32" s="23"/>
      <c r="AG32" s="42"/>
      <c r="AH32" s="45" t="str">
        <f t="shared" si="6"/>
        <v/>
      </c>
      <c r="AI32" s="50"/>
      <c r="AJ32" s="88"/>
    </row>
    <row r="33" spans="1:36" ht="15.75" x14ac:dyDescent="0.25">
      <c r="A33" s="30">
        <v>26</v>
      </c>
      <c r="B33" s="11"/>
      <c r="C33" s="63">
        <v>31100</v>
      </c>
      <c r="D33" s="66">
        <v>41</v>
      </c>
      <c r="E33" s="92"/>
      <c r="F33" s="1"/>
      <c r="G33" s="61">
        <f t="shared" si="7"/>
        <v>0</v>
      </c>
      <c r="H33" s="63">
        <v>0</v>
      </c>
      <c r="I33" s="63">
        <v>0</v>
      </c>
      <c r="J33" s="96">
        <f t="shared" si="8"/>
        <v>0</v>
      </c>
      <c r="K33" s="61">
        <f t="shared" si="9"/>
        <v>0</v>
      </c>
      <c r="L33" s="79">
        <v>0</v>
      </c>
      <c r="M33" s="79">
        <v>0</v>
      </c>
      <c r="N33" s="71">
        <f t="shared" si="10"/>
        <v>0</v>
      </c>
      <c r="O33" s="78">
        <v>0</v>
      </c>
      <c r="P33" s="96">
        <f t="shared" si="11"/>
        <v>0</v>
      </c>
      <c r="Q33" s="76"/>
      <c r="R33" s="3">
        <f t="shared" si="0"/>
        <v>0</v>
      </c>
      <c r="S33" s="78">
        <v>0</v>
      </c>
      <c r="T33" s="78">
        <v>0</v>
      </c>
      <c r="U33" s="96">
        <f t="shared" si="1"/>
        <v>21100</v>
      </c>
      <c r="V33" s="3">
        <f t="shared" si="2"/>
        <v>0</v>
      </c>
      <c r="W33" s="78">
        <v>0</v>
      </c>
      <c r="X33" s="78">
        <v>0</v>
      </c>
      <c r="Y33" s="96">
        <f t="shared" si="3"/>
        <v>3157</v>
      </c>
      <c r="Z33" s="76"/>
      <c r="AA33" s="3">
        <f t="shared" si="4"/>
        <v>16</v>
      </c>
      <c r="AB33" s="78">
        <v>0</v>
      </c>
      <c r="AC33" s="79">
        <v>16</v>
      </c>
      <c r="AD33" s="96">
        <f t="shared" si="5"/>
        <v>971</v>
      </c>
      <c r="AE33" s="23"/>
      <c r="AF33" s="23"/>
      <c r="AG33" s="42"/>
      <c r="AH33" s="45" t="str">
        <f t="shared" si="6"/>
        <v/>
      </c>
      <c r="AI33" s="50"/>
      <c r="AJ33" s="88"/>
    </row>
    <row r="34" spans="1:36" ht="15.75" x14ac:dyDescent="0.25">
      <c r="A34" s="30">
        <v>27</v>
      </c>
      <c r="B34" s="11"/>
      <c r="C34" s="63">
        <v>28700</v>
      </c>
      <c r="D34" s="66">
        <v>40</v>
      </c>
      <c r="E34" s="92"/>
      <c r="F34" s="1"/>
      <c r="G34" s="61">
        <f t="shared" si="7"/>
        <v>0</v>
      </c>
      <c r="H34" s="63">
        <v>0</v>
      </c>
      <c r="I34" s="63">
        <v>0</v>
      </c>
      <c r="J34" s="96">
        <f t="shared" si="8"/>
        <v>0</v>
      </c>
      <c r="K34" s="61">
        <f t="shared" si="9"/>
        <v>0</v>
      </c>
      <c r="L34" s="79">
        <v>0</v>
      </c>
      <c r="M34" s="79">
        <v>0</v>
      </c>
      <c r="N34" s="71">
        <f t="shared" si="10"/>
        <v>0</v>
      </c>
      <c r="O34" s="78">
        <v>0</v>
      </c>
      <c r="P34" s="96">
        <f t="shared" si="11"/>
        <v>0</v>
      </c>
      <c r="Q34" s="76"/>
      <c r="R34" s="3">
        <f t="shared" si="0"/>
        <v>0</v>
      </c>
      <c r="S34" s="78">
        <v>0</v>
      </c>
      <c r="T34" s="78">
        <v>0</v>
      </c>
      <c r="U34" s="96">
        <f t="shared" si="1"/>
        <v>21100</v>
      </c>
      <c r="V34" s="3">
        <f t="shared" si="2"/>
        <v>0</v>
      </c>
      <c r="W34" s="78">
        <v>0</v>
      </c>
      <c r="X34" s="78">
        <v>0</v>
      </c>
      <c r="Y34" s="96">
        <f t="shared" si="3"/>
        <v>3157</v>
      </c>
      <c r="Z34" s="76"/>
      <c r="AA34" s="3">
        <f t="shared" si="4"/>
        <v>7</v>
      </c>
      <c r="AB34" s="78">
        <v>0</v>
      </c>
      <c r="AC34" s="79">
        <v>7</v>
      </c>
      <c r="AD34" s="96">
        <f t="shared" si="5"/>
        <v>978</v>
      </c>
      <c r="AE34" s="23"/>
      <c r="AF34" s="23"/>
      <c r="AG34" s="42"/>
      <c r="AH34" s="45" t="str">
        <f t="shared" si="6"/>
        <v/>
      </c>
      <c r="AI34" s="50"/>
      <c r="AJ34" s="88"/>
    </row>
    <row r="35" spans="1:36" ht="15.75" x14ac:dyDescent="0.25">
      <c r="A35" s="30">
        <v>28</v>
      </c>
      <c r="B35" s="11"/>
      <c r="C35" s="63">
        <v>27000</v>
      </c>
      <c r="D35" s="66">
        <v>40</v>
      </c>
      <c r="E35" s="92"/>
      <c r="F35" s="1"/>
      <c r="G35" s="61">
        <f t="shared" si="7"/>
        <v>0</v>
      </c>
      <c r="H35" s="63">
        <v>0</v>
      </c>
      <c r="I35" s="63">
        <v>0</v>
      </c>
      <c r="J35" s="96">
        <f t="shared" si="8"/>
        <v>0</v>
      </c>
      <c r="K35" s="61">
        <f t="shared" si="9"/>
        <v>0</v>
      </c>
      <c r="L35" s="79">
        <v>0</v>
      </c>
      <c r="M35" s="79">
        <v>0</v>
      </c>
      <c r="N35" s="71">
        <f t="shared" si="10"/>
        <v>0</v>
      </c>
      <c r="O35" s="78">
        <v>0</v>
      </c>
      <c r="P35" s="96">
        <f t="shared" si="11"/>
        <v>0</v>
      </c>
      <c r="Q35" s="76"/>
      <c r="R35" s="3">
        <f t="shared" si="0"/>
        <v>0</v>
      </c>
      <c r="S35" s="78">
        <v>0</v>
      </c>
      <c r="T35" s="78">
        <v>0</v>
      </c>
      <c r="U35" s="96">
        <f t="shared" si="1"/>
        <v>21100</v>
      </c>
      <c r="V35" s="3">
        <f t="shared" si="2"/>
        <v>0</v>
      </c>
      <c r="W35" s="78">
        <v>0</v>
      </c>
      <c r="X35" s="78">
        <v>0</v>
      </c>
      <c r="Y35" s="96">
        <f t="shared" si="3"/>
        <v>3157</v>
      </c>
      <c r="Z35" s="76"/>
      <c r="AA35" s="3">
        <f t="shared" si="4"/>
        <v>5</v>
      </c>
      <c r="AB35" s="78">
        <v>1</v>
      </c>
      <c r="AC35" s="79">
        <v>4</v>
      </c>
      <c r="AD35" s="96">
        <f t="shared" si="5"/>
        <v>983</v>
      </c>
      <c r="AE35" s="23"/>
      <c r="AF35" s="23"/>
      <c r="AG35" s="42"/>
      <c r="AH35" s="45" t="str">
        <f t="shared" si="6"/>
        <v/>
      </c>
      <c r="AI35" s="50"/>
      <c r="AJ35" s="88"/>
    </row>
    <row r="36" spans="1:36" ht="15.75" x14ac:dyDescent="0.25">
      <c r="A36" s="30">
        <v>29</v>
      </c>
      <c r="B36" s="11"/>
      <c r="C36" s="64">
        <v>25100</v>
      </c>
      <c r="D36" s="67"/>
      <c r="E36" s="93"/>
      <c r="F36" s="11"/>
      <c r="G36" s="61">
        <f t="shared" si="7"/>
        <v>0</v>
      </c>
      <c r="H36" s="64">
        <v>0</v>
      </c>
      <c r="I36" s="64">
        <v>0</v>
      </c>
      <c r="J36" s="96">
        <f t="shared" si="8"/>
        <v>0</v>
      </c>
      <c r="K36" s="61">
        <f t="shared" si="9"/>
        <v>0</v>
      </c>
      <c r="L36" s="97">
        <v>0</v>
      </c>
      <c r="M36" s="97">
        <v>0</v>
      </c>
      <c r="N36" s="71">
        <f t="shared" si="10"/>
        <v>0</v>
      </c>
      <c r="O36" s="98">
        <v>0</v>
      </c>
      <c r="P36" s="96">
        <f t="shared" si="11"/>
        <v>0</v>
      </c>
      <c r="Q36" s="74"/>
      <c r="R36" s="3">
        <f t="shared" si="0"/>
        <v>0</v>
      </c>
      <c r="S36" s="78">
        <v>0</v>
      </c>
      <c r="T36" s="78">
        <v>0</v>
      </c>
      <c r="U36" s="96">
        <f t="shared" si="1"/>
        <v>21100</v>
      </c>
      <c r="V36" s="3">
        <f t="shared" si="2"/>
        <v>0</v>
      </c>
      <c r="W36" s="78">
        <v>0</v>
      </c>
      <c r="X36" s="78">
        <v>0</v>
      </c>
      <c r="Y36" s="96">
        <f t="shared" si="3"/>
        <v>3157</v>
      </c>
      <c r="Z36" s="76"/>
      <c r="AA36" s="3">
        <f t="shared" si="4"/>
        <v>3</v>
      </c>
      <c r="AB36" s="78">
        <v>0</v>
      </c>
      <c r="AC36" s="79">
        <v>3</v>
      </c>
      <c r="AD36" s="96">
        <f t="shared" si="5"/>
        <v>986</v>
      </c>
      <c r="AE36" s="23"/>
      <c r="AF36" s="23"/>
      <c r="AG36" s="42"/>
      <c r="AH36" s="45" t="str">
        <f t="shared" si="6"/>
        <v/>
      </c>
      <c r="AI36" s="51"/>
      <c r="AJ36" s="88"/>
    </row>
    <row r="37" spans="1:36" ht="15.75" x14ac:dyDescent="0.25">
      <c r="A37" s="30">
        <v>30</v>
      </c>
      <c r="B37" s="11"/>
      <c r="C37" s="64">
        <v>22300</v>
      </c>
      <c r="D37" s="67"/>
      <c r="E37" s="93"/>
      <c r="F37" s="11"/>
      <c r="G37" s="61">
        <f t="shared" si="7"/>
        <v>0</v>
      </c>
      <c r="H37" s="64">
        <v>0</v>
      </c>
      <c r="I37" s="64">
        <v>0</v>
      </c>
      <c r="J37" s="96">
        <f t="shared" si="8"/>
        <v>0</v>
      </c>
      <c r="K37" s="61">
        <f t="shared" si="9"/>
        <v>0</v>
      </c>
      <c r="L37" s="97">
        <v>0</v>
      </c>
      <c r="M37" s="97">
        <v>0</v>
      </c>
      <c r="N37" s="71">
        <f t="shared" si="10"/>
        <v>0</v>
      </c>
      <c r="O37" s="98">
        <v>0</v>
      </c>
      <c r="P37" s="96">
        <f t="shared" si="11"/>
        <v>0</v>
      </c>
      <c r="Q37" s="74"/>
      <c r="R37" s="3">
        <f t="shared" si="0"/>
        <v>0</v>
      </c>
      <c r="S37" s="78">
        <v>0</v>
      </c>
      <c r="T37" s="78">
        <v>0</v>
      </c>
      <c r="U37" s="96">
        <f t="shared" si="1"/>
        <v>21100</v>
      </c>
      <c r="V37" s="3">
        <f t="shared" si="2"/>
        <v>0</v>
      </c>
      <c r="W37" s="78">
        <v>0</v>
      </c>
      <c r="X37" s="78">
        <v>0</v>
      </c>
      <c r="Y37" s="96">
        <f t="shared" si="3"/>
        <v>3157</v>
      </c>
      <c r="Z37" s="76"/>
      <c r="AA37" s="3">
        <f t="shared" si="4"/>
        <v>5</v>
      </c>
      <c r="AB37" s="78">
        <v>0</v>
      </c>
      <c r="AC37" s="79">
        <v>5</v>
      </c>
      <c r="AD37" s="96">
        <f t="shared" si="5"/>
        <v>991</v>
      </c>
      <c r="AE37" s="23"/>
      <c r="AF37" s="23"/>
      <c r="AG37" s="42"/>
      <c r="AH37" s="45" t="str">
        <f t="shared" si="6"/>
        <v/>
      </c>
      <c r="AI37" s="51"/>
      <c r="AJ37" s="88"/>
    </row>
    <row r="38" spans="1:36" ht="16.5" thickBot="1" x14ac:dyDescent="0.3">
      <c r="A38" s="58">
        <v>31</v>
      </c>
      <c r="B38" s="32"/>
      <c r="C38" s="65">
        <v>19800</v>
      </c>
      <c r="D38" s="68">
        <v>39</v>
      </c>
      <c r="E38" s="94"/>
      <c r="F38" s="32"/>
      <c r="G38" s="62">
        <f t="shared" si="7"/>
        <v>0</v>
      </c>
      <c r="H38" s="65">
        <v>0</v>
      </c>
      <c r="I38" s="65">
        <v>0</v>
      </c>
      <c r="J38" s="99">
        <f t="shared" si="8"/>
        <v>0</v>
      </c>
      <c r="K38" s="62">
        <f t="shared" si="9"/>
        <v>0</v>
      </c>
      <c r="L38" s="100">
        <v>0</v>
      </c>
      <c r="M38" s="100">
        <v>0</v>
      </c>
      <c r="N38" s="73">
        <f t="shared" si="10"/>
        <v>0</v>
      </c>
      <c r="O38" s="101">
        <v>0</v>
      </c>
      <c r="P38" s="102">
        <f t="shared" si="11"/>
        <v>0</v>
      </c>
      <c r="Q38" s="80"/>
      <c r="R38" s="81">
        <f t="shared" si="0"/>
        <v>0</v>
      </c>
      <c r="S38" s="82">
        <v>0</v>
      </c>
      <c r="T38" s="82">
        <v>0</v>
      </c>
      <c r="U38" s="102">
        <f t="shared" si="1"/>
        <v>21100</v>
      </c>
      <c r="V38" s="81">
        <f t="shared" si="2"/>
        <v>0</v>
      </c>
      <c r="W38" s="82">
        <v>0</v>
      </c>
      <c r="X38" s="82">
        <v>0</v>
      </c>
      <c r="Y38" s="102">
        <f t="shared" si="3"/>
        <v>3157</v>
      </c>
      <c r="Z38" s="83"/>
      <c r="AA38" s="81">
        <f t="shared" si="4"/>
        <v>7</v>
      </c>
      <c r="AB38" s="82">
        <v>0</v>
      </c>
      <c r="AC38" s="84">
        <v>7</v>
      </c>
      <c r="AD38" s="102">
        <f t="shared" si="5"/>
        <v>998</v>
      </c>
      <c r="AE38" s="43"/>
      <c r="AF38" s="43"/>
      <c r="AG38" s="44"/>
      <c r="AH38" s="46" t="str">
        <f t="shared" si="6"/>
        <v/>
      </c>
      <c r="AI38" s="32"/>
      <c r="AJ38" s="89"/>
    </row>
    <row r="39" spans="1:36" ht="15.75" x14ac:dyDescent="0.25">
      <c r="A39" s="106" t="s">
        <v>37</v>
      </c>
      <c r="H39" s="103">
        <f>SUM(H8:H38)</f>
        <v>0</v>
      </c>
      <c r="I39" s="103">
        <f>SUM(I8:I38)</f>
        <v>0</v>
      </c>
      <c r="J39" s="104"/>
      <c r="K39" s="104"/>
      <c r="L39" s="103">
        <f t="shared" ref="L39:M39" si="12">SUM(L8:L38)</f>
        <v>0</v>
      </c>
      <c r="M39" s="103">
        <f t="shared" si="12"/>
        <v>0</v>
      </c>
      <c r="N39" s="105"/>
      <c r="O39" s="104"/>
      <c r="P39" s="104"/>
      <c r="Q39" s="104"/>
      <c r="R39" s="104"/>
      <c r="S39" s="103">
        <f>SUM(S8:S38)+162</f>
        <v>162</v>
      </c>
      <c r="T39" s="103">
        <f>SUM(T8:T38)+20938</f>
        <v>20938</v>
      </c>
      <c r="W39" s="103">
        <f>SUM(W8:W38)+26</f>
        <v>26</v>
      </c>
      <c r="X39" s="103">
        <f>SUM(X8:X38)+3131</f>
        <v>3131</v>
      </c>
      <c r="AB39" s="106">
        <f>SUM(AB8:AB38)+2</f>
        <v>48</v>
      </c>
      <c r="AC39" s="103">
        <f>SUM(AC8:AC38)+345</f>
        <v>950</v>
      </c>
    </row>
  </sheetData>
  <sheetProtection sheet="1" objects="1" scenarios="1"/>
  <mergeCells count="15">
    <mergeCell ref="C5:E5"/>
    <mergeCell ref="G5:J5"/>
    <mergeCell ref="K5:N5"/>
    <mergeCell ref="O5:P5"/>
    <mergeCell ref="R5:U5"/>
    <mergeCell ref="G6:I6"/>
    <mergeCell ref="K6:M6"/>
    <mergeCell ref="AA6:AC6"/>
    <mergeCell ref="AE6:AG6"/>
    <mergeCell ref="AA4:AH4"/>
    <mergeCell ref="V5:Y5"/>
    <mergeCell ref="AA5:AD5"/>
    <mergeCell ref="AE5:AH5"/>
    <mergeCell ref="R4:Y4"/>
    <mergeCell ref="G4:P4"/>
  </mergeCells>
  <conditionalFormatting sqref="AE8">
    <cfRule type="expression" dxfId="51" priority="11" stopIfTrue="1">
      <formula>AF8+AG8&lt;&gt;AE8</formula>
    </cfRule>
  </conditionalFormatting>
  <conditionalFormatting sqref="AE9:AE38">
    <cfRule type="expression" dxfId="50" priority="10" stopIfTrue="1">
      <formula>AF9+AG9&lt;&gt;AE9</formula>
    </cfRule>
  </conditionalFormatting>
  <printOptions horizontalCentered="1"/>
  <pageMargins left="0" right="0" top="0.5" bottom="0.5" header="0.05" footer="0.05"/>
  <pageSetup scale="55" orientation="landscape" r:id="rId1"/>
  <headerFooter alignWithMargins="0">
    <oddHeader>&amp;C&amp;"Arial,Bold"&amp;12WILLAMETTE FALLS FISHWAY COUNTS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J39"/>
  <sheetViews>
    <sheetView zoomScale="90" zoomScaleNormal="90" zoomScaleSheetLayoutView="100" workbookViewId="0">
      <pane ySplit="7" topLeftCell="A16" activePane="bottomLeft" state="frozen"/>
      <selection activeCell="AD7" sqref="AD7:AE7"/>
      <selection pane="bottomLeft" activeCell="P38" sqref="P38"/>
    </sheetView>
  </sheetViews>
  <sheetFormatPr defaultColWidth="9.140625" defaultRowHeight="12.75" x14ac:dyDescent="0.2"/>
  <cols>
    <col min="1" max="1" width="6.140625" style="7" bestFit="1" customWidth="1"/>
    <col min="2" max="2" width="0.7109375" style="7" customWidth="1"/>
    <col min="3" max="3" width="8.28515625" style="7" bestFit="1" customWidth="1"/>
    <col min="4" max="4" width="7.7109375" style="7" customWidth="1"/>
    <col min="5" max="5" width="6.7109375" style="7" customWidth="1"/>
    <col min="6" max="6" width="0.7109375" style="7" customWidth="1"/>
    <col min="7" max="7" width="6.28515625" style="7" bestFit="1" customWidth="1"/>
    <col min="8" max="8" width="9.140625" style="7" bestFit="1" customWidth="1"/>
    <col min="9" max="9" width="7.42578125" style="7" bestFit="1" customWidth="1"/>
    <col min="10" max="10" width="7" style="7" bestFit="1" customWidth="1"/>
    <col min="11" max="11" width="6.28515625" style="7" bestFit="1" customWidth="1"/>
    <col min="12" max="12" width="9.140625" style="7" bestFit="1" customWidth="1"/>
    <col min="13" max="13" width="7.42578125" style="7" bestFit="1" customWidth="1"/>
    <col min="14" max="14" width="7" style="7" bestFit="1" customWidth="1"/>
    <col min="15" max="15" width="6.28515625" style="7" bestFit="1" customWidth="1"/>
    <col min="16" max="16" width="7" style="7" bestFit="1" customWidth="1"/>
    <col min="17" max="17" width="0.7109375" style="7" customWidth="1"/>
    <col min="18" max="18" width="6.28515625" style="7" bestFit="1" customWidth="1"/>
    <col min="19" max="19" width="9.140625" style="7" bestFit="1" customWidth="1"/>
    <col min="20" max="20" width="8.85546875" style="7" customWidth="1"/>
    <col min="21" max="21" width="8.28515625" style="7" customWidth="1"/>
    <col min="22" max="22" width="6.28515625" style="7" bestFit="1" customWidth="1"/>
    <col min="23" max="23" width="9.140625" style="7" bestFit="1" customWidth="1"/>
    <col min="24" max="24" width="7.42578125" style="7" bestFit="1" customWidth="1"/>
    <col min="25" max="25" width="7" style="7" bestFit="1" customWidth="1"/>
    <col min="26" max="26" width="0.7109375" style="7" customWidth="1"/>
    <col min="27" max="27" width="6.28515625" style="7" bestFit="1" customWidth="1"/>
    <col min="28" max="28" width="9.140625" style="7" bestFit="1" customWidth="1"/>
    <col min="29" max="29" width="7.42578125" style="7" bestFit="1" customWidth="1"/>
    <col min="30" max="30" width="7" style="7" bestFit="1" customWidth="1"/>
    <col min="31" max="31" width="6.28515625" style="7" bestFit="1" customWidth="1"/>
    <col min="32" max="32" width="9.140625" style="7" bestFit="1" customWidth="1"/>
    <col min="33" max="33" width="7.42578125" style="7" bestFit="1" customWidth="1"/>
    <col min="34" max="34" width="7" style="7" bestFit="1" customWidth="1"/>
    <col min="35" max="35" width="0.7109375" style="7" customWidth="1"/>
    <col min="36" max="36" width="21.28515625" style="7" bestFit="1" customWidth="1"/>
    <col min="37" max="37" width="9.42578125" style="7" bestFit="1" customWidth="1"/>
    <col min="38" max="16384" width="9.140625" style="7"/>
  </cols>
  <sheetData>
    <row r="1" spans="1:36" ht="15.75" x14ac:dyDescent="0.25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26"/>
      <c r="AF1" s="26"/>
      <c r="AG1" s="10"/>
      <c r="AH1" s="10"/>
      <c r="AI1" s="26" t="s">
        <v>27</v>
      </c>
      <c r="AJ1" s="60">
        <v>2022</v>
      </c>
    </row>
    <row r="2" spans="1:36" ht="15.75" x14ac:dyDescent="0.25">
      <c r="A2" s="24"/>
      <c r="B2" s="24"/>
      <c r="C2" s="24"/>
      <c r="D2" s="24"/>
      <c r="E2" s="24"/>
      <c r="F2" s="24"/>
      <c r="G2" s="25"/>
      <c r="H2" s="26"/>
      <c r="I2" s="26"/>
      <c r="J2" s="26"/>
      <c r="K2" s="10"/>
      <c r="L2" s="10"/>
      <c r="M2" s="10"/>
      <c r="N2" s="10"/>
      <c r="O2" s="24"/>
      <c r="P2" s="24"/>
      <c r="Q2" s="26"/>
      <c r="R2" s="26"/>
      <c r="S2" s="26"/>
      <c r="T2" s="26"/>
      <c r="U2" s="26"/>
      <c r="V2" s="26"/>
      <c r="W2" s="26"/>
      <c r="X2" s="26"/>
      <c r="Y2" s="26"/>
      <c r="Z2" s="25"/>
      <c r="AA2" s="25"/>
      <c r="AB2" s="24"/>
      <c r="AC2" s="24"/>
      <c r="AD2" s="24"/>
      <c r="AE2" s="26"/>
      <c r="AF2" s="26"/>
      <c r="AG2" s="10"/>
      <c r="AH2" s="10"/>
      <c r="AI2" s="26" t="s">
        <v>28</v>
      </c>
      <c r="AJ2" s="60" t="s">
        <v>15</v>
      </c>
    </row>
    <row r="3" spans="1:36" ht="15.75" thickBot="1" x14ac:dyDescent="0.25">
      <c r="A3" s="24"/>
      <c r="B3" s="24"/>
      <c r="C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9"/>
      <c r="AJ3" s="9"/>
    </row>
    <row r="4" spans="1:36" ht="15.75" x14ac:dyDescent="0.25">
      <c r="A4" s="33"/>
      <c r="B4" s="34"/>
      <c r="C4" s="35"/>
      <c r="D4" s="36"/>
      <c r="E4" s="37"/>
      <c r="F4" s="34"/>
      <c r="G4" s="129" t="s">
        <v>12</v>
      </c>
      <c r="H4" s="130"/>
      <c r="I4" s="130"/>
      <c r="J4" s="130"/>
      <c r="K4" s="130"/>
      <c r="L4" s="130"/>
      <c r="M4" s="130"/>
      <c r="N4" s="130"/>
      <c r="O4" s="130"/>
      <c r="P4" s="131"/>
      <c r="Q4" s="34"/>
      <c r="R4" s="126" t="s">
        <v>8</v>
      </c>
      <c r="S4" s="127"/>
      <c r="T4" s="127"/>
      <c r="U4" s="127"/>
      <c r="V4" s="127"/>
      <c r="W4" s="127"/>
      <c r="X4" s="127"/>
      <c r="Y4" s="128"/>
      <c r="Z4" s="34"/>
      <c r="AA4" s="123" t="s">
        <v>9</v>
      </c>
      <c r="AB4" s="124"/>
      <c r="AC4" s="124"/>
      <c r="AD4" s="124"/>
      <c r="AE4" s="124"/>
      <c r="AF4" s="124"/>
      <c r="AG4" s="124"/>
      <c r="AH4" s="125"/>
      <c r="AI4" s="54"/>
      <c r="AJ4" s="57" t="s">
        <v>33</v>
      </c>
    </row>
    <row r="5" spans="1:36" ht="15" x14ac:dyDescent="0.2">
      <c r="A5" s="27" t="s">
        <v>0</v>
      </c>
      <c r="B5" s="11"/>
      <c r="C5" s="120" t="s">
        <v>2</v>
      </c>
      <c r="D5" s="121"/>
      <c r="E5" s="122"/>
      <c r="F5" s="11"/>
      <c r="G5" s="117" t="s">
        <v>4</v>
      </c>
      <c r="H5" s="118"/>
      <c r="I5" s="118"/>
      <c r="J5" s="119"/>
      <c r="K5" s="117" t="s">
        <v>5</v>
      </c>
      <c r="L5" s="118"/>
      <c r="M5" s="118"/>
      <c r="N5" s="119"/>
      <c r="O5" s="117" t="s">
        <v>6</v>
      </c>
      <c r="P5" s="119"/>
      <c r="Q5" s="11"/>
      <c r="R5" s="117" t="s">
        <v>4</v>
      </c>
      <c r="S5" s="118"/>
      <c r="T5" s="118"/>
      <c r="U5" s="119"/>
      <c r="V5" s="117" t="s">
        <v>5</v>
      </c>
      <c r="W5" s="118"/>
      <c r="X5" s="118"/>
      <c r="Y5" s="119"/>
      <c r="Z5" s="11"/>
      <c r="AA5" s="117" t="s">
        <v>11</v>
      </c>
      <c r="AB5" s="118"/>
      <c r="AC5" s="118"/>
      <c r="AD5" s="119"/>
      <c r="AE5" s="117" t="s">
        <v>10</v>
      </c>
      <c r="AF5" s="118"/>
      <c r="AG5" s="118"/>
      <c r="AH5" s="119"/>
      <c r="AI5" s="48"/>
      <c r="AJ5" s="56"/>
    </row>
    <row r="6" spans="1:36" ht="15.75" x14ac:dyDescent="0.25">
      <c r="A6" s="27"/>
      <c r="B6" s="11"/>
      <c r="C6" s="12" t="s">
        <v>3</v>
      </c>
      <c r="D6" s="12" t="s">
        <v>20</v>
      </c>
      <c r="E6" s="13" t="s">
        <v>21</v>
      </c>
      <c r="F6" s="11"/>
      <c r="G6" s="117" t="s">
        <v>7</v>
      </c>
      <c r="H6" s="118"/>
      <c r="I6" s="119"/>
      <c r="J6" s="14" t="s">
        <v>1</v>
      </c>
      <c r="K6" s="117" t="s">
        <v>7</v>
      </c>
      <c r="L6" s="118"/>
      <c r="M6" s="119"/>
      <c r="N6" s="14" t="s">
        <v>1</v>
      </c>
      <c r="O6" s="12" t="s">
        <v>7</v>
      </c>
      <c r="P6" s="14" t="s">
        <v>1</v>
      </c>
      <c r="Q6" s="11"/>
      <c r="R6" s="13" t="s">
        <v>7</v>
      </c>
      <c r="S6" s="13"/>
      <c r="T6" s="13"/>
      <c r="U6" s="22" t="s">
        <v>1</v>
      </c>
      <c r="V6" s="13" t="s">
        <v>7</v>
      </c>
      <c r="W6" s="13"/>
      <c r="X6" s="13"/>
      <c r="Y6" s="22" t="s">
        <v>1</v>
      </c>
      <c r="Z6" s="11"/>
      <c r="AA6" s="117" t="s">
        <v>7</v>
      </c>
      <c r="AB6" s="118"/>
      <c r="AC6" s="119"/>
      <c r="AD6" s="14" t="s">
        <v>1</v>
      </c>
      <c r="AE6" s="120" t="s">
        <v>7</v>
      </c>
      <c r="AF6" s="121"/>
      <c r="AG6" s="122"/>
      <c r="AH6" s="22" t="s">
        <v>1</v>
      </c>
      <c r="AI6" s="49"/>
      <c r="AJ6" s="52" t="s">
        <v>35</v>
      </c>
    </row>
    <row r="7" spans="1:36" ht="15.75" x14ac:dyDescent="0.25">
      <c r="A7" s="28"/>
      <c r="B7" s="11"/>
      <c r="C7" s="23"/>
      <c r="D7" s="23"/>
      <c r="E7" s="23"/>
      <c r="F7" s="11"/>
      <c r="G7" s="15" t="s">
        <v>22</v>
      </c>
      <c r="H7" s="12" t="s">
        <v>23</v>
      </c>
      <c r="I7" s="12" t="s">
        <v>24</v>
      </c>
      <c r="J7" s="16">
        <f>September!J37</f>
        <v>2611</v>
      </c>
      <c r="K7" s="15" t="s">
        <v>22</v>
      </c>
      <c r="L7" s="12" t="s">
        <v>23</v>
      </c>
      <c r="M7" s="12" t="s">
        <v>24</v>
      </c>
      <c r="N7" s="16">
        <f>September!N37</f>
        <v>297</v>
      </c>
      <c r="O7" s="23"/>
      <c r="P7" s="16">
        <f>September!P37</f>
        <v>3414</v>
      </c>
      <c r="Q7" s="11"/>
      <c r="R7" s="15" t="s">
        <v>22</v>
      </c>
      <c r="S7" s="12" t="s">
        <v>23</v>
      </c>
      <c r="T7" s="12" t="s">
        <v>24</v>
      </c>
      <c r="U7" s="4">
        <f>September!U37</f>
        <v>5630</v>
      </c>
      <c r="V7" s="15" t="s">
        <v>22</v>
      </c>
      <c r="W7" s="12" t="s">
        <v>23</v>
      </c>
      <c r="X7" s="12" t="s">
        <v>24</v>
      </c>
      <c r="Y7" s="4">
        <f>September!Y37</f>
        <v>3453</v>
      </c>
      <c r="Z7" s="1"/>
      <c r="AA7" s="3" t="s">
        <v>22</v>
      </c>
      <c r="AB7" s="2" t="s">
        <v>23</v>
      </c>
      <c r="AC7" s="2" t="s">
        <v>24</v>
      </c>
      <c r="AD7" s="4"/>
      <c r="AE7" s="15" t="s">
        <v>22</v>
      </c>
      <c r="AF7" s="12" t="s">
        <v>23</v>
      </c>
      <c r="AG7" s="12" t="s">
        <v>24</v>
      </c>
      <c r="AH7" s="16">
        <f>September!AH37</f>
        <v>5923</v>
      </c>
      <c r="AI7" s="50"/>
      <c r="AJ7" s="53"/>
    </row>
    <row r="8" spans="1:36" ht="15.75" x14ac:dyDescent="0.25">
      <c r="A8" s="29">
        <v>1</v>
      </c>
      <c r="B8" s="11"/>
      <c r="C8" s="63">
        <v>8730</v>
      </c>
      <c r="D8" s="66"/>
      <c r="E8" s="90"/>
      <c r="F8" s="1"/>
      <c r="G8" s="5">
        <f t="shared" ref="G8:G38" si="0">IF(AND(H8="",I8=""),"",H8+I8)</f>
        <v>14</v>
      </c>
      <c r="H8" s="63">
        <v>1</v>
      </c>
      <c r="I8" s="63">
        <v>13</v>
      </c>
      <c r="J8" s="4">
        <f t="shared" ref="J8:J38" si="1">IF(G8="","",IF(G8&lt;-1000,"Error",J7+G8))</f>
        <v>2625</v>
      </c>
      <c r="K8" s="5">
        <f t="shared" ref="K8:K38" si="2">IF(AND(L8="",M8=""),"",L8+M8)</f>
        <v>0</v>
      </c>
      <c r="L8" s="63">
        <v>0</v>
      </c>
      <c r="M8" s="66">
        <v>0</v>
      </c>
      <c r="N8" s="4">
        <f t="shared" ref="N8:N38" si="3">IF(K8="","",IF(K8&lt;-1000,"Error",N7+K8))</f>
        <v>297</v>
      </c>
      <c r="O8" s="66">
        <v>0</v>
      </c>
      <c r="P8" s="4">
        <f t="shared" ref="P8:P38" si="4">IF(O8="","",IF(O8&lt;-1000,"Error",P7+O8))</f>
        <v>3414</v>
      </c>
      <c r="Q8" s="1"/>
      <c r="R8" s="6">
        <f t="shared" ref="R8:R38" si="5">IF(AND(S8="",T8=""),"",S8+T8)</f>
        <v>227</v>
      </c>
      <c r="S8" s="66">
        <v>0</v>
      </c>
      <c r="T8" s="66">
        <v>227</v>
      </c>
      <c r="U8" s="4">
        <f t="shared" ref="U8:U38" si="6">IF(R8="","",IF(R8&lt;-1000,"Error",U7+R8))</f>
        <v>5857</v>
      </c>
      <c r="V8" s="6">
        <f t="shared" ref="V8:V38" si="7">IF(AND(W8="",X8=""),"",W8+X8)</f>
        <v>174</v>
      </c>
      <c r="W8" s="66">
        <v>0</v>
      </c>
      <c r="X8" s="66">
        <v>174</v>
      </c>
      <c r="Y8" s="4">
        <f t="shared" ref="Y8:Y38" si="8">IF(V8="","",IF(V8&lt;-1000,"Error",Y7+V8))</f>
        <v>3627</v>
      </c>
      <c r="Z8" s="1"/>
      <c r="AA8" s="23"/>
      <c r="AB8" s="23"/>
      <c r="AC8" s="42"/>
      <c r="AD8" s="45" t="str">
        <f t="shared" ref="AD8:AD38" si="9">IF(AA8="","",IF(AA8&lt;-1000,"",AD7+AA8))</f>
        <v/>
      </c>
      <c r="AE8" s="6">
        <f t="shared" ref="AE8:AE38" si="10">IF(AND(AF8="",AG8=""),"",AF8+AG8)</f>
        <v>5</v>
      </c>
      <c r="AF8" s="66">
        <v>5</v>
      </c>
      <c r="AG8" s="63">
        <v>0</v>
      </c>
      <c r="AH8" s="4">
        <f t="shared" ref="AH8:AH38" si="11">IF(AE8="","",IF(AE8&lt;-1000,"Error",AH7+AE8))</f>
        <v>5928</v>
      </c>
      <c r="AI8" s="50"/>
      <c r="AJ8" s="88"/>
    </row>
    <row r="9" spans="1:36" ht="15.75" x14ac:dyDescent="0.25">
      <c r="A9" s="30">
        <v>2</v>
      </c>
      <c r="B9" s="11"/>
      <c r="C9" s="63">
        <v>9280</v>
      </c>
      <c r="D9" s="66">
        <v>63</v>
      </c>
      <c r="E9" s="90"/>
      <c r="F9" s="1"/>
      <c r="G9" s="5">
        <f t="shared" si="0"/>
        <v>14</v>
      </c>
      <c r="H9" s="63">
        <v>0</v>
      </c>
      <c r="I9" s="63">
        <v>14</v>
      </c>
      <c r="J9" s="4">
        <f t="shared" si="1"/>
        <v>2639</v>
      </c>
      <c r="K9" s="6">
        <f t="shared" si="2"/>
        <v>1</v>
      </c>
      <c r="L9" s="63">
        <v>0</v>
      </c>
      <c r="M9" s="63">
        <v>1</v>
      </c>
      <c r="N9" s="4">
        <f t="shared" si="3"/>
        <v>298</v>
      </c>
      <c r="O9" s="66">
        <v>0</v>
      </c>
      <c r="P9" s="4">
        <f t="shared" si="4"/>
        <v>3414</v>
      </c>
      <c r="Q9" s="1"/>
      <c r="R9" s="6">
        <f t="shared" si="5"/>
        <v>424</v>
      </c>
      <c r="S9" s="66">
        <v>0</v>
      </c>
      <c r="T9" s="66">
        <v>424</v>
      </c>
      <c r="U9" s="4">
        <f t="shared" si="6"/>
        <v>6281</v>
      </c>
      <c r="V9" s="6">
        <f t="shared" si="7"/>
        <v>218</v>
      </c>
      <c r="W9" s="66">
        <v>0</v>
      </c>
      <c r="X9" s="66">
        <v>218</v>
      </c>
      <c r="Y9" s="4">
        <f t="shared" si="8"/>
        <v>3845</v>
      </c>
      <c r="Z9" s="1"/>
      <c r="AA9" s="23"/>
      <c r="AB9" s="23"/>
      <c r="AC9" s="42"/>
      <c r="AD9" s="45" t="str">
        <f t="shared" si="9"/>
        <v/>
      </c>
      <c r="AE9" s="6">
        <f t="shared" si="10"/>
        <v>2</v>
      </c>
      <c r="AF9" s="66">
        <v>1</v>
      </c>
      <c r="AG9" s="63">
        <v>1</v>
      </c>
      <c r="AH9" s="4">
        <f t="shared" si="11"/>
        <v>5930</v>
      </c>
      <c r="AI9" s="50"/>
      <c r="AJ9" s="88"/>
    </row>
    <row r="10" spans="1:36" ht="15.75" x14ac:dyDescent="0.25">
      <c r="A10" s="30">
        <v>3</v>
      </c>
      <c r="B10" s="11"/>
      <c r="C10" s="63">
        <v>9410</v>
      </c>
      <c r="D10" s="66">
        <v>63</v>
      </c>
      <c r="E10" s="90"/>
      <c r="F10" s="1"/>
      <c r="G10" s="5">
        <f t="shared" si="0"/>
        <v>10</v>
      </c>
      <c r="H10" s="63">
        <v>0</v>
      </c>
      <c r="I10" s="63">
        <v>10</v>
      </c>
      <c r="J10" s="4">
        <f t="shared" si="1"/>
        <v>2649</v>
      </c>
      <c r="K10" s="6">
        <f t="shared" si="2"/>
        <v>1</v>
      </c>
      <c r="L10" s="63">
        <v>0</v>
      </c>
      <c r="M10" s="63">
        <v>1</v>
      </c>
      <c r="N10" s="4">
        <f t="shared" si="3"/>
        <v>299</v>
      </c>
      <c r="O10" s="66">
        <v>0</v>
      </c>
      <c r="P10" s="4">
        <f t="shared" si="4"/>
        <v>3414</v>
      </c>
      <c r="Q10" s="1"/>
      <c r="R10" s="6">
        <f t="shared" si="5"/>
        <v>341</v>
      </c>
      <c r="S10" s="66">
        <v>3</v>
      </c>
      <c r="T10" s="66">
        <v>338</v>
      </c>
      <c r="U10" s="4">
        <f t="shared" si="6"/>
        <v>6622</v>
      </c>
      <c r="V10" s="6">
        <f t="shared" si="7"/>
        <v>216</v>
      </c>
      <c r="W10" s="66">
        <v>0</v>
      </c>
      <c r="X10" s="66">
        <v>216</v>
      </c>
      <c r="Y10" s="4">
        <f t="shared" si="8"/>
        <v>4061</v>
      </c>
      <c r="Z10" s="1"/>
      <c r="AA10" s="23"/>
      <c r="AB10" s="23"/>
      <c r="AC10" s="42"/>
      <c r="AD10" s="45" t="str">
        <f t="shared" si="9"/>
        <v/>
      </c>
      <c r="AE10" s="6">
        <f t="shared" si="10"/>
        <v>5</v>
      </c>
      <c r="AF10" s="66">
        <v>3</v>
      </c>
      <c r="AG10" s="63">
        <v>2</v>
      </c>
      <c r="AH10" s="4">
        <f t="shared" si="11"/>
        <v>5935</v>
      </c>
      <c r="AI10" s="50"/>
      <c r="AJ10" s="88"/>
    </row>
    <row r="11" spans="1:36" ht="15.75" x14ac:dyDescent="0.25">
      <c r="A11" s="30">
        <v>4</v>
      </c>
      <c r="B11" s="11"/>
      <c r="C11" s="63">
        <v>9580</v>
      </c>
      <c r="D11" s="91">
        <v>63</v>
      </c>
      <c r="E11" s="92"/>
      <c r="F11" s="1"/>
      <c r="G11" s="5">
        <f t="shared" si="0"/>
        <v>7</v>
      </c>
      <c r="H11" s="63">
        <v>0</v>
      </c>
      <c r="I11" s="63">
        <v>7</v>
      </c>
      <c r="J11" s="4">
        <f t="shared" si="1"/>
        <v>2656</v>
      </c>
      <c r="K11" s="6">
        <f t="shared" si="2"/>
        <v>2</v>
      </c>
      <c r="L11" s="63">
        <v>0</v>
      </c>
      <c r="M11" s="63">
        <v>2</v>
      </c>
      <c r="N11" s="4">
        <f t="shared" si="3"/>
        <v>301</v>
      </c>
      <c r="O11" s="66">
        <v>0</v>
      </c>
      <c r="P11" s="4">
        <f t="shared" si="4"/>
        <v>3414</v>
      </c>
      <c r="Q11" s="1"/>
      <c r="R11" s="6">
        <f t="shared" si="5"/>
        <v>265</v>
      </c>
      <c r="S11" s="66">
        <v>2</v>
      </c>
      <c r="T11" s="66">
        <v>263</v>
      </c>
      <c r="U11" s="4">
        <f t="shared" si="6"/>
        <v>6887</v>
      </c>
      <c r="V11" s="6">
        <f t="shared" si="7"/>
        <v>168</v>
      </c>
      <c r="W11" s="66">
        <v>1</v>
      </c>
      <c r="X11" s="66">
        <v>167</v>
      </c>
      <c r="Y11" s="4">
        <f t="shared" si="8"/>
        <v>4229</v>
      </c>
      <c r="Z11" s="1"/>
      <c r="AA11" s="23"/>
      <c r="AB11" s="23"/>
      <c r="AC11" s="42"/>
      <c r="AD11" s="45" t="str">
        <f t="shared" si="9"/>
        <v/>
      </c>
      <c r="AE11" s="6">
        <f t="shared" si="10"/>
        <v>1</v>
      </c>
      <c r="AF11" s="66">
        <v>0</v>
      </c>
      <c r="AG11" s="63">
        <v>1</v>
      </c>
      <c r="AH11" s="4">
        <f t="shared" si="11"/>
        <v>5936</v>
      </c>
      <c r="AI11" s="50"/>
      <c r="AJ11" s="88"/>
    </row>
    <row r="12" spans="1:36" ht="15.75" x14ac:dyDescent="0.25">
      <c r="A12" s="30">
        <v>5</v>
      </c>
      <c r="B12" s="11"/>
      <c r="C12" s="63">
        <v>9600</v>
      </c>
      <c r="D12" s="66">
        <v>62</v>
      </c>
      <c r="E12" s="92"/>
      <c r="F12" s="1"/>
      <c r="G12" s="5">
        <f t="shared" si="0"/>
        <v>8</v>
      </c>
      <c r="H12" s="63">
        <v>0</v>
      </c>
      <c r="I12" s="63">
        <v>8</v>
      </c>
      <c r="J12" s="4">
        <f t="shared" si="1"/>
        <v>2664</v>
      </c>
      <c r="K12" s="6">
        <f t="shared" si="2"/>
        <v>3</v>
      </c>
      <c r="L12" s="63">
        <v>0</v>
      </c>
      <c r="M12" s="63">
        <v>3</v>
      </c>
      <c r="N12" s="4">
        <f t="shared" si="3"/>
        <v>304</v>
      </c>
      <c r="O12" s="66">
        <v>0</v>
      </c>
      <c r="P12" s="4">
        <f t="shared" si="4"/>
        <v>3414</v>
      </c>
      <c r="Q12" s="1"/>
      <c r="R12" s="6">
        <f t="shared" si="5"/>
        <v>161</v>
      </c>
      <c r="S12" s="66">
        <v>3</v>
      </c>
      <c r="T12" s="66">
        <v>158</v>
      </c>
      <c r="U12" s="4">
        <f t="shared" si="6"/>
        <v>7048</v>
      </c>
      <c r="V12" s="6">
        <f t="shared" si="7"/>
        <v>124</v>
      </c>
      <c r="W12" s="66">
        <v>0</v>
      </c>
      <c r="X12" s="66">
        <v>124</v>
      </c>
      <c r="Y12" s="4">
        <f t="shared" si="8"/>
        <v>4353</v>
      </c>
      <c r="Z12" s="1"/>
      <c r="AA12" s="23"/>
      <c r="AB12" s="23"/>
      <c r="AC12" s="42"/>
      <c r="AD12" s="45" t="str">
        <f t="shared" si="9"/>
        <v/>
      </c>
      <c r="AE12" s="6">
        <f t="shared" si="10"/>
        <v>0</v>
      </c>
      <c r="AF12" s="66">
        <v>0</v>
      </c>
      <c r="AG12" s="63">
        <v>0</v>
      </c>
      <c r="AH12" s="4">
        <f t="shared" si="11"/>
        <v>5936</v>
      </c>
      <c r="AI12" s="50"/>
      <c r="AJ12" s="88"/>
    </row>
    <row r="13" spans="1:36" ht="15.75" x14ac:dyDescent="0.25">
      <c r="A13" s="30">
        <v>6</v>
      </c>
      <c r="B13" s="11"/>
      <c r="C13" s="63">
        <v>10000</v>
      </c>
      <c r="D13" s="66">
        <v>62</v>
      </c>
      <c r="E13" s="92"/>
      <c r="F13" s="1"/>
      <c r="G13" s="5">
        <f t="shared" si="0"/>
        <v>12</v>
      </c>
      <c r="H13" s="63">
        <v>0</v>
      </c>
      <c r="I13" s="63">
        <v>12</v>
      </c>
      <c r="J13" s="4">
        <f t="shared" si="1"/>
        <v>2676</v>
      </c>
      <c r="K13" s="6">
        <f t="shared" si="2"/>
        <v>3</v>
      </c>
      <c r="L13" s="63">
        <v>0</v>
      </c>
      <c r="M13" s="63">
        <v>3</v>
      </c>
      <c r="N13" s="4">
        <f t="shared" si="3"/>
        <v>307</v>
      </c>
      <c r="O13" s="66">
        <v>0</v>
      </c>
      <c r="P13" s="4">
        <f t="shared" si="4"/>
        <v>3414</v>
      </c>
      <c r="Q13" s="1"/>
      <c r="R13" s="6">
        <f t="shared" si="5"/>
        <v>209</v>
      </c>
      <c r="S13" s="66">
        <v>0</v>
      </c>
      <c r="T13" s="66">
        <v>209</v>
      </c>
      <c r="U13" s="4">
        <f t="shared" si="6"/>
        <v>7257</v>
      </c>
      <c r="V13" s="6">
        <f t="shared" si="7"/>
        <v>108</v>
      </c>
      <c r="W13" s="66">
        <v>0</v>
      </c>
      <c r="X13" s="66">
        <v>108</v>
      </c>
      <c r="Y13" s="4">
        <f t="shared" si="8"/>
        <v>4461</v>
      </c>
      <c r="Z13" s="1"/>
      <c r="AA13" s="23"/>
      <c r="AB13" s="23"/>
      <c r="AC13" s="42"/>
      <c r="AD13" s="45" t="str">
        <f t="shared" si="9"/>
        <v/>
      </c>
      <c r="AE13" s="6">
        <f t="shared" si="10"/>
        <v>4</v>
      </c>
      <c r="AF13" s="66">
        <v>4</v>
      </c>
      <c r="AG13" s="63">
        <v>0</v>
      </c>
      <c r="AH13" s="4">
        <f t="shared" si="11"/>
        <v>5940</v>
      </c>
      <c r="AI13" s="50"/>
      <c r="AJ13" s="88"/>
    </row>
    <row r="14" spans="1:36" ht="15.75" x14ac:dyDescent="0.25">
      <c r="A14" s="30">
        <v>7</v>
      </c>
      <c r="B14" s="11"/>
      <c r="C14" s="63">
        <v>10000</v>
      </c>
      <c r="D14" s="66">
        <v>62</v>
      </c>
      <c r="E14" s="92"/>
      <c r="F14" s="1"/>
      <c r="G14" s="5">
        <f t="shared" si="0"/>
        <v>4</v>
      </c>
      <c r="H14" s="63">
        <v>0</v>
      </c>
      <c r="I14" s="63">
        <v>4</v>
      </c>
      <c r="J14" s="4">
        <f t="shared" si="1"/>
        <v>2680</v>
      </c>
      <c r="K14" s="6">
        <f t="shared" si="2"/>
        <v>0</v>
      </c>
      <c r="L14" s="63">
        <v>0</v>
      </c>
      <c r="M14" s="63">
        <v>0</v>
      </c>
      <c r="N14" s="4">
        <f t="shared" si="3"/>
        <v>307</v>
      </c>
      <c r="O14" s="66">
        <v>0</v>
      </c>
      <c r="P14" s="4">
        <f t="shared" si="4"/>
        <v>3414</v>
      </c>
      <c r="Q14" s="1"/>
      <c r="R14" s="6">
        <f t="shared" si="5"/>
        <v>170</v>
      </c>
      <c r="S14" s="66">
        <v>0</v>
      </c>
      <c r="T14" s="66">
        <v>170</v>
      </c>
      <c r="U14" s="4">
        <f t="shared" si="6"/>
        <v>7427</v>
      </c>
      <c r="V14" s="6">
        <f t="shared" si="7"/>
        <v>122</v>
      </c>
      <c r="W14" s="66">
        <v>0</v>
      </c>
      <c r="X14" s="66">
        <v>122</v>
      </c>
      <c r="Y14" s="4">
        <f t="shared" si="8"/>
        <v>4583</v>
      </c>
      <c r="Z14" s="1"/>
      <c r="AA14" s="23"/>
      <c r="AB14" s="23"/>
      <c r="AC14" s="42"/>
      <c r="AD14" s="45" t="str">
        <f t="shared" si="9"/>
        <v/>
      </c>
      <c r="AE14" s="6">
        <f t="shared" si="10"/>
        <v>2</v>
      </c>
      <c r="AF14" s="66">
        <v>1</v>
      </c>
      <c r="AG14" s="63">
        <v>1</v>
      </c>
      <c r="AH14" s="4">
        <f t="shared" si="11"/>
        <v>5942</v>
      </c>
      <c r="AI14" s="50"/>
      <c r="AJ14" s="88"/>
    </row>
    <row r="15" spans="1:36" ht="15.75" x14ac:dyDescent="0.25">
      <c r="A15" s="30">
        <v>8</v>
      </c>
      <c r="B15" s="11"/>
      <c r="C15" s="63">
        <v>10300</v>
      </c>
      <c r="D15" s="66"/>
      <c r="E15" s="92"/>
      <c r="F15" s="1"/>
      <c r="G15" s="5">
        <f t="shared" si="0"/>
        <v>1</v>
      </c>
      <c r="H15" s="63">
        <v>0</v>
      </c>
      <c r="I15" s="63">
        <v>1</v>
      </c>
      <c r="J15" s="4">
        <f t="shared" si="1"/>
        <v>2681</v>
      </c>
      <c r="K15" s="6">
        <f t="shared" si="2"/>
        <v>0</v>
      </c>
      <c r="L15" s="63">
        <v>0</v>
      </c>
      <c r="M15" s="63">
        <v>0</v>
      </c>
      <c r="N15" s="4">
        <f t="shared" si="3"/>
        <v>307</v>
      </c>
      <c r="O15" s="66">
        <v>0</v>
      </c>
      <c r="P15" s="4">
        <f t="shared" si="4"/>
        <v>3414</v>
      </c>
      <c r="Q15" s="1"/>
      <c r="R15" s="6">
        <f t="shared" si="5"/>
        <v>256</v>
      </c>
      <c r="S15" s="66">
        <v>0</v>
      </c>
      <c r="T15" s="66">
        <v>256</v>
      </c>
      <c r="U15" s="4">
        <f t="shared" si="6"/>
        <v>7683</v>
      </c>
      <c r="V15" s="6">
        <f t="shared" si="7"/>
        <v>143</v>
      </c>
      <c r="W15" s="66">
        <v>0</v>
      </c>
      <c r="X15" s="66">
        <v>143</v>
      </c>
      <c r="Y15" s="4">
        <f t="shared" si="8"/>
        <v>4726</v>
      </c>
      <c r="Z15" s="1"/>
      <c r="AA15" s="23"/>
      <c r="AB15" s="23"/>
      <c r="AC15" s="42"/>
      <c r="AD15" s="45" t="str">
        <f t="shared" si="9"/>
        <v/>
      </c>
      <c r="AE15" s="6">
        <f t="shared" si="10"/>
        <v>6</v>
      </c>
      <c r="AF15" s="66">
        <v>4</v>
      </c>
      <c r="AG15" s="63">
        <v>2</v>
      </c>
      <c r="AH15" s="4">
        <f t="shared" si="11"/>
        <v>5948</v>
      </c>
      <c r="AI15" s="50"/>
      <c r="AJ15" s="88"/>
    </row>
    <row r="16" spans="1:36" ht="15.75" x14ac:dyDescent="0.25">
      <c r="A16" s="30">
        <v>9</v>
      </c>
      <c r="B16" s="11"/>
      <c r="C16" s="63">
        <v>10500</v>
      </c>
      <c r="D16" s="66">
        <v>63</v>
      </c>
      <c r="E16" s="92"/>
      <c r="F16" s="1"/>
      <c r="G16" s="5">
        <f t="shared" si="0"/>
        <v>7</v>
      </c>
      <c r="H16" s="63">
        <v>0</v>
      </c>
      <c r="I16" s="63">
        <v>7</v>
      </c>
      <c r="J16" s="4">
        <f t="shared" si="1"/>
        <v>2688</v>
      </c>
      <c r="K16" s="6">
        <f t="shared" si="2"/>
        <v>0</v>
      </c>
      <c r="L16" s="63">
        <v>0</v>
      </c>
      <c r="M16" s="63">
        <v>0</v>
      </c>
      <c r="N16" s="4">
        <f t="shared" si="3"/>
        <v>307</v>
      </c>
      <c r="O16" s="66">
        <v>0</v>
      </c>
      <c r="P16" s="4">
        <f t="shared" si="4"/>
        <v>3414</v>
      </c>
      <c r="Q16" s="1"/>
      <c r="R16" s="6">
        <f t="shared" si="5"/>
        <v>419</v>
      </c>
      <c r="S16" s="66">
        <v>0</v>
      </c>
      <c r="T16" s="66">
        <v>419</v>
      </c>
      <c r="U16" s="4">
        <f t="shared" si="6"/>
        <v>8102</v>
      </c>
      <c r="V16" s="6">
        <f t="shared" si="7"/>
        <v>324</v>
      </c>
      <c r="W16" s="66">
        <v>0</v>
      </c>
      <c r="X16" s="66">
        <v>324</v>
      </c>
      <c r="Y16" s="4">
        <f t="shared" si="8"/>
        <v>5050</v>
      </c>
      <c r="Z16" s="1"/>
      <c r="AA16" s="23"/>
      <c r="AB16" s="23"/>
      <c r="AC16" s="42"/>
      <c r="AD16" s="45" t="str">
        <f t="shared" si="9"/>
        <v/>
      </c>
      <c r="AE16" s="6">
        <f t="shared" si="10"/>
        <v>7</v>
      </c>
      <c r="AF16" s="66">
        <v>2</v>
      </c>
      <c r="AG16" s="63">
        <v>5</v>
      </c>
      <c r="AH16" s="4">
        <f t="shared" si="11"/>
        <v>5955</v>
      </c>
      <c r="AI16" s="50"/>
      <c r="AJ16" s="88"/>
    </row>
    <row r="17" spans="1:36" ht="15.75" x14ac:dyDescent="0.25">
      <c r="A17" s="30">
        <v>10</v>
      </c>
      <c r="B17" s="11"/>
      <c r="C17" s="63">
        <v>10600</v>
      </c>
      <c r="D17" s="66">
        <v>61</v>
      </c>
      <c r="E17" s="92"/>
      <c r="F17" s="1"/>
      <c r="G17" s="5">
        <f t="shared" si="0"/>
        <v>5</v>
      </c>
      <c r="H17" s="63">
        <v>0</v>
      </c>
      <c r="I17" s="63">
        <v>5</v>
      </c>
      <c r="J17" s="4">
        <f t="shared" si="1"/>
        <v>2693</v>
      </c>
      <c r="K17" s="6">
        <f t="shared" si="2"/>
        <v>0</v>
      </c>
      <c r="L17" s="63">
        <v>0</v>
      </c>
      <c r="M17" s="63">
        <v>0</v>
      </c>
      <c r="N17" s="4">
        <f t="shared" si="3"/>
        <v>307</v>
      </c>
      <c r="O17" s="66">
        <v>0</v>
      </c>
      <c r="P17" s="4">
        <f t="shared" si="4"/>
        <v>3414</v>
      </c>
      <c r="Q17" s="1"/>
      <c r="R17" s="6">
        <f t="shared" si="5"/>
        <v>368</v>
      </c>
      <c r="S17" s="66">
        <v>5</v>
      </c>
      <c r="T17" s="66">
        <v>363</v>
      </c>
      <c r="U17" s="4">
        <f t="shared" si="6"/>
        <v>8470</v>
      </c>
      <c r="V17" s="6">
        <f t="shared" si="7"/>
        <v>326</v>
      </c>
      <c r="W17" s="66">
        <v>0</v>
      </c>
      <c r="X17" s="66">
        <v>326</v>
      </c>
      <c r="Y17" s="4">
        <f t="shared" si="8"/>
        <v>5376</v>
      </c>
      <c r="Z17" s="1"/>
      <c r="AA17" s="23"/>
      <c r="AB17" s="23"/>
      <c r="AC17" s="42"/>
      <c r="AD17" s="45" t="str">
        <f t="shared" si="9"/>
        <v/>
      </c>
      <c r="AE17" s="6">
        <f t="shared" si="10"/>
        <v>3</v>
      </c>
      <c r="AF17" s="66">
        <v>2</v>
      </c>
      <c r="AG17" s="63">
        <v>1</v>
      </c>
      <c r="AH17" s="4">
        <f t="shared" si="11"/>
        <v>5958</v>
      </c>
      <c r="AI17" s="50"/>
      <c r="AJ17" s="88"/>
    </row>
    <row r="18" spans="1:36" ht="15.75" x14ac:dyDescent="0.25">
      <c r="A18" s="30">
        <v>11</v>
      </c>
      <c r="B18" s="11"/>
      <c r="C18" s="63">
        <v>10500</v>
      </c>
      <c r="D18" s="66">
        <v>61</v>
      </c>
      <c r="E18" s="92"/>
      <c r="F18" s="1"/>
      <c r="G18" s="5">
        <f t="shared" si="0"/>
        <v>5</v>
      </c>
      <c r="H18" s="63">
        <v>1</v>
      </c>
      <c r="I18" s="63">
        <v>4</v>
      </c>
      <c r="J18" s="4">
        <f t="shared" si="1"/>
        <v>2698</v>
      </c>
      <c r="K18" s="6">
        <f t="shared" si="2"/>
        <v>0</v>
      </c>
      <c r="L18" s="63">
        <v>0</v>
      </c>
      <c r="M18" s="63">
        <v>0</v>
      </c>
      <c r="N18" s="4">
        <f t="shared" si="3"/>
        <v>307</v>
      </c>
      <c r="O18" s="66">
        <v>0</v>
      </c>
      <c r="P18" s="4">
        <f t="shared" si="4"/>
        <v>3414</v>
      </c>
      <c r="Q18" s="1"/>
      <c r="R18" s="6">
        <f t="shared" si="5"/>
        <v>249</v>
      </c>
      <c r="S18" s="66">
        <v>0</v>
      </c>
      <c r="T18" s="66">
        <v>249</v>
      </c>
      <c r="U18" s="4">
        <f t="shared" si="6"/>
        <v>8719</v>
      </c>
      <c r="V18" s="6">
        <f t="shared" si="7"/>
        <v>224</v>
      </c>
      <c r="W18" s="66">
        <v>0</v>
      </c>
      <c r="X18" s="66">
        <v>224</v>
      </c>
      <c r="Y18" s="4">
        <f t="shared" si="8"/>
        <v>5600</v>
      </c>
      <c r="Z18" s="1"/>
      <c r="AA18" s="23"/>
      <c r="AB18" s="23"/>
      <c r="AC18" s="42"/>
      <c r="AD18" s="45" t="str">
        <f t="shared" si="9"/>
        <v/>
      </c>
      <c r="AE18" s="6">
        <f t="shared" si="10"/>
        <v>0</v>
      </c>
      <c r="AF18" s="66">
        <v>0</v>
      </c>
      <c r="AG18" s="63">
        <v>0</v>
      </c>
      <c r="AH18" s="4">
        <f t="shared" si="11"/>
        <v>5958</v>
      </c>
      <c r="AI18" s="50"/>
      <c r="AJ18" s="88"/>
    </row>
    <row r="19" spans="1:36" ht="15.75" x14ac:dyDescent="0.25">
      <c r="A19" s="30">
        <v>12</v>
      </c>
      <c r="B19" s="11"/>
      <c r="C19" s="63">
        <v>10100</v>
      </c>
      <c r="D19" s="91">
        <v>61</v>
      </c>
      <c r="E19" s="92"/>
      <c r="F19" s="1"/>
      <c r="G19" s="5">
        <f t="shared" si="0"/>
        <v>1</v>
      </c>
      <c r="H19" s="63">
        <v>0</v>
      </c>
      <c r="I19" s="63">
        <v>1</v>
      </c>
      <c r="J19" s="4">
        <f t="shared" si="1"/>
        <v>2699</v>
      </c>
      <c r="K19" s="6">
        <f t="shared" si="2"/>
        <v>0</v>
      </c>
      <c r="L19" s="63">
        <v>0</v>
      </c>
      <c r="M19" s="63">
        <v>0</v>
      </c>
      <c r="N19" s="4">
        <f t="shared" si="3"/>
        <v>307</v>
      </c>
      <c r="O19" s="66">
        <v>0</v>
      </c>
      <c r="P19" s="4">
        <f t="shared" si="4"/>
        <v>3414</v>
      </c>
      <c r="Q19" s="1"/>
      <c r="R19" s="6">
        <f t="shared" si="5"/>
        <v>231</v>
      </c>
      <c r="S19" s="66">
        <v>0</v>
      </c>
      <c r="T19" s="66">
        <v>231</v>
      </c>
      <c r="U19" s="4">
        <f t="shared" si="6"/>
        <v>8950</v>
      </c>
      <c r="V19" s="6">
        <f t="shared" si="7"/>
        <v>195</v>
      </c>
      <c r="W19" s="66">
        <v>0</v>
      </c>
      <c r="X19" s="66">
        <v>195</v>
      </c>
      <c r="Y19" s="4">
        <f t="shared" si="8"/>
        <v>5795</v>
      </c>
      <c r="Z19" s="1"/>
      <c r="AA19" s="23"/>
      <c r="AB19" s="23"/>
      <c r="AC19" s="42"/>
      <c r="AD19" s="45" t="str">
        <f t="shared" si="9"/>
        <v/>
      </c>
      <c r="AE19" s="6">
        <f t="shared" si="10"/>
        <v>1</v>
      </c>
      <c r="AF19" s="66">
        <v>0</v>
      </c>
      <c r="AG19" s="63">
        <v>1</v>
      </c>
      <c r="AH19" s="4">
        <f t="shared" si="11"/>
        <v>5959</v>
      </c>
      <c r="AI19" s="50"/>
      <c r="AJ19" s="88"/>
    </row>
    <row r="20" spans="1:36" ht="15.75" x14ac:dyDescent="0.25">
      <c r="A20" s="30">
        <v>13</v>
      </c>
      <c r="B20" s="11"/>
      <c r="C20" s="63">
        <v>10000</v>
      </c>
      <c r="D20" s="66">
        <v>61</v>
      </c>
      <c r="E20" s="92"/>
      <c r="F20" s="1"/>
      <c r="G20" s="5">
        <f t="shared" si="0"/>
        <v>0</v>
      </c>
      <c r="H20" s="63">
        <v>0</v>
      </c>
      <c r="I20" s="63">
        <v>0</v>
      </c>
      <c r="J20" s="4">
        <f t="shared" si="1"/>
        <v>2699</v>
      </c>
      <c r="K20" s="6">
        <f t="shared" si="2"/>
        <v>0</v>
      </c>
      <c r="L20" s="63">
        <v>0</v>
      </c>
      <c r="M20" s="63">
        <v>0</v>
      </c>
      <c r="N20" s="4">
        <f t="shared" si="3"/>
        <v>307</v>
      </c>
      <c r="O20" s="66">
        <v>0</v>
      </c>
      <c r="P20" s="4">
        <f t="shared" si="4"/>
        <v>3414</v>
      </c>
      <c r="Q20" s="1"/>
      <c r="R20" s="6">
        <f t="shared" si="5"/>
        <v>173</v>
      </c>
      <c r="S20" s="66">
        <v>0</v>
      </c>
      <c r="T20" s="66">
        <v>173</v>
      </c>
      <c r="U20" s="4">
        <f t="shared" si="6"/>
        <v>9123</v>
      </c>
      <c r="V20" s="6">
        <f t="shared" si="7"/>
        <v>171</v>
      </c>
      <c r="W20" s="66">
        <v>0</v>
      </c>
      <c r="X20" s="66">
        <v>171</v>
      </c>
      <c r="Y20" s="4">
        <f t="shared" si="8"/>
        <v>5966</v>
      </c>
      <c r="Z20" s="1"/>
      <c r="AA20" s="23"/>
      <c r="AB20" s="23"/>
      <c r="AC20" s="42"/>
      <c r="AD20" s="45" t="str">
        <f t="shared" si="9"/>
        <v/>
      </c>
      <c r="AE20" s="6">
        <f t="shared" si="10"/>
        <v>0</v>
      </c>
      <c r="AF20" s="66">
        <v>0</v>
      </c>
      <c r="AG20" s="63">
        <v>0</v>
      </c>
      <c r="AH20" s="4">
        <f t="shared" si="11"/>
        <v>5959</v>
      </c>
      <c r="AI20" s="50"/>
      <c r="AJ20" s="88"/>
    </row>
    <row r="21" spans="1:36" ht="15.75" x14ac:dyDescent="0.25">
      <c r="A21" s="30">
        <v>14</v>
      </c>
      <c r="B21" s="11"/>
      <c r="C21" s="63">
        <v>10600</v>
      </c>
      <c r="D21" s="66">
        <v>61</v>
      </c>
      <c r="E21" s="92"/>
      <c r="F21" s="1"/>
      <c r="G21" s="5">
        <f t="shared" si="0"/>
        <v>2</v>
      </c>
      <c r="H21" s="63">
        <v>0</v>
      </c>
      <c r="I21" s="63">
        <v>2</v>
      </c>
      <c r="J21" s="4">
        <f t="shared" si="1"/>
        <v>2701</v>
      </c>
      <c r="K21" s="6">
        <f t="shared" si="2"/>
        <v>0</v>
      </c>
      <c r="L21" s="63">
        <v>0</v>
      </c>
      <c r="M21" s="63">
        <v>0</v>
      </c>
      <c r="N21" s="4">
        <f t="shared" si="3"/>
        <v>307</v>
      </c>
      <c r="O21" s="66">
        <v>0</v>
      </c>
      <c r="P21" s="4">
        <f t="shared" si="4"/>
        <v>3414</v>
      </c>
      <c r="Q21" s="1"/>
      <c r="R21" s="6">
        <f t="shared" si="5"/>
        <v>134</v>
      </c>
      <c r="S21" s="66">
        <v>0</v>
      </c>
      <c r="T21" s="66">
        <v>134</v>
      </c>
      <c r="U21" s="4">
        <f t="shared" si="6"/>
        <v>9257</v>
      </c>
      <c r="V21" s="6">
        <f t="shared" si="7"/>
        <v>101</v>
      </c>
      <c r="W21" s="66">
        <v>0</v>
      </c>
      <c r="X21" s="66">
        <v>101</v>
      </c>
      <c r="Y21" s="4">
        <f t="shared" si="8"/>
        <v>6067</v>
      </c>
      <c r="Z21" s="1"/>
      <c r="AA21" s="23"/>
      <c r="AB21" s="23"/>
      <c r="AC21" s="42"/>
      <c r="AD21" s="45" t="str">
        <f t="shared" si="9"/>
        <v/>
      </c>
      <c r="AE21" s="6">
        <f t="shared" si="10"/>
        <v>1</v>
      </c>
      <c r="AF21" s="66">
        <v>0</v>
      </c>
      <c r="AG21" s="63">
        <v>1</v>
      </c>
      <c r="AH21" s="4">
        <f t="shared" si="11"/>
        <v>5960</v>
      </c>
      <c r="AI21" s="50"/>
      <c r="AJ21" s="88"/>
    </row>
    <row r="22" spans="1:36" ht="15.75" x14ac:dyDescent="0.25">
      <c r="A22" s="30">
        <v>15</v>
      </c>
      <c r="B22" s="11"/>
      <c r="C22" s="63">
        <v>10900</v>
      </c>
      <c r="D22" s="66"/>
      <c r="E22" s="92"/>
      <c r="F22" s="1"/>
      <c r="G22" s="5">
        <f t="shared" si="0"/>
        <v>2</v>
      </c>
      <c r="H22" s="63">
        <v>0</v>
      </c>
      <c r="I22" s="63">
        <v>2</v>
      </c>
      <c r="J22" s="4">
        <f t="shared" si="1"/>
        <v>2703</v>
      </c>
      <c r="K22" s="6">
        <f t="shared" si="2"/>
        <v>0</v>
      </c>
      <c r="L22" s="63">
        <v>0</v>
      </c>
      <c r="M22" s="63">
        <v>0</v>
      </c>
      <c r="N22" s="4">
        <f t="shared" si="3"/>
        <v>307</v>
      </c>
      <c r="O22" s="66">
        <v>0</v>
      </c>
      <c r="P22" s="4">
        <f t="shared" si="4"/>
        <v>3414</v>
      </c>
      <c r="Q22" s="1"/>
      <c r="R22" s="6">
        <f t="shared" si="5"/>
        <v>138</v>
      </c>
      <c r="S22" s="66">
        <v>0</v>
      </c>
      <c r="T22" s="66">
        <v>138</v>
      </c>
      <c r="U22" s="4">
        <f t="shared" si="6"/>
        <v>9395</v>
      </c>
      <c r="V22" s="6">
        <f t="shared" si="7"/>
        <v>93</v>
      </c>
      <c r="W22" s="66">
        <v>0</v>
      </c>
      <c r="X22" s="66">
        <v>93</v>
      </c>
      <c r="Y22" s="4">
        <f t="shared" si="8"/>
        <v>6160</v>
      </c>
      <c r="Z22" s="1"/>
      <c r="AA22" s="23"/>
      <c r="AB22" s="23"/>
      <c r="AC22" s="42"/>
      <c r="AD22" s="45" t="str">
        <f t="shared" si="9"/>
        <v/>
      </c>
      <c r="AE22" s="6">
        <f t="shared" si="10"/>
        <v>1</v>
      </c>
      <c r="AF22" s="66">
        <v>0</v>
      </c>
      <c r="AG22" s="63">
        <v>1</v>
      </c>
      <c r="AH22" s="4">
        <f t="shared" si="11"/>
        <v>5961</v>
      </c>
      <c r="AI22" s="50"/>
      <c r="AJ22" s="88"/>
    </row>
    <row r="23" spans="1:36" ht="15.75" x14ac:dyDescent="0.25">
      <c r="A23" s="30">
        <v>16</v>
      </c>
      <c r="B23" s="11"/>
      <c r="C23" s="63">
        <v>11000</v>
      </c>
      <c r="D23" s="66"/>
      <c r="E23" s="92"/>
      <c r="F23" s="1"/>
      <c r="G23" s="5">
        <f t="shared" si="0"/>
        <v>0</v>
      </c>
      <c r="H23" s="63">
        <v>0</v>
      </c>
      <c r="I23" s="63">
        <v>0</v>
      </c>
      <c r="J23" s="4">
        <f t="shared" si="1"/>
        <v>2703</v>
      </c>
      <c r="K23" s="6">
        <f t="shared" si="2"/>
        <v>0</v>
      </c>
      <c r="L23" s="63">
        <v>0</v>
      </c>
      <c r="M23" s="63">
        <v>0</v>
      </c>
      <c r="N23" s="4">
        <f t="shared" si="3"/>
        <v>307</v>
      </c>
      <c r="O23" s="66">
        <v>0</v>
      </c>
      <c r="P23" s="4">
        <f t="shared" si="4"/>
        <v>3414</v>
      </c>
      <c r="Q23" s="1"/>
      <c r="R23" s="6">
        <f t="shared" si="5"/>
        <v>132</v>
      </c>
      <c r="S23" s="66">
        <v>1</v>
      </c>
      <c r="T23" s="66">
        <v>131</v>
      </c>
      <c r="U23" s="4">
        <f t="shared" si="6"/>
        <v>9527</v>
      </c>
      <c r="V23" s="6">
        <f t="shared" si="7"/>
        <v>57</v>
      </c>
      <c r="W23" s="66">
        <v>0</v>
      </c>
      <c r="X23" s="66">
        <v>57</v>
      </c>
      <c r="Y23" s="4">
        <f t="shared" si="8"/>
        <v>6217</v>
      </c>
      <c r="Z23" s="1"/>
      <c r="AA23" s="23"/>
      <c r="AB23" s="23"/>
      <c r="AC23" s="42"/>
      <c r="AD23" s="45" t="str">
        <f t="shared" si="9"/>
        <v/>
      </c>
      <c r="AE23" s="6">
        <f t="shared" si="10"/>
        <v>0</v>
      </c>
      <c r="AF23" s="66">
        <v>0</v>
      </c>
      <c r="AG23" s="63">
        <v>0</v>
      </c>
      <c r="AH23" s="4">
        <f t="shared" si="11"/>
        <v>5961</v>
      </c>
      <c r="AI23" s="50"/>
      <c r="AJ23" s="88"/>
    </row>
    <row r="24" spans="1:36" ht="15.75" x14ac:dyDescent="0.25">
      <c r="A24" s="30">
        <v>17</v>
      </c>
      <c r="B24" s="11"/>
      <c r="C24" s="63">
        <v>10900</v>
      </c>
      <c r="D24" s="66">
        <v>60</v>
      </c>
      <c r="E24" s="92"/>
      <c r="F24" s="1"/>
      <c r="G24" s="5">
        <f t="shared" si="0"/>
        <v>1</v>
      </c>
      <c r="H24" s="63">
        <v>0</v>
      </c>
      <c r="I24" s="63">
        <v>1</v>
      </c>
      <c r="J24" s="4">
        <f t="shared" si="1"/>
        <v>2704</v>
      </c>
      <c r="K24" s="6">
        <f t="shared" si="2"/>
        <v>0</v>
      </c>
      <c r="L24" s="63">
        <v>0</v>
      </c>
      <c r="M24" s="63">
        <v>0</v>
      </c>
      <c r="N24" s="4">
        <f t="shared" si="3"/>
        <v>307</v>
      </c>
      <c r="O24" s="66">
        <v>0</v>
      </c>
      <c r="P24" s="4">
        <f t="shared" si="4"/>
        <v>3414</v>
      </c>
      <c r="Q24" s="1"/>
      <c r="R24" s="6">
        <f t="shared" si="5"/>
        <v>118</v>
      </c>
      <c r="S24" s="66">
        <v>2</v>
      </c>
      <c r="T24" s="66">
        <v>116</v>
      </c>
      <c r="U24" s="4">
        <f t="shared" si="6"/>
        <v>9645</v>
      </c>
      <c r="V24" s="6">
        <f t="shared" si="7"/>
        <v>48</v>
      </c>
      <c r="W24" s="66">
        <v>0</v>
      </c>
      <c r="X24" s="66">
        <v>48</v>
      </c>
      <c r="Y24" s="4">
        <f t="shared" si="8"/>
        <v>6265</v>
      </c>
      <c r="Z24" s="1"/>
      <c r="AA24" s="23"/>
      <c r="AB24" s="23"/>
      <c r="AC24" s="42"/>
      <c r="AD24" s="45" t="str">
        <f t="shared" si="9"/>
        <v/>
      </c>
      <c r="AE24" s="6">
        <f t="shared" si="10"/>
        <v>6</v>
      </c>
      <c r="AF24" s="66">
        <v>3</v>
      </c>
      <c r="AG24" s="63">
        <v>3</v>
      </c>
      <c r="AH24" s="4">
        <f t="shared" si="11"/>
        <v>5967</v>
      </c>
      <c r="AI24" s="50"/>
      <c r="AJ24" s="88"/>
    </row>
    <row r="25" spans="1:36" ht="15.75" x14ac:dyDescent="0.25">
      <c r="A25" s="30">
        <v>18</v>
      </c>
      <c r="B25" s="11"/>
      <c r="C25" s="63">
        <v>10900</v>
      </c>
      <c r="D25" s="66">
        <v>60</v>
      </c>
      <c r="E25" s="92"/>
      <c r="F25" s="1"/>
      <c r="G25" s="5">
        <f t="shared" si="0"/>
        <v>2</v>
      </c>
      <c r="H25" s="63">
        <v>0</v>
      </c>
      <c r="I25" s="63">
        <v>2</v>
      </c>
      <c r="J25" s="4">
        <f t="shared" si="1"/>
        <v>2706</v>
      </c>
      <c r="K25" s="6">
        <f t="shared" si="2"/>
        <v>0</v>
      </c>
      <c r="L25" s="63">
        <v>0</v>
      </c>
      <c r="M25" s="63">
        <v>0</v>
      </c>
      <c r="N25" s="4">
        <f t="shared" si="3"/>
        <v>307</v>
      </c>
      <c r="O25" s="66">
        <v>0</v>
      </c>
      <c r="P25" s="4">
        <f t="shared" si="4"/>
        <v>3414</v>
      </c>
      <c r="Q25" s="1"/>
      <c r="R25" s="6">
        <f t="shared" si="5"/>
        <v>73</v>
      </c>
      <c r="S25" s="66">
        <v>0</v>
      </c>
      <c r="T25" s="66">
        <v>73</v>
      </c>
      <c r="U25" s="4">
        <f t="shared" si="6"/>
        <v>9718</v>
      </c>
      <c r="V25" s="6">
        <f t="shared" si="7"/>
        <v>23</v>
      </c>
      <c r="W25" s="66">
        <v>0</v>
      </c>
      <c r="X25" s="66">
        <v>23</v>
      </c>
      <c r="Y25" s="4">
        <f t="shared" si="8"/>
        <v>6288</v>
      </c>
      <c r="Z25" s="1"/>
      <c r="AA25" s="23"/>
      <c r="AB25" s="23"/>
      <c r="AC25" s="42"/>
      <c r="AD25" s="45" t="str">
        <f t="shared" si="9"/>
        <v/>
      </c>
      <c r="AE25" s="6">
        <f t="shared" si="10"/>
        <v>2</v>
      </c>
      <c r="AF25" s="66">
        <v>0</v>
      </c>
      <c r="AG25" s="63">
        <v>2</v>
      </c>
      <c r="AH25" s="4">
        <f t="shared" si="11"/>
        <v>5969</v>
      </c>
      <c r="AI25" s="50"/>
      <c r="AJ25" s="88"/>
    </row>
    <row r="26" spans="1:36" ht="15.75" x14ac:dyDescent="0.25">
      <c r="A26" s="30">
        <v>19</v>
      </c>
      <c r="B26" s="11"/>
      <c r="C26" s="63">
        <v>10900</v>
      </c>
      <c r="D26" s="66">
        <v>60</v>
      </c>
      <c r="E26" s="92"/>
      <c r="F26" s="1"/>
      <c r="G26" s="5">
        <f t="shared" si="0"/>
        <v>2</v>
      </c>
      <c r="H26" s="63">
        <v>0</v>
      </c>
      <c r="I26" s="63">
        <v>2</v>
      </c>
      <c r="J26" s="4">
        <f t="shared" si="1"/>
        <v>2708</v>
      </c>
      <c r="K26" s="6">
        <f t="shared" si="2"/>
        <v>0</v>
      </c>
      <c r="L26" s="63">
        <v>0</v>
      </c>
      <c r="M26" s="63">
        <v>0</v>
      </c>
      <c r="N26" s="4">
        <f t="shared" si="3"/>
        <v>307</v>
      </c>
      <c r="O26" s="66">
        <v>0</v>
      </c>
      <c r="P26" s="4">
        <f t="shared" si="4"/>
        <v>3414</v>
      </c>
      <c r="Q26" s="1"/>
      <c r="R26" s="6">
        <f t="shared" si="5"/>
        <v>156</v>
      </c>
      <c r="S26" s="66">
        <v>2</v>
      </c>
      <c r="T26" s="66">
        <v>154</v>
      </c>
      <c r="U26" s="4">
        <f t="shared" si="6"/>
        <v>9874</v>
      </c>
      <c r="V26" s="6">
        <f t="shared" si="7"/>
        <v>48</v>
      </c>
      <c r="W26" s="66">
        <v>0</v>
      </c>
      <c r="X26" s="66">
        <v>48</v>
      </c>
      <c r="Y26" s="4">
        <f t="shared" si="8"/>
        <v>6336</v>
      </c>
      <c r="Z26" s="1"/>
      <c r="AA26" s="23"/>
      <c r="AB26" s="23"/>
      <c r="AC26" s="42"/>
      <c r="AD26" s="45" t="str">
        <f t="shared" si="9"/>
        <v/>
      </c>
      <c r="AE26" s="6">
        <f t="shared" si="10"/>
        <v>5</v>
      </c>
      <c r="AF26" s="66">
        <v>0</v>
      </c>
      <c r="AG26" s="63">
        <v>5</v>
      </c>
      <c r="AH26" s="4">
        <f t="shared" si="11"/>
        <v>5974</v>
      </c>
      <c r="AI26" s="50"/>
      <c r="AJ26" s="88"/>
    </row>
    <row r="27" spans="1:36" ht="15.75" x14ac:dyDescent="0.25">
      <c r="A27" s="30">
        <v>20</v>
      </c>
      <c r="B27" s="11"/>
      <c r="C27" s="63">
        <v>11000</v>
      </c>
      <c r="D27" s="66">
        <v>60</v>
      </c>
      <c r="E27" s="92"/>
      <c r="F27" s="1"/>
      <c r="G27" s="5">
        <f t="shared" si="0"/>
        <v>1</v>
      </c>
      <c r="H27" s="63">
        <v>0</v>
      </c>
      <c r="I27" s="63">
        <v>1</v>
      </c>
      <c r="J27" s="4">
        <f t="shared" si="1"/>
        <v>2709</v>
      </c>
      <c r="K27" s="6">
        <f t="shared" si="2"/>
        <v>0</v>
      </c>
      <c r="L27" s="63">
        <v>0</v>
      </c>
      <c r="M27" s="63">
        <v>0</v>
      </c>
      <c r="N27" s="4">
        <f t="shared" si="3"/>
        <v>307</v>
      </c>
      <c r="O27" s="66">
        <v>0</v>
      </c>
      <c r="P27" s="4">
        <f t="shared" si="4"/>
        <v>3414</v>
      </c>
      <c r="Q27" s="1"/>
      <c r="R27" s="6">
        <f t="shared" si="5"/>
        <v>113</v>
      </c>
      <c r="S27" s="66">
        <v>0</v>
      </c>
      <c r="T27" s="66">
        <v>113</v>
      </c>
      <c r="U27" s="4">
        <f t="shared" si="6"/>
        <v>9987</v>
      </c>
      <c r="V27" s="6">
        <f t="shared" si="7"/>
        <v>31</v>
      </c>
      <c r="W27" s="66">
        <v>0</v>
      </c>
      <c r="X27" s="66">
        <v>31</v>
      </c>
      <c r="Y27" s="4">
        <f t="shared" si="8"/>
        <v>6367</v>
      </c>
      <c r="Z27" s="1"/>
      <c r="AA27" s="23"/>
      <c r="AB27" s="23"/>
      <c r="AC27" s="42"/>
      <c r="AD27" s="45" t="str">
        <f t="shared" si="9"/>
        <v/>
      </c>
      <c r="AE27" s="6">
        <f t="shared" si="10"/>
        <v>4</v>
      </c>
      <c r="AF27" s="66">
        <v>2</v>
      </c>
      <c r="AG27" s="63">
        <v>2</v>
      </c>
      <c r="AH27" s="4">
        <f t="shared" si="11"/>
        <v>5978</v>
      </c>
      <c r="AI27" s="50"/>
      <c r="AJ27" s="88"/>
    </row>
    <row r="28" spans="1:36" ht="15.75" x14ac:dyDescent="0.25">
      <c r="A28" s="30">
        <v>21</v>
      </c>
      <c r="B28" s="11"/>
      <c r="C28" s="63">
        <v>11300</v>
      </c>
      <c r="D28" s="66">
        <v>59</v>
      </c>
      <c r="E28" s="92"/>
      <c r="F28" s="1"/>
      <c r="G28" s="5">
        <f t="shared" si="0"/>
        <v>1</v>
      </c>
      <c r="H28" s="63">
        <v>0</v>
      </c>
      <c r="I28" s="63">
        <v>1</v>
      </c>
      <c r="J28" s="4">
        <f t="shared" si="1"/>
        <v>2710</v>
      </c>
      <c r="K28" s="6">
        <f t="shared" si="2"/>
        <v>0</v>
      </c>
      <c r="L28" s="63">
        <v>0</v>
      </c>
      <c r="M28" s="63">
        <v>0</v>
      </c>
      <c r="N28" s="4">
        <f t="shared" si="3"/>
        <v>307</v>
      </c>
      <c r="O28" s="66">
        <v>0</v>
      </c>
      <c r="P28" s="4">
        <f t="shared" si="4"/>
        <v>3414</v>
      </c>
      <c r="Q28" s="1"/>
      <c r="R28" s="6">
        <f t="shared" si="5"/>
        <v>43</v>
      </c>
      <c r="S28" s="66">
        <v>0</v>
      </c>
      <c r="T28" s="66">
        <v>43</v>
      </c>
      <c r="U28" s="4">
        <f t="shared" si="6"/>
        <v>10030</v>
      </c>
      <c r="V28" s="6">
        <f t="shared" si="7"/>
        <v>16</v>
      </c>
      <c r="W28" s="66">
        <v>0</v>
      </c>
      <c r="X28" s="66">
        <v>16</v>
      </c>
      <c r="Y28" s="4">
        <f t="shared" si="8"/>
        <v>6383</v>
      </c>
      <c r="Z28" s="1"/>
      <c r="AA28" s="23"/>
      <c r="AB28" s="23"/>
      <c r="AC28" s="42"/>
      <c r="AD28" s="45" t="str">
        <f t="shared" si="9"/>
        <v/>
      </c>
      <c r="AE28" s="6">
        <f t="shared" si="10"/>
        <v>4</v>
      </c>
      <c r="AF28" s="66">
        <v>0</v>
      </c>
      <c r="AG28" s="63">
        <v>4</v>
      </c>
      <c r="AH28" s="4">
        <f t="shared" si="11"/>
        <v>5982</v>
      </c>
      <c r="AI28" s="50"/>
      <c r="AJ28" s="88"/>
    </row>
    <row r="29" spans="1:36" ht="15.75" x14ac:dyDescent="0.25">
      <c r="A29" s="30">
        <v>22</v>
      </c>
      <c r="B29" s="11"/>
      <c r="C29" s="63">
        <v>12300</v>
      </c>
      <c r="D29" s="66"/>
      <c r="E29" s="92"/>
      <c r="F29" s="1"/>
      <c r="G29" s="5">
        <f t="shared" si="0"/>
        <v>1</v>
      </c>
      <c r="H29" s="63">
        <v>1</v>
      </c>
      <c r="I29" s="63">
        <v>0</v>
      </c>
      <c r="J29" s="4">
        <f t="shared" si="1"/>
        <v>2711</v>
      </c>
      <c r="K29" s="6">
        <f t="shared" si="2"/>
        <v>0</v>
      </c>
      <c r="L29" s="63">
        <v>0</v>
      </c>
      <c r="M29" s="63">
        <v>0</v>
      </c>
      <c r="N29" s="4">
        <f t="shared" si="3"/>
        <v>307</v>
      </c>
      <c r="O29" s="66">
        <v>0</v>
      </c>
      <c r="P29" s="4">
        <f t="shared" si="4"/>
        <v>3414</v>
      </c>
      <c r="Q29" s="1"/>
      <c r="R29" s="6">
        <f t="shared" si="5"/>
        <v>137</v>
      </c>
      <c r="S29" s="66">
        <v>0</v>
      </c>
      <c r="T29" s="66">
        <v>137</v>
      </c>
      <c r="U29" s="4">
        <f t="shared" si="6"/>
        <v>10167</v>
      </c>
      <c r="V29" s="6">
        <f t="shared" si="7"/>
        <v>34</v>
      </c>
      <c r="W29" s="66">
        <v>0</v>
      </c>
      <c r="X29" s="66">
        <v>34</v>
      </c>
      <c r="Y29" s="4">
        <f t="shared" si="8"/>
        <v>6417</v>
      </c>
      <c r="Z29" s="1"/>
      <c r="AA29" s="23"/>
      <c r="AB29" s="23"/>
      <c r="AC29" s="42"/>
      <c r="AD29" s="45" t="str">
        <f t="shared" si="9"/>
        <v/>
      </c>
      <c r="AE29" s="6">
        <f t="shared" si="10"/>
        <v>2</v>
      </c>
      <c r="AF29" s="66">
        <v>2</v>
      </c>
      <c r="AG29" s="63">
        <v>0</v>
      </c>
      <c r="AH29" s="4">
        <f t="shared" si="11"/>
        <v>5984</v>
      </c>
      <c r="AI29" s="50"/>
      <c r="AJ29" s="88"/>
    </row>
    <row r="30" spans="1:36" ht="15.75" x14ac:dyDescent="0.25">
      <c r="A30" s="30">
        <v>23</v>
      </c>
      <c r="B30" s="11"/>
      <c r="C30" s="63">
        <v>14200</v>
      </c>
      <c r="D30" s="66"/>
      <c r="E30" s="92"/>
      <c r="F30" s="1"/>
      <c r="G30" s="5">
        <f t="shared" si="0"/>
        <v>1</v>
      </c>
      <c r="H30" s="63">
        <v>0</v>
      </c>
      <c r="I30" s="63">
        <v>1</v>
      </c>
      <c r="J30" s="4">
        <f t="shared" si="1"/>
        <v>2712</v>
      </c>
      <c r="K30" s="6">
        <f t="shared" si="2"/>
        <v>0</v>
      </c>
      <c r="L30" s="63">
        <v>0</v>
      </c>
      <c r="M30" s="63">
        <v>0</v>
      </c>
      <c r="N30" s="4">
        <f t="shared" si="3"/>
        <v>307</v>
      </c>
      <c r="O30" s="66">
        <v>0</v>
      </c>
      <c r="P30" s="4">
        <f t="shared" si="4"/>
        <v>3414</v>
      </c>
      <c r="Q30" s="1"/>
      <c r="R30" s="6">
        <f t="shared" si="5"/>
        <v>134</v>
      </c>
      <c r="S30" s="66">
        <v>1</v>
      </c>
      <c r="T30" s="66">
        <v>133</v>
      </c>
      <c r="U30" s="4">
        <f t="shared" si="6"/>
        <v>10301</v>
      </c>
      <c r="V30" s="6">
        <f t="shared" si="7"/>
        <v>24</v>
      </c>
      <c r="W30" s="66">
        <v>0</v>
      </c>
      <c r="X30" s="66">
        <v>24</v>
      </c>
      <c r="Y30" s="4">
        <f t="shared" si="8"/>
        <v>6441</v>
      </c>
      <c r="Z30" s="1"/>
      <c r="AA30" s="23"/>
      <c r="AB30" s="23"/>
      <c r="AC30" s="42"/>
      <c r="AD30" s="45" t="str">
        <f t="shared" si="9"/>
        <v/>
      </c>
      <c r="AE30" s="6">
        <f t="shared" si="10"/>
        <v>5</v>
      </c>
      <c r="AF30" s="66">
        <v>3</v>
      </c>
      <c r="AG30" s="63">
        <v>2</v>
      </c>
      <c r="AH30" s="4">
        <f t="shared" si="11"/>
        <v>5989</v>
      </c>
      <c r="AI30" s="50"/>
      <c r="AJ30" s="88"/>
    </row>
    <row r="31" spans="1:36" ht="15.75" x14ac:dyDescent="0.25">
      <c r="A31" s="30">
        <v>24</v>
      </c>
      <c r="B31" s="11"/>
      <c r="C31" s="63">
        <v>16500</v>
      </c>
      <c r="D31" s="66">
        <v>57</v>
      </c>
      <c r="E31" s="92"/>
      <c r="F31" s="1"/>
      <c r="G31" s="5">
        <f t="shared" si="0"/>
        <v>0</v>
      </c>
      <c r="H31" s="63">
        <v>0</v>
      </c>
      <c r="I31" s="63">
        <v>0</v>
      </c>
      <c r="J31" s="4">
        <f t="shared" si="1"/>
        <v>2712</v>
      </c>
      <c r="K31" s="6">
        <f t="shared" si="2"/>
        <v>0</v>
      </c>
      <c r="L31" s="63">
        <v>0</v>
      </c>
      <c r="M31" s="63">
        <v>0</v>
      </c>
      <c r="N31" s="4">
        <f t="shared" si="3"/>
        <v>307</v>
      </c>
      <c r="O31" s="66">
        <v>0</v>
      </c>
      <c r="P31" s="4">
        <f t="shared" si="4"/>
        <v>3414</v>
      </c>
      <c r="Q31" s="1"/>
      <c r="R31" s="6">
        <f t="shared" si="5"/>
        <v>94</v>
      </c>
      <c r="S31" s="66">
        <v>2</v>
      </c>
      <c r="T31" s="66">
        <v>92</v>
      </c>
      <c r="U31" s="4">
        <f t="shared" si="6"/>
        <v>10395</v>
      </c>
      <c r="V31" s="6">
        <f t="shared" si="7"/>
        <v>22</v>
      </c>
      <c r="W31" s="66">
        <v>0</v>
      </c>
      <c r="X31" s="66">
        <v>22</v>
      </c>
      <c r="Y31" s="4">
        <f t="shared" si="8"/>
        <v>6463</v>
      </c>
      <c r="Z31" s="1"/>
      <c r="AA31" s="23"/>
      <c r="AB31" s="23"/>
      <c r="AC31" s="42"/>
      <c r="AD31" s="45" t="str">
        <f t="shared" si="9"/>
        <v/>
      </c>
      <c r="AE31" s="6">
        <f t="shared" si="10"/>
        <v>1</v>
      </c>
      <c r="AF31" s="66">
        <v>0</v>
      </c>
      <c r="AG31" s="63">
        <v>1</v>
      </c>
      <c r="AH31" s="4">
        <f t="shared" si="11"/>
        <v>5990</v>
      </c>
      <c r="AI31" s="50"/>
      <c r="AJ31" s="88"/>
    </row>
    <row r="32" spans="1:36" ht="15.75" x14ac:dyDescent="0.25">
      <c r="A32" s="30">
        <v>25</v>
      </c>
      <c r="B32" s="11"/>
      <c r="C32" s="63">
        <v>17000</v>
      </c>
      <c r="D32" s="66">
        <v>57</v>
      </c>
      <c r="E32" s="92"/>
      <c r="F32" s="1"/>
      <c r="G32" s="5">
        <f t="shared" si="0"/>
        <v>1</v>
      </c>
      <c r="H32" s="63">
        <v>0</v>
      </c>
      <c r="I32" s="63">
        <v>1</v>
      </c>
      <c r="J32" s="4">
        <f t="shared" si="1"/>
        <v>2713</v>
      </c>
      <c r="K32" s="6">
        <f t="shared" si="2"/>
        <v>0</v>
      </c>
      <c r="L32" s="63">
        <v>0</v>
      </c>
      <c r="M32" s="63">
        <v>0</v>
      </c>
      <c r="N32" s="4">
        <f t="shared" si="3"/>
        <v>307</v>
      </c>
      <c r="O32" s="66">
        <v>0</v>
      </c>
      <c r="P32" s="4">
        <f t="shared" si="4"/>
        <v>3414</v>
      </c>
      <c r="Q32" s="1"/>
      <c r="R32" s="6">
        <f t="shared" si="5"/>
        <v>85</v>
      </c>
      <c r="S32" s="66">
        <v>1</v>
      </c>
      <c r="T32" s="66">
        <v>84</v>
      </c>
      <c r="U32" s="4">
        <f t="shared" si="6"/>
        <v>10480</v>
      </c>
      <c r="V32" s="6">
        <f t="shared" si="7"/>
        <v>15</v>
      </c>
      <c r="W32" s="66">
        <v>0</v>
      </c>
      <c r="X32" s="66">
        <v>15</v>
      </c>
      <c r="Y32" s="4">
        <f t="shared" si="8"/>
        <v>6478</v>
      </c>
      <c r="Z32" s="1"/>
      <c r="AA32" s="23"/>
      <c r="AB32" s="23"/>
      <c r="AC32" s="42"/>
      <c r="AD32" s="45" t="str">
        <f t="shared" si="9"/>
        <v/>
      </c>
      <c r="AE32" s="6">
        <f t="shared" si="10"/>
        <v>2</v>
      </c>
      <c r="AF32" s="66">
        <v>2</v>
      </c>
      <c r="AG32" s="63">
        <v>0</v>
      </c>
      <c r="AH32" s="4">
        <f t="shared" si="11"/>
        <v>5992</v>
      </c>
      <c r="AI32" s="50"/>
      <c r="AJ32" s="88"/>
    </row>
    <row r="33" spans="1:36" ht="15.75" x14ac:dyDescent="0.25">
      <c r="A33" s="30">
        <v>26</v>
      </c>
      <c r="B33" s="11"/>
      <c r="C33" s="63">
        <v>17800</v>
      </c>
      <c r="D33" s="66">
        <v>57</v>
      </c>
      <c r="E33" s="92"/>
      <c r="F33" s="1"/>
      <c r="G33" s="5">
        <f t="shared" si="0"/>
        <v>0</v>
      </c>
      <c r="H33" s="63">
        <v>0</v>
      </c>
      <c r="I33" s="63">
        <v>0</v>
      </c>
      <c r="J33" s="4">
        <f t="shared" si="1"/>
        <v>2713</v>
      </c>
      <c r="K33" s="6">
        <f t="shared" si="2"/>
        <v>0</v>
      </c>
      <c r="L33" s="63">
        <v>0</v>
      </c>
      <c r="M33" s="63">
        <v>0</v>
      </c>
      <c r="N33" s="4">
        <f t="shared" si="3"/>
        <v>307</v>
      </c>
      <c r="O33" s="66">
        <v>0</v>
      </c>
      <c r="P33" s="4">
        <f t="shared" si="4"/>
        <v>3414</v>
      </c>
      <c r="Q33" s="1"/>
      <c r="R33" s="6">
        <f t="shared" si="5"/>
        <v>56</v>
      </c>
      <c r="S33" s="66">
        <v>0</v>
      </c>
      <c r="T33" s="66">
        <v>56</v>
      </c>
      <c r="U33" s="4">
        <f t="shared" si="6"/>
        <v>10536</v>
      </c>
      <c r="V33" s="6">
        <f t="shared" si="7"/>
        <v>13</v>
      </c>
      <c r="W33" s="66">
        <v>0</v>
      </c>
      <c r="X33" s="66">
        <v>13</v>
      </c>
      <c r="Y33" s="4">
        <f t="shared" si="8"/>
        <v>6491</v>
      </c>
      <c r="Z33" s="1"/>
      <c r="AA33" s="23"/>
      <c r="AB33" s="23"/>
      <c r="AC33" s="42"/>
      <c r="AD33" s="45" t="str">
        <f t="shared" si="9"/>
        <v/>
      </c>
      <c r="AE33" s="6">
        <f t="shared" si="10"/>
        <v>1</v>
      </c>
      <c r="AF33" s="66">
        <v>1</v>
      </c>
      <c r="AG33" s="63">
        <v>0</v>
      </c>
      <c r="AH33" s="4">
        <f t="shared" si="11"/>
        <v>5993</v>
      </c>
      <c r="AI33" s="50"/>
      <c r="AJ33" s="88"/>
    </row>
    <row r="34" spans="1:36" ht="15.75" x14ac:dyDescent="0.25">
      <c r="A34" s="30">
        <v>27</v>
      </c>
      <c r="B34" s="11"/>
      <c r="C34" s="63">
        <v>18300</v>
      </c>
      <c r="D34" s="66">
        <v>56</v>
      </c>
      <c r="E34" s="92"/>
      <c r="F34" s="1"/>
      <c r="G34" s="5">
        <f t="shared" si="0"/>
        <v>0</v>
      </c>
      <c r="H34" s="63">
        <v>0</v>
      </c>
      <c r="I34" s="63">
        <v>0</v>
      </c>
      <c r="J34" s="4">
        <f t="shared" si="1"/>
        <v>2713</v>
      </c>
      <c r="K34" s="6">
        <f t="shared" si="2"/>
        <v>0</v>
      </c>
      <c r="L34" s="63">
        <v>0</v>
      </c>
      <c r="M34" s="63">
        <v>0</v>
      </c>
      <c r="N34" s="4">
        <f t="shared" si="3"/>
        <v>307</v>
      </c>
      <c r="O34" s="66">
        <v>0</v>
      </c>
      <c r="P34" s="4">
        <f t="shared" si="4"/>
        <v>3414</v>
      </c>
      <c r="Q34" s="1"/>
      <c r="R34" s="6">
        <f t="shared" si="5"/>
        <v>45</v>
      </c>
      <c r="S34" s="66">
        <v>0</v>
      </c>
      <c r="T34" s="66">
        <v>45</v>
      </c>
      <c r="U34" s="4">
        <f t="shared" si="6"/>
        <v>10581</v>
      </c>
      <c r="V34" s="6">
        <f t="shared" si="7"/>
        <v>16</v>
      </c>
      <c r="W34" s="66">
        <v>0</v>
      </c>
      <c r="X34" s="66">
        <v>16</v>
      </c>
      <c r="Y34" s="4">
        <f t="shared" si="8"/>
        <v>6507</v>
      </c>
      <c r="Z34" s="1"/>
      <c r="AA34" s="23"/>
      <c r="AB34" s="23"/>
      <c r="AC34" s="42"/>
      <c r="AD34" s="45" t="str">
        <f t="shared" si="9"/>
        <v/>
      </c>
      <c r="AE34" s="6">
        <f t="shared" si="10"/>
        <v>-4</v>
      </c>
      <c r="AF34" s="66">
        <v>0</v>
      </c>
      <c r="AG34" s="63">
        <v>-4</v>
      </c>
      <c r="AH34" s="4">
        <f t="shared" si="11"/>
        <v>5989</v>
      </c>
      <c r="AI34" s="50"/>
      <c r="AJ34" s="88"/>
    </row>
    <row r="35" spans="1:36" ht="15.75" x14ac:dyDescent="0.25">
      <c r="A35" s="30">
        <v>28</v>
      </c>
      <c r="B35" s="11"/>
      <c r="C35" s="63">
        <v>18100</v>
      </c>
      <c r="D35" s="66">
        <v>56</v>
      </c>
      <c r="E35" s="92"/>
      <c r="F35" s="1"/>
      <c r="G35" s="5">
        <f t="shared" si="0"/>
        <v>1</v>
      </c>
      <c r="H35" s="63">
        <v>0</v>
      </c>
      <c r="I35" s="63">
        <v>1</v>
      </c>
      <c r="J35" s="4">
        <f t="shared" si="1"/>
        <v>2714</v>
      </c>
      <c r="K35" s="6">
        <f t="shared" si="2"/>
        <v>0</v>
      </c>
      <c r="L35" s="63">
        <v>0</v>
      </c>
      <c r="M35" s="63">
        <v>0</v>
      </c>
      <c r="N35" s="4">
        <f t="shared" si="3"/>
        <v>307</v>
      </c>
      <c r="O35" s="66">
        <v>0</v>
      </c>
      <c r="P35" s="4">
        <f t="shared" si="4"/>
        <v>3414</v>
      </c>
      <c r="Q35" s="1"/>
      <c r="R35" s="6">
        <f t="shared" si="5"/>
        <v>61</v>
      </c>
      <c r="S35" s="66">
        <v>0</v>
      </c>
      <c r="T35" s="66">
        <v>61</v>
      </c>
      <c r="U35" s="4">
        <f t="shared" si="6"/>
        <v>10642</v>
      </c>
      <c r="V35" s="6">
        <f t="shared" si="7"/>
        <v>6</v>
      </c>
      <c r="W35" s="66">
        <v>0</v>
      </c>
      <c r="X35" s="66">
        <v>6</v>
      </c>
      <c r="Y35" s="4">
        <f t="shared" si="8"/>
        <v>6513</v>
      </c>
      <c r="Z35" s="1"/>
      <c r="AA35" s="23"/>
      <c r="AB35" s="23"/>
      <c r="AC35" s="42"/>
      <c r="AD35" s="45" t="str">
        <f t="shared" si="9"/>
        <v/>
      </c>
      <c r="AE35" s="6">
        <f t="shared" si="10"/>
        <v>1</v>
      </c>
      <c r="AF35" s="66">
        <v>0</v>
      </c>
      <c r="AG35" s="63">
        <v>1</v>
      </c>
      <c r="AH35" s="4">
        <f t="shared" si="11"/>
        <v>5990</v>
      </c>
      <c r="AI35" s="50"/>
      <c r="AJ35" s="88"/>
    </row>
    <row r="36" spans="1:36" ht="15.75" x14ac:dyDescent="0.25">
      <c r="A36" s="30">
        <v>29</v>
      </c>
      <c r="B36" s="11"/>
      <c r="C36" s="64">
        <v>17100</v>
      </c>
      <c r="D36" s="67"/>
      <c r="E36" s="93"/>
      <c r="F36" s="11"/>
      <c r="G36" s="5">
        <f t="shared" si="0"/>
        <v>0</v>
      </c>
      <c r="H36" s="64">
        <v>0</v>
      </c>
      <c r="I36" s="64">
        <v>0</v>
      </c>
      <c r="J36" s="4">
        <f t="shared" si="1"/>
        <v>2714</v>
      </c>
      <c r="K36" s="18">
        <f t="shared" si="2"/>
        <v>0</v>
      </c>
      <c r="L36" s="64">
        <v>0</v>
      </c>
      <c r="M36" s="64">
        <v>0</v>
      </c>
      <c r="N36" s="4">
        <f t="shared" si="3"/>
        <v>307</v>
      </c>
      <c r="O36" s="67">
        <v>0</v>
      </c>
      <c r="P36" s="4">
        <f t="shared" si="4"/>
        <v>3414</v>
      </c>
      <c r="Q36" s="11"/>
      <c r="R36" s="6">
        <f t="shared" si="5"/>
        <v>63</v>
      </c>
      <c r="S36" s="66">
        <v>1</v>
      </c>
      <c r="T36" s="66">
        <v>62</v>
      </c>
      <c r="U36" s="4">
        <f t="shared" si="6"/>
        <v>10705</v>
      </c>
      <c r="V36" s="6">
        <f t="shared" si="7"/>
        <v>10</v>
      </c>
      <c r="W36" s="66">
        <v>0</v>
      </c>
      <c r="X36" s="66">
        <v>10</v>
      </c>
      <c r="Y36" s="4">
        <f t="shared" si="8"/>
        <v>6523</v>
      </c>
      <c r="Z36" s="1"/>
      <c r="AA36" s="23"/>
      <c r="AB36" s="23"/>
      <c r="AC36" s="42"/>
      <c r="AD36" s="45" t="str">
        <f t="shared" si="9"/>
        <v/>
      </c>
      <c r="AE36" s="6">
        <f t="shared" si="10"/>
        <v>3</v>
      </c>
      <c r="AF36" s="66">
        <v>2</v>
      </c>
      <c r="AG36" s="63">
        <v>1</v>
      </c>
      <c r="AH36" s="4">
        <f t="shared" si="11"/>
        <v>5993</v>
      </c>
      <c r="AI36" s="51"/>
      <c r="AJ36" s="88"/>
    </row>
    <row r="37" spans="1:36" ht="15.75" x14ac:dyDescent="0.25">
      <c r="A37" s="30">
        <v>30</v>
      </c>
      <c r="B37" s="11"/>
      <c r="C37" s="64">
        <v>16300</v>
      </c>
      <c r="D37" s="67"/>
      <c r="E37" s="93"/>
      <c r="F37" s="11"/>
      <c r="G37" s="5">
        <f t="shared" si="0"/>
        <v>0</v>
      </c>
      <c r="H37" s="64">
        <v>0</v>
      </c>
      <c r="I37" s="64">
        <v>0</v>
      </c>
      <c r="J37" s="4">
        <f t="shared" si="1"/>
        <v>2714</v>
      </c>
      <c r="K37" s="18">
        <f t="shared" si="2"/>
        <v>0</v>
      </c>
      <c r="L37" s="64">
        <v>0</v>
      </c>
      <c r="M37" s="64">
        <v>0</v>
      </c>
      <c r="N37" s="4">
        <f t="shared" si="3"/>
        <v>307</v>
      </c>
      <c r="O37" s="67">
        <v>0</v>
      </c>
      <c r="P37" s="4">
        <f t="shared" si="4"/>
        <v>3414</v>
      </c>
      <c r="Q37" s="11"/>
      <c r="R37" s="6">
        <f t="shared" si="5"/>
        <v>47</v>
      </c>
      <c r="S37" s="66">
        <v>0</v>
      </c>
      <c r="T37" s="66">
        <v>47</v>
      </c>
      <c r="U37" s="4">
        <f t="shared" si="6"/>
        <v>10752</v>
      </c>
      <c r="V37" s="6">
        <f t="shared" si="7"/>
        <v>3</v>
      </c>
      <c r="W37" s="66">
        <v>0</v>
      </c>
      <c r="X37" s="66">
        <v>3</v>
      </c>
      <c r="Y37" s="4">
        <f t="shared" si="8"/>
        <v>6526</v>
      </c>
      <c r="Z37" s="1"/>
      <c r="AA37" s="23"/>
      <c r="AB37" s="23"/>
      <c r="AC37" s="42"/>
      <c r="AD37" s="45" t="str">
        <f t="shared" si="9"/>
        <v/>
      </c>
      <c r="AE37" s="6">
        <f t="shared" si="10"/>
        <v>-1</v>
      </c>
      <c r="AF37" s="66">
        <v>0</v>
      </c>
      <c r="AG37" s="63">
        <v>-1</v>
      </c>
      <c r="AH37" s="4">
        <f t="shared" si="11"/>
        <v>5992</v>
      </c>
      <c r="AI37" s="51"/>
      <c r="AJ37" s="88"/>
    </row>
    <row r="38" spans="1:36" ht="16.5" thickBot="1" x14ac:dyDescent="0.3">
      <c r="A38" s="31">
        <v>31</v>
      </c>
      <c r="B38" s="32"/>
      <c r="C38" s="65">
        <v>15700</v>
      </c>
      <c r="D38" s="68">
        <v>56</v>
      </c>
      <c r="E38" s="94"/>
      <c r="F38" s="32"/>
      <c r="G38" s="41">
        <f t="shared" si="0"/>
        <v>0</v>
      </c>
      <c r="H38" s="65">
        <v>0</v>
      </c>
      <c r="I38" s="65">
        <v>0</v>
      </c>
      <c r="J38" s="21">
        <f t="shared" si="1"/>
        <v>2714</v>
      </c>
      <c r="K38" s="19">
        <f t="shared" si="2"/>
        <v>0</v>
      </c>
      <c r="L38" s="65">
        <v>0</v>
      </c>
      <c r="M38" s="65">
        <v>0</v>
      </c>
      <c r="N38" s="21">
        <f t="shared" si="3"/>
        <v>307</v>
      </c>
      <c r="O38" s="68">
        <v>0</v>
      </c>
      <c r="P38" s="21">
        <f t="shared" si="4"/>
        <v>3414</v>
      </c>
      <c r="Q38" s="32"/>
      <c r="R38" s="20">
        <f t="shared" si="5"/>
        <v>27</v>
      </c>
      <c r="S38" s="69">
        <v>0</v>
      </c>
      <c r="T38" s="69">
        <v>27</v>
      </c>
      <c r="U38" s="21">
        <f t="shared" si="6"/>
        <v>10779</v>
      </c>
      <c r="V38" s="20">
        <f t="shared" si="7"/>
        <v>5</v>
      </c>
      <c r="W38" s="69">
        <v>0</v>
      </c>
      <c r="X38" s="69">
        <v>5</v>
      </c>
      <c r="Y38" s="21">
        <f t="shared" si="8"/>
        <v>6531</v>
      </c>
      <c r="Z38" s="40"/>
      <c r="AA38" s="43"/>
      <c r="AB38" s="43"/>
      <c r="AC38" s="44"/>
      <c r="AD38" s="46" t="str">
        <f t="shared" si="9"/>
        <v/>
      </c>
      <c r="AE38" s="38">
        <f t="shared" si="10"/>
        <v>4</v>
      </c>
      <c r="AF38" s="69">
        <v>-1</v>
      </c>
      <c r="AG38" s="70">
        <v>5</v>
      </c>
      <c r="AH38" s="39">
        <f t="shared" si="11"/>
        <v>5996</v>
      </c>
      <c r="AI38" s="32"/>
      <c r="AJ38" s="89"/>
    </row>
    <row r="39" spans="1:36" ht="15.75" x14ac:dyDescent="0.25">
      <c r="A39" s="106" t="s">
        <v>37</v>
      </c>
      <c r="H39" s="103">
        <f>IF(H8="","",SUM(H8:H38)+September!H39)</f>
        <v>212</v>
      </c>
      <c r="I39" s="103">
        <f>IF(I8="","",SUM(I8:I38)+September!I39)</f>
        <v>2502</v>
      </c>
      <c r="J39" s="111"/>
      <c r="K39" s="111"/>
      <c r="L39" s="103">
        <f>IF(L8="","",SUM(L8:L38)+September!L39)</f>
        <v>37</v>
      </c>
      <c r="M39" s="103">
        <f>IF(M8="","",SUM(M8:M38)+September!M39)</f>
        <v>270</v>
      </c>
      <c r="N39" s="8"/>
      <c r="O39" s="111"/>
      <c r="P39" s="111"/>
      <c r="Q39" s="111"/>
      <c r="R39" s="111"/>
      <c r="S39" s="103">
        <f>IF(S8="","",SUM(S8:S38)+September!S39)</f>
        <v>91</v>
      </c>
      <c r="T39" s="103">
        <f>IF(T8="","",SUM(T8:T38)+September!T39)</f>
        <v>10688</v>
      </c>
      <c r="U39" s="111"/>
      <c r="V39" s="111"/>
      <c r="W39" s="103">
        <f>IF(W8="","",SUM(W8:W38)+September!W39)</f>
        <v>113</v>
      </c>
      <c r="X39" s="103">
        <f>IF(X8="","",SUM(X8:X38)+September!X39)</f>
        <v>6418</v>
      </c>
      <c r="Y39" s="111"/>
      <c r="Z39" s="111"/>
      <c r="AA39" s="111"/>
      <c r="AB39" s="111"/>
      <c r="AC39" s="111"/>
      <c r="AD39" s="111"/>
      <c r="AE39" s="111"/>
      <c r="AF39" s="103">
        <f>IF(AF8="","",SUM(AF8:AF38)+September!AF39)</f>
        <v>5800</v>
      </c>
      <c r="AG39" s="103">
        <f>IF(AG8="","",SUM(AG8:AG38)+September!AG39)</f>
        <v>196</v>
      </c>
      <c r="AH39" s="111"/>
    </row>
  </sheetData>
  <sheetProtection sheet="1" objects="1" scenarios="1"/>
  <mergeCells count="15">
    <mergeCell ref="G6:I6"/>
    <mergeCell ref="K6:M6"/>
    <mergeCell ref="AA6:AC6"/>
    <mergeCell ref="AE6:AG6"/>
    <mergeCell ref="AA4:AH4"/>
    <mergeCell ref="G5:J5"/>
    <mergeCell ref="K5:N5"/>
    <mergeCell ref="AA5:AD5"/>
    <mergeCell ref="AE5:AH5"/>
    <mergeCell ref="C5:E5"/>
    <mergeCell ref="O5:P5"/>
    <mergeCell ref="R5:U5"/>
    <mergeCell ref="V5:Y5"/>
    <mergeCell ref="G4:P4"/>
    <mergeCell ref="R4:Y4"/>
  </mergeCells>
  <conditionalFormatting sqref="AA8:AA37">
    <cfRule type="expression" dxfId="5" priority="2" stopIfTrue="1">
      <formula>AB8+AC8&lt;&gt;AA8</formula>
    </cfRule>
  </conditionalFormatting>
  <conditionalFormatting sqref="AA38">
    <cfRule type="expression" dxfId="4" priority="1" stopIfTrue="1">
      <formula>AB38+AC38&lt;&gt;AA38</formula>
    </cfRule>
  </conditionalFormatting>
  <printOptions horizontalCentered="1"/>
  <pageMargins left="0.25" right="0.25" top="0.5" bottom="0.5" header="0" footer="0"/>
  <pageSetup scale="54" orientation="landscape" r:id="rId1"/>
  <headerFooter alignWithMargins="0">
    <oddHeader>&amp;C&amp;"Arial,Bold"&amp;12WILLAMETTE FALLS FISHWAY COUNTS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J39"/>
  <sheetViews>
    <sheetView zoomScale="90" zoomScaleNormal="90" workbookViewId="0">
      <pane ySplit="7" topLeftCell="A8" activePane="bottomLeft" state="frozen"/>
      <selection activeCell="AD7" sqref="AD7:AE7"/>
      <selection pane="bottomLeft" activeCell="S32" sqref="S32"/>
    </sheetView>
  </sheetViews>
  <sheetFormatPr defaultColWidth="9.140625" defaultRowHeight="12.75" x14ac:dyDescent="0.2"/>
  <cols>
    <col min="1" max="1" width="6.140625" style="7" bestFit="1" customWidth="1"/>
    <col min="2" max="2" width="0.7109375" style="7" customWidth="1"/>
    <col min="3" max="3" width="8.28515625" style="7" bestFit="1" customWidth="1"/>
    <col min="4" max="4" width="7.7109375" style="7" customWidth="1"/>
    <col min="5" max="5" width="6.7109375" style="7" customWidth="1"/>
    <col min="6" max="6" width="0.7109375" style="7" customWidth="1"/>
    <col min="7" max="7" width="6.28515625" style="7" bestFit="1" customWidth="1"/>
    <col min="8" max="8" width="9.140625" style="7" bestFit="1" customWidth="1"/>
    <col min="9" max="9" width="7.42578125" style="7" bestFit="1" customWidth="1"/>
    <col min="10" max="10" width="7" style="7" bestFit="1" customWidth="1"/>
    <col min="11" max="11" width="6.28515625" style="7" bestFit="1" customWidth="1"/>
    <col min="12" max="12" width="9.140625" style="7" bestFit="1" customWidth="1"/>
    <col min="13" max="13" width="7.42578125" style="7" bestFit="1" customWidth="1"/>
    <col min="14" max="14" width="7" style="7" bestFit="1" customWidth="1"/>
    <col min="15" max="15" width="6.28515625" style="7" bestFit="1" customWidth="1"/>
    <col min="16" max="16" width="7.5703125" style="7" customWidth="1"/>
    <col min="17" max="17" width="0.7109375" style="7" customWidth="1"/>
    <col min="18" max="18" width="6.28515625" style="7" bestFit="1" customWidth="1"/>
    <col min="19" max="19" width="9.140625" style="7" bestFit="1" customWidth="1"/>
    <col min="20" max="20" width="8.42578125" style="7" customWidth="1"/>
    <col min="21" max="21" width="8.140625" style="7" customWidth="1"/>
    <col min="22" max="22" width="6.28515625" style="7" bestFit="1" customWidth="1"/>
    <col min="23" max="23" width="9.140625" style="7" bestFit="1" customWidth="1"/>
    <col min="24" max="24" width="7.42578125" style="7" bestFit="1" customWidth="1"/>
    <col min="25" max="25" width="7" style="7" bestFit="1" customWidth="1"/>
    <col min="26" max="26" width="0.7109375" style="7" customWidth="1"/>
    <col min="27" max="27" width="6.28515625" style="7" bestFit="1" customWidth="1"/>
    <col min="28" max="28" width="9.140625" style="7" bestFit="1" customWidth="1"/>
    <col min="29" max="29" width="7.42578125" style="7" bestFit="1" customWidth="1"/>
    <col min="30" max="30" width="7" style="7" bestFit="1" customWidth="1"/>
    <col min="31" max="31" width="6.28515625" style="7" bestFit="1" customWidth="1"/>
    <col min="32" max="32" width="9.140625" style="7" bestFit="1" customWidth="1"/>
    <col min="33" max="33" width="7.42578125" style="7" bestFit="1" customWidth="1"/>
    <col min="34" max="34" width="7" style="7" bestFit="1" customWidth="1"/>
    <col min="35" max="35" width="0.7109375" style="7" customWidth="1"/>
    <col min="36" max="36" width="21.28515625" style="7" bestFit="1" customWidth="1"/>
    <col min="37" max="37" width="11.5703125" style="7" bestFit="1" customWidth="1"/>
    <col min="38" max="16384" width="9.140625" style="7"/>
  </cols>
  <sheetData>
    <row r="1" spans="1:36" ht="15.75" x14ac:dyDescent="0.25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26"/>
      <c r="AF1" s="26"/>
      <c r="AG1" s="10"/>
      <c r="AH1" s="10"/>
      <c r="AI1" s="26" t="s">
        <v>27</v>
      </c>
      <c r="AJ1" s="60">
        <v>2022</v>
      </c>
    </row>
    <row r="2" spans="1:36" ht="15.75" x14ac:dyDescent="0.25">
      <c r="A2" s="24"/>
      <c r="B2" s="24"/>
      <c r="C2" s="24"/>
      <c r="D2" s="24"/>
      <c r="E2" s="24"/>
      <c r="F2" s="24"/>
      <c r="G2" s="25"/>
      <c r="H2" s="26"/>
      <c r="I2" s="26"/>
      <c r="J2" s="26"/>
      <c r="K2" s="10"/>
      <c r="L2" s="10"/>
      <c r="M2" s="10"/>
      <c r="N2" s="10"/>
      <c r="O2" s="24"/>
      <c r="P2" s="24"/>
      <c r="Q2" s="26"/>
      <c r="R2" s="26"/>
      <c r="S2" s="26"/>
      <c r="T2" s="26"/>
      <c r="U2" s="26"/>
      <c r="V2" s="26"/>
      <c r="W2" s="26"/>
      <c r="X2" s="26"/>
      <c r="Y2" s="26"/>
      <c r="Z2" s="25"/>
      <c r="AA2" s="25"/>
      <c r="AB2" s="24"/>
      <c r="AC2" s="24"/>
      <c r="AD2" s="24"/>
      <c r="AE2" s="26"/>
      <c r="AF2" s="26"/>
      <c r="AG2" s="10"/>
      <c r="AH2" s="10"/>
      <c r="AI2" s="26" t="s">
        <v>28</v>
      </c>
      <c r="AJ2" s="60" t="s">
        <v>14</v>
      </c>
    </row>
    <row r="3" spans="1:36" ht="15.75" thickBot="1" x14ac:dyDescent="0.25">
      <c r="A3" s="24"/>
      <c r="B3" s="24"/>
      <c r="C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9"/>
      <c r="AJ3" s="9"/>
    </row>
    <row r="4" spans="1:36" ht="15.75" x14ac:dyDescent="0.25">
      <c r="A4" s="33"/>
      <c r="B4" s="34"/>
      <c r="C4" s="35"/>
      <c r="D4" s="36"/>
      <c r="E4" s="37"/>
      <c r="F4" s="34"/>
      <c r="G4" s="129" t="s">
        <v>12</v>
      </c>
      <c r="H4" s="130"/>
      <c r="I4" s="130"/>
      <c r="J4" s="130"/>
      <c r="K4" s="130"/>
      <c r="L4" s="130"/>
      <c r="M4" s="130"/>
      <c r="N4" s="130"/>
      <c r="O4" s="130"/>
      <c r="P4" s="131"/>
      <c r="Q4" s="34"/>
      <c r="R4" s="126" t="s">
        <v>8</v>
      </c>
      <c r="S4" s="127"/>
      <c r="T4" s="127"/>
      <c r="U4" s="127"/>
      <c r="V4" s="127"/>
      <c r="W4" s="127"/>
      <c r="X4" s="127"/>
      <c r="Y4" s="128"/>
      <c r="Z4" s="34"/>
      <c r="AA4" s="123" t="s">
        <v>9</v>
      </c>
      <c r="AB4" s="124"/>
      <c r="AC4" s="124"/>
      <c r="AD4" s="124"/>
      <c r="AE4" s="124"/>
      <c r="AF4" s="124"/>
      <c r="AG4" s="124"/>
      <c r="AH4" s="125"/>
      <c r="AI4" s="54"/>
      <c r="AJ4" s="57" t="s">
        <v>33</v>
      </c>
    </row>
    <row r="5" spans="1:36" ht="15" x14ac:dyDescent="0.2">
      <c r="A5" s="27" t="s">
        <v>0</v>
      </c>
      <c r="B5" s="11"/>
      <c r="C5" s="120" t="s">
        <v>2</v>
      </c>
      <c r="D5" s="121"/>
      <c r="E5" s="122"/>
      <c r="F5" s="11"/>
      <c r="G5" s="117" t="s">
        <v>4</v>
      </c>
      <c r="H5" s="118"/>
      <c r="I5" s="118"/>
      <c r="J5" s="119"/>
      <c r="K5" s="117" t="s">
        <v>5</v>
      </c>
      <c r="L5" s="118"/>
      <c r="M5" s="118"/>
      <c r="N5" s="119"/>
      <c r="O5" s="117" t="s">
        <v>6</v>
      </c>
      <c r="P5" s="119"/>
      <c r="Q5" s="11"/>
      <c r="R5" s="117" t="s">
        <v>4</v>
      </c>
      <c r="S5" s="118"/>
      <c r="T5" s="118"/>
      <c r="U5" s="119"/>
      <c r="V5" s="117" t="s">
        <v>5</v>
      </c>
      <c r="W5" s="118"/>
      <c r="X5" s="118"/>
      <c r="Y5" s="119"/>
      <c r="Z5" s="11"/>
      <c r="AA5" s="117" t="s">
        <v>11</v>
      </c>
      <c r="AB5" s="118"/>
      <c r="AC5" s="118"/>
      <c r="AD5" s="119"/>
      <c r="AE5" s="117" t="s">
        <v>10</v>
      </c>
      <c r="AF5" s="118"/>
      <c r="AG5" s="118"/>
      <c r="AH5" s="119"/>
      <c r="AI5" s="48"/>
      <c r="AJ5" s="56"/>
    </row>
    <row r="6" spans="1:36" ht="15.75" x14ac:dyDescent="0.25">
      <c r="A6" s="27"/>
      <c r="B6" s="11"/>
      <c r="C6" s="12" t="s">
        <v>3</v>
      </c>
      <c r="D6" s="12" t="s">
        <v>20</v>
      </c>
      <c r="E6" s="13" t="s">
        <v>21</v>
      </c>
      <c r="F6" s="11"/>
      <c r="G6" s="117" t="s">
        <v>7</v>
      </c>
      <c r="H6" s="118"/>
      <c r="I6" s="119"/>
      <c r="J6" s="14" t="s">
        <v>1</v>
      </c>
      <c r="K6" s="117" t="s">
        <v>7</v>
      </c>
      <c r="L6" s="118"/>
      <c r="M6" s="119"/>
      <c r="N6" s="14" t="s">
        <v>1</v>
      </c>
      <c r="O6" s="12" t="s">
        <v>7</v>
      </c>
      <c r="P6" s="14" t="s">
        <v>1</v>
      </c>
      <c r="Q6" s="11"/>
      <c r="R6" s="13" t="s">
        <v>7</v>
      </c>
      <c r="S6" s="13"/>
      <c r="T6" s="13"/>
      <c r="U6" s="22" t="s">
        <v>1</v>
      </c>
      <c r="V6" s="13" t="s">
        <v>7</v>
      </c>
      <c r="W6" s="13"/>
      <c r="X6" s="13"/>
      <c r="Y6" s="22" t="s">
        <v>1</v>
      </c>
      <c r="Z6" s="11"/>
      <c r="AA6" s="117" t="s">
        <v>7</v>
      </c>
      <c r="AB6" s="118"/>
      <c r="AC6" s="119"/>
      <c r="AD6" s="14" t="s">
        <v>1</v>
      </c>
      <c r="AE6" s="120" t="s">
        <v>7</v>
      </c>
      <c r="AF6" s="121"/>
      <c r="AG6" s="122"/>
      <c r="AH6" s="22" t="s">
        <v>1</v>
      </c>
      <c r="AI6" s="49"/>
      <c r="AJ6" s="52" t="s">
        <v>35</v>
      </c>
    </row>
    <row r="7" spans="1:36" ht="15.75" x14ac:dyDescent="0.25">
      <c r="A7" s="28"/>
      <c r="B7" s="11"/>
      <c r="C7" s="23"/>
      <c r="D7" s="23"/>
      <c r="E7" s="23"/>
      <c r="F7" s="11"/>
      <c r="G7" s="15" t="s">
        <v>22</v>
      </c>
      <c r="H7" s="12" t="s">
        <v>23</v>
      </c>
      <c r="I7" s="12" t="s">
        <v>24</v>
      </c>
      <c r="J7" s="16">
        <f>October!J38</f>
        <v>2714</v>
      </c>
      <c r="K7" s="15" t="s">
        <v>22</v>
      </c>
      <c r="L7" s="12" t="s">
        <v>23</v>
      </c>
      <c r="M7" s="12" t="s">
        <v>24</v>
      </c>
      <c r="N7" s="16">
        <f>October!N38</f>
        <v>307</v>
      </c>
      <c r="O7" s="23"/>
      <c r="P7" s="16">
        <f>October!P38</f>
        <v>3414</v>
      </c>
      <c r="Q7" s="11"/>
      <c r="R7" s="15" t="s">
        <v>22</v>
      </c>
      <c r="S7" s="12" t="s">
        <v>23</v>
      </c>
      <c r="T7" s="12" t="s">
        <v>24</v>
      </c>
      <c r="U7" s="4">
        <f>October!U38</f>
        <v>10779</v>
      </c>
      <c r="V7" s="15" t="s">
        <v>22</v>
      </c>
      <c r="W7" s="12" t="s">
        <v>23</v>
      </c>
      <c r="X7" s="12" t="s">
        <v>24</v>
      </c>
      <c r="Y7" s="4">
        <f>October!Y38</f>
        <v>6531</v>
      </c>
      <c r="Z7" s="1"/>
      <c r="AA7" s="3" t="s">
        <v>22</v>
      </c>
      <c r="AB7" s="2" t="s">
        <v>23</v>
      </c>
      <c r="AC7" s="2" t="s">
        <v>24</v>
      </c>
      <c r="AD7" s="4">
        <v>0</v>
      </c>
      <c r="AE7" s="15" t="s">
        <v>22</v>
      </c>
      <c r="AF7" s="12" t="s">
        <v>23</v>
      </c>
      <c r="AG7" s="12" t="s">
        <v>24</v>
      </c>
      <c r="AH7" s="17"/>
      <c r="AI7" s="50"/>
      <c r="AJ7" s="53"/>
    </row>
    <row r="8" spans="1:36" ht="15.75" x14ac:dyDescent="0.25">
      <c r="A8" s="29">
        <v>1</v>
      </c>
      <c r="B8" s="11"/>
      <c r="C8" s="63">
        <v>16000</v>
      </c>
      <c r="D8" s="66">
        <v>56</v>
      </c>
      <c r="E8" s="90"/>
      <c r="F8" s="1"/>
      <c r="G8" s="5">
        <f t="shared" ref="G8:G38" si="0">IF(AND(H8="",I8=""),"",H8+I8)</f>
        <v>0</v>
      </c>
      <c r="H8" s="63">
        <v>0</v>
      </c>
      <c r="I8" s="63">
        <v>0</v>
      </c>
      <c r="J8" s="4">
        <f t="shared" ref="J8:J38" si="1">IF(G8="","",IF(G8&lt;-1000,"Error",J7+G8))</f>
        <v>2714</v>
      </c>
      <c r="K8" s="5">
        <f t="shared" ref="K8:K38" si="2">IF(AND(L8="",M8=""),"",L8+M8)</f>
        <v>0</v>
      </c>
      <c r="L8" s="63">
        <v>0</v>
      </c>
      <c r="M8" s="66">
        <v>0</v>
      </c>
      <c r="N8" s="4">
        <f t="shared" ref="N8:N38" si="3">IF(K8="","",IF(K8&lt;-1000,"Error",N7+K8))</f>
        <v>307</v>
      </c>
      <c r="O8" s="66">
        <v>0</v>
      </c>
      <c r="P8" s="4">
        <f t="shared" ref="P8:P38" si="4">IF(O8="","",IF(O8&lt;-1000,"Error",P7+O8))</f>
        <v>3414</v>
      </c>
      <c r="Q8" s="1"/>
      <c r="R8" s="6">
        <f t="shared" ref="R8:R38" si="5">IF(AND(S8="",T8=""),"",S8+T8)</f>
        <v>36</v>
      </c>
      <c r="S8" s="66">
        <v>1</v>
      </c>
      <c r="T8" s="66">
        <v>35</v>
      </c>
      <c r="U8" s="4">
        <f t="shared" ref="U8:U38" si="6">IF(R8="","",IF(R8&lt;-1000,"Error",U7+R8))</f>
        <v>10815</v>
      </c>
      <c r="V8" s="6">
        <f t="shared" ref="V8:V38" si="7">IF(AND(W8="",X8=""),"",W8+X8)</f>
        <v>17</v>
      </c>
      <c r="W8" s="66">
        <v>0</v>
      </c>
      <c r="X8" s="66">
        <v>17</v>
      </c>
      <c r="Y8" s="4">
        <f t="shared" ref="Y8:Y38" si="8">IF(V8="","",IF(V8&lt;-1000,"Error",Y7+V8))</f>
        <v>6548</v>
      </c>
      <c r="Z8" s="1"/>
      <c r="AA8" s="6">
        <f t="shared" ref="AA8:AA38" si="9">IF(AND(AB8="",AC8=""),"",AB8+AC8)</f>
        <v>3</v>
      </c>
      <c r="AB8" s="66">
        <v>0</v>
      </c>
      <c r="AC8" s="63">
        <v>3</v>
      </c>
      <c r="AD8" s="4">
        <f t="shared" ref="AD8:AD38" si="10">IF(AA8="","",IF(AA8&lt;-1000,"Error",AD7+AA8))</f>
        <v>3</v>
      </c>
      <c r="AE8" s="23"/>
      <c r="AF8" s="23"/>
      <c r="AG8" s="42"/>
      <c r="AH8" s="45" t="str">
        <f t="shared" ref="AH8:AH38" si="11">IF(AE8="","",IF(AE8&lt;-1000,"",AH7+AE8))</f>
        <v/>
      </c>
      <c r="AI8" s="50"/>
      <c r="AJ8" s="88"/>
    </row>
    <row r="9" spans="1:36" ht="15.75" x14ac:dyDescent="0.25">
      <c r="A9" s="30">
        <v>2</v>
      </c>
      <c r="B9" s="11"/>
      <c r="C9" s="63">
        <v>17000</v>
      </c>
      <c r="D9" s="66">
        <v>55</v>
      </c>
      <c r="E9" s="90"/>
      <c r="F9" s="1"/>
      <c r="G9" s="5">
        <f t="shared" si="0"/>
        <v>0</v>
      </c>
      <c r="H9" s="63">
        <v>0</v>
      </c>
      <c r="I9" s="63">
        <v>0</v>
      </c>
      <c r="J9" s="4">
        <f t="shared" si="1"/>
        <v>2714</v>
      </c>
      <c r="K9" s="6">
        <f t="shared" si="2"/>
        <v>0</v>
      </c>
      <c r="L9" s="63">
        <v>0</v>
      </c>
      <c r="M9" s="63">
        <v>0</v>
      </c>
      <c r="N9" s="4">
        <f t="shared" si="3"/>
        <v>307</v>
      </c>
      <c r="O9" s="66">
        <v>0</v>
      </c>
      <c r="P9" s="4">
        <f t="shared" si="4"/>
        <v>3414</v>
      </c>
      <c r="Q9" s="1"/>
      <c r="R9" s="6">
        <f t="shared" si="5"/>
        <v>64</v>
      </c>
      <c r="S9" s="66">
        <v>0</v>
      </c>
      <c r="T9" s="66">
        <v>64</v>
      </c>
      <c r="U9" s="4">
        <f t="shared" si="6"/>
        <v>10879</v>
      </c>
      <c r="V9" s="6">
        <f t="shared" si="7"/>
        <v>18</v>
      </c>
      <c r="W9" s="66">
        <v>0</v>
      </c>
      <c r="X9" s="66">
        <v>18</v>
      </c>
      <c r="Y9" s="4">
        <f t="shared" si="8"/>
        <v>6566</v>
      </c>
      <c r="Z9" s="1"/>
      <c r="AA9" s="6">
        <f t="shared" si="9"/>
        <v>3</v>
      </c>
      <c r="AB9" s="66">
        <v>0</v>
      </c>
      <c r="AC9" s="63">
        <v>3</v>
      </c>
      <c r="AD9" s="4">
        <f t="shared" si="10"/>
        <v>6</v>
      </c>
      <c r="AE9" s="23"/>
      <c r="AF9" s="23"/>
      <c r="AG9" s="42"/>
      <c r="AH9" s="45" t="str">
        <f t="shared" si="11"/>
        <v/>
      </c>
      <c r="AI9" s="50"/>
      <c r="AJ9" s="88" t="s">
        <v>44</v>
      </c>
    </row>
    <row r="10" spans="1:36" ht="15.75" x14ac:dyDescent="0.25">
      <c r="A10" s="30">
        <v>3</v>
      </c>
      <c r="B10" s="11"/>
      <c r="C10" s="63">
        <v>17600</v>
      </c>
      <c r="D10" s="66">
        <v>55</v>
      </c>
      <c r="E10" s="90"/>
      <c r="F10" s="1"/>
      <c r="G10" s="5">
        <f t="shared" si="0"/>
        <v>0</v>
      </c>
      <c r="H10" s="63">
        <v>0</v>
      </c>
      <c r="I10" s="63">
        <v>0</v>
      </c>
      <c r="J10" s="4">
        <f t="shared" si="1"/>
        <v>2714</v>
      </c>
      <c r="K10" s="6">
        <f t="shared" si="2"/>
        <v>0</v>
      </c>
      <c r="L10" s="63">
        <v>0</v>
      </c>
      <c r="M10" s="63">
        <v>0</v>
      </c>
      <c r="N10" s="4">
        <f t="shared" si="3"/>
        <v>307</v>
      </c>
      <c r="O10" s="66">
        <v>0</v>
      </c>
      <c r="P10" s="4">
        <f t="shared" si="4"/>
        <v>3414</v>
      </c>
      <c r="Q10" s="1"/>
      <c r="R10" s="6">
        <f t="shared" si="5"/>
        <v>53</v>
      </c>
      <c r="S10" s="66">
        <v>2</v>
      </c>
      <c r="T10" s="66">
        <v>51</v>
      </c>
      <c r="U10" s="4">
        <f t="shared" si="6"/>
        <v>10932</v>
      </c>
      <c r="V10" s="6">
        <f t="shared" si="7"/>
        <v>11</v>
      </c>
      <c r="W10" s="66">
        <v>0</v>
      </c>
      <c r="X10" s="66">
        <v>11</v>
      </c>
      <c r="Y10" s="4">
        <f t="shared" si="8"/>
        <v>6577</v>
      </c>
      <c r="Z10" s="1"/>
      <c r="AA10" s="6">
        <f t="shared" si="9"/>
        <v>1</v>
      </c>
      <c r="AB10" s="66">
        <v>0</v>
      </c>
      <c r="AC10" s="63">
        <v>1</v>
      </c>
      <c r="AD10" s="4">
        <f t="shared" si="10"/>
        <v>7</v>
      </c>
      <c r="AE10" s="23"/>
      <c r="AF10" s="23"/>
      <c r="AG10" s="42"/>
      <c r="AH10" s="45" t="str">
        <f t="shared" si="11"/>
        <v/>
      </c>
      <c r="AI10" s="50"/>
      <c r="AJ10" s="88"/>
    </row>
    <row r="11" spans="1:36" ht="15.75" x14ac:dyDescent="0.25">
      <c r="A11" s="30">
        <v>4</v>
      </c>
      <c r="B11" s="11"/>
      <c r="C11" s="63">
        <v>16900</v>
      </c>
      <c r="D11" s="91">
        <v>55</v>
      </c>
      <c r="E11" s="92"/>
      <c r="F11" s="1"/>
      <c r="G11" s="5">
        <f t="shared" si="0"/>
        <v>0</v>
      </c>
      <c r="H11" s="63">
        <v>0</v>
      </c>
      <c r="I11" s="63">
        <v>0</v>
      </c>
      <c r="J11" s="4">
        <f t="shared" si="1"/>
        <v>2714</v>
      </c>
      <c r="K11" s="6">
        <f t="shared" si="2"/>
        <v>0</v>
      </c>
      <c r="L11" s="63">
        <v>0</v>
      </c>
      <c r="M11" s="63">
        <v>0</v>
      </c>
      <c r="N11" s="4">
        <f t="shared" si="3"/>
        <v>307</v>
      </c>
      <c r="O11" s="66">
        <v>0</v>
      </c>
      <c r="P11" s="4">
        <f t="shared" si="4"/>
        <v>3414</v>
      </c>
      <c r="Q11" s="1"/>
      <c r="R11" s="6">
        <f t="shared" si="5"/>
        <v>38</v>
      </c>
      <c r="S11" s="66">
        <v>0</v>
      </c>
      <c r="T11" s="66">
        <v>38</v>
      </c>
      <c r="U11" s="4">
        <f t="shared" si="6"/>
        <v>10970</v>
      </c>
      <c r="V11" s="6">
        <f t="shared" si="7"/>
        <v>12</v>
      </c>
      <c r="W11" s="66">
        <v>0</v>
      </c>
      <c r="X11" s="66">
        <v>12</v>
      </c>
      <c r="Y11" s="4">
        <f t="shared" si="8"/>
        <v>6589</v>
      </c>
      <c r="Z11" s="1"/>
      <c r="AA11" s="6">
        <f t="shared" si="9"/>
        <v>1</v>
      </c>
      <c r="AB11" s="66">
        <v>0</v>
      </c>
      <c r="AC11" s="63">
        <v>1</v>
      </c>
      <c r="AD11" s="4">
        <f t="shared" si="10"/>
        <v>8</v>
      </c>
      <c r="AE11" s="23"/>
      <c r="AF11" s="23"/>
      <c r="AG11" s="42"/>
      <c r="AH11" s="45" t="str">
        <f t="shared" si="11"/>
        <v/>
      </c>
      <c r="AI11" s="50"/>
      <c r="AJ11" s="88"/>
    </row>
    <row r="12" spans="1:36" ht="15.75" x14ac:dyDescent="0.25">
      <c r="A12" s="30">
        <v>5</v>
      </c>
      <c r="B12" s="11"/>
      <c r="C12" s="63">
        <v>23200</v>
      </c>
      <c r="D12" s="66"/>
      <c r="E12" s="92"/>
      <c r="F12" s="1"/>
      <c r="G12" s="5">
        <f t="shared" si="0"/>
        <v>0</v>
      </c>
      <c r="H12" s="63">
        <v>0</v>
      </c>
      <c r="I12" s="63">
        <v>0</v>
      </c>
      <c r="J12" s="4">
        <f t="shared" si="1"/>
        <v>2714</v>
      </c>
      <c r="K12" s="6">
        <f t="shared" si="2"/>
        <v>0</v>
      </c>
      <c r="L12" s="63">
        <v>0</v>
      </c>
      <c r="M12" s="63">
        <v>0</v>
      </c>
      <c r="N12" s="4">
        <f t="shared" si="3"/>
        <v>307</v>
      </c>
      <c r="O12" s="66">
        <v>0</v>
      </c>
      <c r="P12" s="4">
        <f t="shared" si="4"/>
        <v>3414</v>
      </c>
      <c r="Q12" s="1"/>
      <c r="R12" s="6">
        <f t="shared" si="5"/>
        <v>26</v>
      </c>
      <c r="S12" s="66">
        <v>0</v>
      </c>
      <c r="T12" s="66">
        <v>26</v>
      </c>
      <c r="U12" s="4">
        <f t="shared" si="6"/>
        <v>10996</v>
      </c>
      <c r="V12" s="6">
        <f t="shared" si="7"/>
        <v>7</v>
      </c>
      <c r="W12" s="66">
        <v>0</v>
      </c>
      <c r="X12" s="66">
        <v>7</v>
      </c>
      <c r="Y12" s="4">
        <f t="shared" si="8"/>
        <v>6596</v>
      </c>
      <c r="Z12" s="1"/>
      <c r="AA12" s="6">
        <f t="shared" si="9"/>
        <v>0</v>
      </c>
      <c r="AB12" s="66">
        <v>0</v>
      </c>
      <c r="AC12" s="63">
        <v>0</v>
      </c>
      <c r="AD12" s="4">
        <f t="shared" si="10"/>
        <v>8</v>
      </c>
      <c r="AE12" s="23"/>
      <c r="AF12" s="23"/>
      <c r="AG12" s="42"/>
      <c r="AH12" s="45" t="str">
        <f t="shared" si="11"/>
        <v/>
      </c>
      <c r="AI12" s="50"/>
      <c r="AJ12" s="88"/>
    </row>
    <row r="13" spans="1:36" ht="15.75" x14ac:dyDescent="0.25">
      <c r="A13" s="30">
        <v>6</v>
      </c>
      <c r="B13" s="11"/>
      <c r="C13" s="63">
        <v>34500</v>
      </c>
      <c r="D13" s="66"/>
      <c r="E13" s="92"/>
      <c r="F13" s="1"/>
      <c r="G13" s="5">
        <f t="shared" si="0"/>
        <v>0</v>
      </c>
      <c r="H13" s="63">
        <v>0</v>
      </c>
      <c r="I13" s="63">
        <v>0</v>
      </c>
      <c r="J13" s="4">
        <f t="shared" si="1"/>
        <v>2714</v>
      </c>
      <c r="K13" s="6">
        <f t="shared" si="2"/>
        <v>0</v>
      </c>
      <c r="L13" s="63">
        <v>0</v>
      </c>
      <c r="M13" s="63">
        <v>0</v>
      </c>
      <c r="N13" s="4">
        <f t="shared" si="3"/>
        <v>307</v>
      </c>
      <c r="O13" s="66">
        <v>0</v>
      </c>
      <c r="P13" s="4">
        <f t="shared" si="4"/>
        <v>3414</v>
      </c>
      <c r="Q13" s="1"/>
      <c r="R13" s="6">
        <f t="shared" si="5"/>
        <v>11</v>
      </c>
      <c r="S13" s="66">
        <v>0</v>
      </c>
      <c r="T13" s="66">
        <v>11</v>
      </c>
      <c r="U13" s="4">
        <f t="shared" si="6"/>
        <v>11007</v>
      </c>
      <c r="V13" s="6">
        <f t="shared" si="7"/>
        <v>4</v>
      </c>
      <c r="W13" s="66">
        <v>0</v>
      </c>
      <c r="X13" s="66">
        <v>4</v>
      </c>
      <c r="Y13" s="4">
        <f t="shared" si="8"/>
        <v>6600</v>
      </c>
      <c r="Z13" s="1"/>
      <c r="AA13" s="6">
        <f t="shared" si="9"/>
        <v>1</v>
      </c>
      <c r="AB13" s="66">
        <v>0</v>
      </c>
      <c r="AC13" s="63">
        <v>1</v>
      </c>
      <c r="AD13" s="4">
        <f t="shared" si="10"/>
        <v>9</v>
      </c>
      <c r="AE13" s="23"/>
      <c r="AF13" s="23"/>
      <c r="AG13" s="42"/>
      <c r="AH13" s="45" t="str">
        <f t="shared" si="11"/>
        <v/>
      </c>
      <c r="AI13" s="50"/>
      <c r="AJ13" s="88"/>
    </row>
    <row r="14" spans="1:36" ht="15.75" x14ac:dyDescent="0.25">
      <c r="A14" s="30">
        <v>7</v>
      </c>
      <c r="B14" s="11"/>
      <c r="C14" s="63">
        <v>30200</v>
      </c>
      <c r="D14" s="66">
        <v>50</v>
      </c>
      <c r="E14" s="92"/>
      <c r="F14" s="1"/>
      <c r="G14" s="5">
        <f t="shared" si="0"/>
        <v>0</v>
      </c>
      <c r="H14" s="63">
        <v>0</v>
      </c>
      <c r="I14" s="63">
        <v>0</v>
      </c>
      <c r="J14" s="4">
        <f t="shared" si="1"/>
        <v>2714</v>
      </c>
      <c r="K14" s="6">
        <f t="shared" si="2"/>
        <v>0</v>
      </c>
      <c r="L14" s="63">
        <v>0</v>
      </c>
      <c r="M14" s="63">
        <v>0</v>
      </c>
      <c r="N14" s="4">
        <f t="shared" si="3"/>
        <v>307</v>
      </c>
      <c r="O14" s="66">
        <v>0</v>
      </c>
      <c r="P14" s="4">
        <f t="shared" si="4"/>
        <v>3414</v>
      </c>
      <c r="Q14" s="1"/>
      <c r="R14" s="6">
        <f t="shared" si="5"/>
        <v>28</v>
      </c>
      <c r="S14" s="66">
        <v>0</v>
      </c>
      <c r="T14" s="66">
        <v>28</v>
      </c>
      <c r="U14" s="4">
        <f t="shared" si="6"/>
        <v>11035</v>
      </c>
      <c r="V14" s="6">
        <f t="shared" si="7"/>
        <v>8</v>
      </c>
      <c r="W14" s="66">
        <v>0</v>
      </c>
      <c r="X14" s="66">
        <v>8</v>
      </c>
      <c r="Y14" s="4">
        <f t="shared" si="8"/>
        <v>6608</v>
      </c>
      <c r="Z14" s="1"/>
      <c r="AA14" s="6">
        <f t="shared" si="9"/>
        <v>3</v>
      </c>
      <c r="AB14" s="66">
        <v>0</v>
      </c>
      <c r="AC14" s="63">
        <v>3</v>
      </c>
      <c r="AD14" s="4">
        <f t="shared" si="10"/>
        <v>12</v>
      </c>
      <c r="AE14" s="23"/>
      <c r="AF14" s="23"/>
      <c r="AG14" s="42"/>
      <c r="AH14" s="45" t="str">
        <f t="shared" si="11"/>
        <v/>
      </c>
      <c r="AI14" s="50"/>
      <c r="AJ14" s="88"/>
    </row>
    <row r="15" spans="1:36" ht="15.75" x14ac:dyDescent="0.25">
      <c r="A15" s="30">
        <v>8</v>
      </c>
      <c r="B15" s="11"/>
      <c r="C15" s="63">
        <v>32100</v>
      </c>
      <c r="D15" s="66">
        <v>49</v>
      </c>
      <c r="E15" s="92"/>
      <c r="F15" s="1"/>
      <c r="G15" s="5">
        <f t="shared" si="0"/>
        <v>0</v>
      </c>
      <c r="H15" s="63">
        <v>0</v>
      </c>
      <c r="I15" s="63">
        <v>0</v>
      </c>
      <c r="J15" s="4">
        <f t="shared" si="1"/>
        <v>2714</v>
      </c>
      <c r="K15" s="6">
        <f t="shared" si="2"/>
        <v>0</v>
      </c>
      <c r="L15" s="63">
        <v>0</v>
      </c>
      <c r="M15" s="63">
        <v>0</v>
      </c>
      <c r="N15" s="4">
        <f t="shared" si="3"/>
        <v>307</v>
      </c>
      <c r="O15" s="66">
        <v>0</v>
      </c>
      <c r="P15" s="4">
        <f t="shared" si="4"/>
        <v>3414</v>
      </c>
      <c r="Q15" s="1"/>
      <c r="R15" s="6">
        <f t="shared" si="5"/>
        <v>38</v>
      </c>
      <c r="S15" s="66">
        <v>0</v>
      </c>
      <c r="T15" s="66">
        <v>38</v>
      </c>
      <c r="U15" s="4">
        <f t="shared" si="6"/>
        <v>11073</v>
      </c>
      <c r="V15" s="6">
        <f t="shared" si="7"/>
        <v>4</v>
      </c>
      <c r="W15" s="66">
        <v>0</v>
      </c>
      <c r="X15" s="66">
        <v>4</v>
      </c>
      <c r="Y15" s="4">
        <f t="shared" si="8"/>
        <v>6612</v>
      </c>
      <c r="Z15" s="1"/>
      <c r="AA15" s="6">
        <f t="shared" si="9"/>
        <v>7</v>
      </c>
      <c r="AB15" s="66">
        <v>0</v>
      </c>
      <c r="AC15" s="63">
        <v>7</v>
      </c>
      <c r="AD15" s="4">
        <f t="shared" si="10"/>
        <v>19</v>
      </c>
      <c r="AE15" s="23"/>
      <c r="AF15" s="23"/>
      <c r="AG15" s="42"/>
      <c r="AH15" s="45" t="str">
        <f t="shared" si="11"/>
        <v/>
      </c>
      <c r="AI15" s="50"/>
      <c r="AJ15" s="88"/>
    </row>
    <row r="16" spans="1:36" ht="15.75" x14ac:dyDescent="0.25">
      <c r="A16" s="30">
        <v>9</v>
      </c>
      <c r="B16" s="11"/>
      <c r="C16" s="63">
        <v>25900</v>
      </c>
      <c r="D16" s="66">
        <v>49</v>
      </c>
      <c r="E16" s="92"/>
      <c r="F16" s="1"/>
      <c r="G16" s="5">
        <f t="shared" si="0"/>
        <v>0</v>
      </c>
      <c r="H16" s="63">
        <v>0</v>
      </c>
      <c r="I16" s="63">
        <v>0</v>
      </c>
      <c r="J16" s="4">
        <f t="shared" si="1"/>
        <v>2714</v>
      </c>
      <c r="K16" s="6">
        <f t="shared" si="2"/>
        <v>0</v>
      </c>
      <c r="L16" s="63">
        <v>0</v>
      </c>
      <c r="M16" s="63">
        <v>0</v>
      </c>
      <c r="N16" s="4">
        <f t="shared" si="3"/>
        <v>307</v>
      </c>
      <c r="O16" s="66">
        <v>0</v>
      </c>
      <c r="P16" s="4">
        <f t="shared" si="4"/>
        <v>3414</v>
      </c>
      <c r="Q16" s="1"/>
      <c r="R16" s="6">
        <f t="shared" si="5"/>
        <v>50</v>
      </c>
      <c r="S16" s="66">
        <v>2</v>
      </c>
      <c r="T16" s="66">
        <v>48</v>
      </c>
      <c r="U16" s="4">
        <f t="shared" si="6"/>
        <v>11123</v>
      </c>
      <c r="V16" s="6">
        <f t="shared" si="7"/>
        <v>2</v>
      </c>
      <c r="W16" s="66">
        <v>0</v>
      </c>
      <c r="X16" s="66">
        <v>2</v>
      </c>
      <c r="Y16" s="4">
        <f t="shared" si="8"/>
        <v>6614</v>
      </c>
      <c r="Z16" s="1"/>
      <c r="AA16" s="6">
        <f t="shared" si="9"/>
        <v>0</v>
      </c>
      <c r="AB16" s="66">
        <v>0</v>
      </c>
      <c r="AC16" s="63">
        <v>0</v>
      </c>
      <c r="AD16" s="4">
        <f t="shared" si="10"/>
        <v>19</v>
      </c>
      <c r="AE16" s="23"/>
      <c r="AF16" s="23"/>
      <c r="AG16" s="42"/>
      <c r="AH16" s="45" t="str">
        <f t="shared" si="11"/>
        <v/>
      </c>
      <c r="AI16" s="50"/>
      <c r="AJ16" s="88"/>
    </row>
    <row r="17" spans="1:36" ht="15.75" x14ac:dyDescent="0.25">
      <c r="A17" s="30">
        <v>10</v>
      </c>
      <c r="B17" s="11"/>
      <c r="C17" s="63">
        <v>21600</v>
      </c>
      <c r="D17" s="66">
        <v>47</v>
      </c>
      <c r="E17" s="92"/>
      <c r="F17" s="1"/>
      <c r="G17" s="5">
        <f t="shared" si="0"/>
        <v>0</v>
      </c>
      <c r="H17" s="63">
        <v>0</v>
      </c>
      <c r="I17" s="63">
        <v>0</v>
      </c>
      <c r="J17" s="4">
        <f t="shared" si="1"/>
        <v>2714</v>
      </c>
      <c r="K17" s="6">
        <f t="shared" si="2"/>
        <v>0</v>
      </c>
      <c r="L17" s="63">
        <v>0</v>
      </c>
      <c r="M17" s="63">
        <v>0</v>
      </c>
      <c r="N17" s="4">
        <f t="shared" si="3"/>
        <v>307</v>
      </c>
      <c r="O17" s="66">
        <v>0</v>
      </c>
      <c r="P17" s="4">
        <f t="shared" si="4"/>
        <v>3414</v>
      </c>
      <c r="Q17" s="1"/>
      <c r="R17" s="6">
        <f t="shared" si="5"/>
        <v>37</v>
      </c>
      <c r="S17" s="66">
        <v>1</v>
      </c>
      <c r="T17" s="66">
        <v>36</v>
      </c>
      <c r="U17" s="4">
        <f t="shared" si="6"/>
        <v>11160</v>
      </c>
      <c r="V17" s="6">
        <f t="shared" si="7"/>
        <v>3</v>
      </c>
      <c r="W17" s="66">
        <v>0</v>
      </c>
      <c r="X17" s="66">
        <v>3</v>
      </c>
      <c r="Y17" s="4">
        <f t="shared" si="8"/>
        <v>6617</v>
      </c>
      <c r="Z17" s="1"/>
      <c r="AA17" s="6">
        <f t="shared" si="9"/>
        <v>-1</v>
      </c>
      <c r="AB17" s="66">
        <v>0</v>
      </c>
      <c r="AC17" s="63">
        <v>-1</v>
      </c>
      <c r="AD17" s="4">
        <f t="shared" si="10"/>
        <v>18</v>
      </c>
      <c r="AE17" s="23"/>
      <c r="AF17" s="23"/>
      <c r="AG17" s="42"/>
      <c r="AH17" s="45" t="str">
        <f t="shared" si="11"/>
        <v/>
      </c>
      <c r="AI17" s="50"/>
      <c r="AJ17" s="88"/>
    </row>
    <row r="18" spans="1:36" ht="15.75" x14ac:dyDescent="0.25">
      <c r="A18" s="30">
        <v>11</v>
      </c>
      <c r="B18" s="11"/>
      <c r="C18" s="63">
        <v>19500</v>
      </c>
      <c r="D18" s="66"/>
      <c r="E18" s="92"/>
      <c r="F18" s="1"/>
      <c r="G18" s="5">
        <f t="shared" si="0"/>
        <v>0</v>
      </c>
      <c r="H18" s="63">
        <v>0</v>
      </c>
      <c r="I18" s="63">
        <v>0</v>
      </c>
      <c r="J18" s="4">
        <f t="shared" si="1"/>
        <v>2714</v>
      </c>
      <c r="K18" s="6">
        <f t="shared" si="2"/>
        <v>0</v>
      </c>
      <c r="L18" s="63">
        <v>0</v>
      </c>
      <c r="M18" s="63">
        <v>0</v>
      </c>
      <c r="N18" s="4">
        <f t="shared" si="3"/>
        <v>307</v>
      </c>
      <c r="O18" s="66">
        <v>0</v>
      </c>
      <c r="P18" s="4">
        <f t="shared" si="4"/>
        <v>3414</v>
      </c>
      <c r="Q18" s="1"/>
      <c r="R18" s="6">
        <f t="shared" si="5"/>
        <v>1</v>
      </c>
      <c r="S18" s="66">
        <v>0</v>
      </c>
      <c r="T18" s="66">
        <v>1</v>
      </c>
      <c r="U18" s="4">
        <f t="shared" si="6"/>
        <v>11161</v>
      </c>
      <c r="V18" s="6">
        <f t="shared" si="7"/>
        <v>0</v>
      </c>
      <c r="W18" s="66">
        <v>0</v>
      </c>
      <c r="X18" s="66">
        <v>0</v>
      </c>
      <c r="Y18" s="4">
        <f t="shared" si="8"/>
        <v>6617</v>
      </c>
      <c r="Z18" s="1"/>
      <c r="AA18" s="6">
        <f t="shared" si="9"/>
        <v>2</v>
      </c>
      <c r="AB18" s="66">
        <v>0</v>
      </c>
      <c r="AC18" s="63">
        <v>2</v>
      </c>
      <c r="AD18" s="4">
        <f t="shared" si="10"/>
        <v>20</v>
      </c>
      <c r="AE18" s="23"/>
      <c r="AF18" s="23"/>
      <c r="AG18" s="42"/>
      <c r="AH18" s="45" t="str">
        <f t="shared" si="11"/>
        <v/>
      </c>
      <c r="AI18" s="50"/>
      <c r="AJ18" s="88"/>
    </row>
    <row r="19" spans="1:36" ht="15.75" x14ac:dyDescent="0.25">
      <c r="A19" s="30">
        <v>12</v>
      </c>
      <c r="B19" s="11"/>
      <c r="C19" s="63">
        <v>18400</v>
      </c>
      <c r="D19" s="91"/>
      <c r="E19" s="92"/>
      <c r="F19" s="1"/>
      <c r="G19" s="5">
        <f t="shared" si="0"/>
        <v>0</v>
      </c>
      <c r="H19" s="63">
        <v>0</v>
      </c>
      <c r="I19" s="63">
        <v>0</v>
      </c>
      <c r="J19" s="4">
        <f t="shared" si="1"/>
        <v>2714</v>
      </c>
      <c r="K19" s="6">
        <f t="shared" si="2"/>
        <v>0</v>
      </c>
      <c r="L19" s="63">
        <v>0</v>
      </c>
      <c r="M19" s="63">
        <v>0</v>
      </c>
      <c r="N19" s="4">
        <f t="shared" si="3"/>
        <v>307</v>
      </c>
      <c r="O19" s="66">
        <v>0</v>
      </c>
      <c r="P19" s="4">
        <f t="shared" si="4"/>
        <v>3414</v>
      </c>
      <c r="Q19" s="1"/>
      <c r="R19" s="6">
        <f t="shared" si="5"/>
        <v>13</v>
      </c>
      <c r="S19" s="66">
        <v>0</v>
      </c>
      <c r="T19" s="66">
        <v>13</v>
      </c>
      <c r="U19" s="4">
        <f t="shared" si="6"/>
        <v>11174</v>
      </c>
      <c r="V19" s="6">
        <f t="shared" si="7"/>
        <v>-2</v>
      </c>
      <c r="W19" s="66">
        <v>0</v>
      </c>
      <c r="X19" s="66">
        <v>-2</v>
      </c>
      <c r="Y19" s="4">
        <f t="shared" si="8"/>
        <v>6615</v>
      </c>
      <c r="Z19" s="1"/>
      <c r="AA19" s="6">
        <f t="shared" si="9"/>
        <v>1</v>
      </c>
      <c r="AB19" s="66">
        <v>0</v>
      </c>
      <c r="AC19" s="63">
        <v>1</v>
      </c>
      <c r="AD19" s="4">
        <f t="shared" si="10"/>
        <v>21</v>
      </c>
      <c r="AE19" s="23"/>
      <c r="AF19" s="23"/>
      <c r="AG19" s="42"/>
      <c r="AH19" s="45" t="str">
        <f t="shared" si="11"/>
        <v/>
      </c>
      <c r="AI19" s="50"/>
      <c r="AJ19" s="88"/>
    </row>
    <row r="20" spans="1:36" ht="15.75" x14ac:dyDescent="0.25">
      <c r="A20" s="30">
        <v>13</v>
      </c>
      <c r="B20" s="11"/>
      <c r="C20" s="63">
        <v>17700</v>
      </c>
      <c r="D20" s="66"/>
      <c r="E20" s="92"/>
      <c r="F20" s="1"/>
      <c r="G20" s="5">
        <f t="shared" si="0"/>
        <v>0</v>
      </c>
      <c r="H20" s="63">
        <v>0</v>
      </c>
      <c r="I20" s="63">
        <v>0</v>
      </c>
      <c r="J20" s="4">
        <f t="shared" si="1"/>
        <v>2714</v>
      </c>
      <c r="K20" s="6">
        <f t="shared" si="2"/>
        <v>0</v>
      </c>
      <c r="L20" s="63">
        <v>0</v>
      </c>
      <c r="M20" s="63">
        <v>0</v>
      </c>
      <c r="N20" s="4">
        <f t="shared" si="3"/>
        <v>307</v>
      </c>
      <c r="O20" s="66">
        <v>0</v>
      </c>
      <c r="P20" s="4">
        <f t="shared" si="4"/>
        <v>3414</v>
      </c>
      <c r="Q20" s="1"/>
      <c r="R20" s="6">
        <f t="shared" si="5"/>
        <v>12</v>
      </c>
      <c r="S20" s="66">
        <v>0</v>
      </c>
      <c r="T20" s="66">
        <v>12</v>
      </c>
      <c r="U20" s="4">
        <f t="shared" si="6"/>
        <v>11186</v>
      </c>
      <c r="V20" s="6">
        <f t="shared" si="7"/>
        <v>1</v>
      </c>
      <c r="W20" s="66">
        <v>0</v>
      </c>
      <c r="X20" s="66">
        <v>1</v>
      </c>
      <c r="Y20" s="4">
        <f t="shared" si="8"/>
        <v>6616</v>
      </c>
      <c r="Z20" s="1"/>
      <c r="AA20" s="6">
        <f t="shared" si="9"/>
        <v>-1</v>
      </c>
      <c r="AB20" s="66">
        <v>0</v>
      </c>
      <c r="AC20" s="63">
        <v>-1</v>
      </c>
      <c r="AD20" s="4">
        <f t="shared" si="10"/>
        <v>20</v>
      </c>
      <c r="AE20" s="23"/>
      <c r="AF20" s="23"/>
      <c r="AG20" s="42"/>
      <c r="AH20" s="45" t="str">
        <f t="shared" si="11"/>
        <v/>
      </c>
      <c r="AI20" s="50"/>
      <c r="AJ20" s="88" t="s">
        <v>44</v>
      </c>
    </row>
    <row r="21" spans="1:36" ht="15.75" x14ac:dyDescent="0.25">
      <c r="A21" s="30">
        <v>14</v>
      </c>
      <c r="B21" s="11"/>
      <c r="C21" s="63">
        <v>16400</v>
      </c>
      <c r="D21" s="66">
        <v>47</v>
      </c>
      <c r="E21" s="92"/>
      <c r="F21" s="1"/>
      <c r="G21" s="5">
        <f t="shared" si="0"/>
        <v>0</v>
      </c>
      <c r="H21" s="63">
        <v>0</v>
      </c>
      <c r="I21" s="63">
        <v>0</v>
      </c>
      <c r="J21" s="4">
        <f t="shared" si="1"/>
        <v>2714</v>
      </c>
      <c r="K21" s="6">
        <f t="shared" si="2"/>
        <v>0</v>
      </c>
      <c r="L21" s="63">
        <v>0</v>
      </c>
      <c r="M21" s="63">
        <v>0</v>
      </c>
      <c r="N21" s="4">
        <f t="shared" si="3"/>
        <v>307</v>
      </c>
      <c r="O21" s="66">
        <v>0</v>
      </c>
      <c r="P21" s="4">
        <f t="shared" si="4"/>
        <v>3414</v>
      </c>
      <c r="Q21" s="1"/>
      <c r="R21" s="6">
        <f t="shared" si="5"/>
        <v>12</v>
      </c>
      <c r="S21" s="66">
        <v>0</v>
      </c>
      <c r="T21" s="66">
        <v>12</v>
      </c>
      <c r="U21" s="4">
        <f t="shared" si="6"/>
        <v>11198</v>
      </c>
      <c r="V21" s="6">
        <f t="shared" si="7"/>
        <v>1</v>
      </c>
      <c r="W21" s="66">
        <v>0</v>
      </c>
      <c r="X21" s="66">
        <v>1</v>
      </c>
      <c r="Y21" s="4">
        <f t="shared" si="8"/>
        <v>6617</v>
      </c>
      <c r="Z21" s="1"/>
      <c r="AA21" s="6">
        <f t="shared" si="9"/>
        <v>4</v>
      </c>
      <c r="AB21" s="66">
        <v>0</v>
      </c>
      <c r="AC21" s="63">
        <v>4</v>
      </c>
      <c r="AD21" s="4">
        <f t="shared" si="10"/>
        <v>24</v>
      </c>
      <c r="AE21" s="23"/>
      <c r="AF21" s="23"/>
      <c r="AG21" s="42"/>
      <c r="AH21" s="45" t="str">
        <f t="shared" si="11"/>
        <v/>
      </c>
      <c r="AI21" s="50"/>
      <c r="AJ21" s="88" t="s">
        <v>44</v>
      </c>
    </row>
    <row r="22" spans="1:36" ht="15.75" x14ac:dyDescent="0.25">
      <c r="A22" s="30">
        <v>15</v>
      </c>
      <c r="B22" s="11"/>
      <c r="C22" s="63">
        <v>15200</v>
      </c>
      <c r="D22" s="66">
        <v>46</v>
      </c>
      <c r="E22" s="92"/>
      <c r="F22" s="1"/>
      <c r="G22" s="5">
        <f t="shared" si="0"/>
        <v>0</v>
      </c>
      <c r="H22" s="63">
        <v>0</v>
      </c>
      <c r="I22" s="63">
        <v>0</v>
      </c>
      <c r="J22" s="4">
        <f t="shared" si="1"/>
        <v>2714</v>
      </c>
      <c r="K22" s="6">
        <f t="shared" si="2"/>
        <v>0</v>
      </c>
      <c r="L22" s="63">
        <v>0</v>
      </c>
      <c r="M22" s="63">
        <v>0</v>
      </c>
      <c r="N22" s="4">
        <f t="shared" si="3"/>
        <v>307</v>
      </c>
      <c r="O22" s="66">
        <v>0</v>
      </c>
      <c r="P22" s="4">
        <f t="shared" si="4"/>
        <v>3414</v>
      </c>
      <c r="Q22" s="1"/>
      <c r="R22" s="6">
        <f t="shared" si="5"/>
        <v>5</v>
      </c>
      <c r="S22" s="66">
        <v>0</v>
      </c>
      <c r="T22" s="66">
        <v>5</v>
      </c>
      <c r="U22" s="4">
        <f t="shared" si="6"/>
        <v>11203</v>
      </c>
      <c r="V22" s="6">
        <f t="shared" si="7"/>
        <v>1</v>
      </c>
      <c r="W22" s="66">
        <v>0</v>
      </c>
      <c r="X22" s="66">
        <v>1</v>
      </c>
      <c r="Y22" s="4">
        <f t="shared" si="8"/>
        <v>6618</v>
      </c>
      <c r="Z22" s="1"/>
      <c r="AA22" s="6">
        <f t="shared" si="9"/>
        <v>4</v>
      </c>
      <c r="AB22" s="66">
        <v>0</v>
      </c>
      <c r="AC22" s="63">
        <v>4</v>
      </c>
      <c r="AD22" s="4">
        <f t="shared" si="10"/>
        <v>28</v>
      </c>
      <c r="AE22" s="23"/>
      <c r="AF22" s="23"/>
      <c r="AG22" s="42"/>
      <c r="AH22" s="45" t="str">
        <f t="shared" si="11"/>
        <v/>
      </c>
      <c r="AI22" s="50"/>
      <c r="AJ22" s="88" t="s">
        <v>44</v>
      </c>
    </row>
    <row r="23" spans="1:36" ht="15.75" x14ac:dyDescent="0.25">
      <c r="A23" s="30">
        <v>16</v>
      </c>
      <c r="B23" s="11"/>
      <c r="C23" s="63">
        <v>15100</v>
      </c>
      <c r="D23" s="66">
        <v>46</v>
      </c>
      <c r="E23" s="92"/>
      <c r="F23" s="1"/>
      <c r="G23" s="5">
        <f t="shared" si="0"/>
        <v>0</v>
      </c>
      <c r="H23" s="63">
        <v>0</v>
      </c>
      <c r="I23" s="63">
        <v>0</v>
      </c>
      <c r="J23" s="4">
        <f t="shared" si="1"/>
        <v>2714</v>
      </c>
      <c r="K23" s="6">
        <f t="shared" si="2"/>
        <v>0</v>
      </c>
      <c r="L23" s="63">
        <v>0</v>
      </c>
      <c r="M23" s="63">
        <v>0</v>
      </c>
      <c r="N23" s="4">
        <f t="shared" si="3"/>
        <v>307</v>
      </c>
      <c r="O23" s="66">
        <v>0</v>
      </c>
      <c r="P23" s="4">
        <f t="shared" si="4"/>
        <v>3414</v>
      </c>
      <c r="Q23" s="1"/>
      <c r="R23" s="6">
        <f t="shared" si="5"/>
        <v>1</v>
      </c>
      <c r="S23" s="66">
        <v>0</v>
      </c>
      <c r="T23" s="66">
        <v>1</v>
      </c>
      <c r="U23" s="4">
        <f t="shared" si="6"/>
        <v>11204</v>
      </c>
      <c r="V23" s="6">
        <f t="shared" si="7"/>
        <v>1</v>
      </c>
      <c r="W23" s="66">
        <v>0</v>
      </c>
      <c r="X23" s="66">
        <v>1</v>
      </c>
      <c r="Y23" s="4">
        <f t="shared" si="8"/>
        <v>6619</v>
      </c>
      <c r="Z23" s="1"/>
      <c r="AA23" s="6">
        <f t="shared" si="9"/>
        <v>0</v>
      </c>
      <c r="AB23" s="66">
        <v>0</v>
      </c>
      <c r="AC23" s="63">
        <v>0</v>
      </c>
      <c r="AD23" s="4">
        <f t="shared" si="10"/>
        <v>28</v>
      </c>
      <c r="AE23" s="23"/>
      <c r="AF23" s="23"/>
      <c r="AG23" s="42"/>
      <c r="AH23" s="45" t="str">
        <f t="shared" si="11"/>
        <v/>
      </c>
      <c r="AI23" s="50"/>
      <c r="AJ23" s="88"/>
    </row>
    <row r="24" spans="1:36" ht="15.75" x14ac:dyDescent="0.25">
      <c r="A24" s="30">
        <v>17</v>
      </c>
      <c r="B24" s="11"/>
      <c r="C24" s="63">
        <v>14400</v>
      </c>
      <c r="D24" s="66">
        <v>45</v>
      </c>
      <c r="E24" s="92"/>
      <c r="F24" s="1"/>
      <c r="G24" s="5">
        <f t="shared" si="0"/>
        <v>0</v>
      </c>
      <c r="H24" s="63">
        <v>0</v>
      </c>
      <c r="I24" s="63">
        <v>0</v>
      </c>
      <c r="J24" s="4">
        <f t="shared" si="1"/>
        <v>2714</v>
      </c>
      <c r="K24" s="6">
        <f t="shared" si="2"/>
        <v>0</v>
      </c>
      <c r="L24" s="63">
        <v>0</v>
      </c>
      <c r="M24" s="63">
        <v>0</v>
      </c>
      <c r="N24" s="4">
        <f t="shared" si="3"/>
        <v>307</v>
      </c>
      <c r="O24" s="66">
        <v>0</v>
      </c>
      <c r="P24" s="4">
        <f t="shared" si="4"/>
        <v>3414</v>
      </c>
      <c r="Q24" s="1"/>
      <c r="R24" s="6">
        <f t="shared" si="5"/>
        <v>4</v>
      </c>
      <c r="S24" s="66">
        <v>0</v>
      </c>
      <c r="T24" s="66">
        <v>4</v>
      </c>
      <c r="U24" s="4">
        <f t="shared" si="6"/>
        <v>11208</v>
      </c>
      <c r="V24" s="6">
        <f t="shared" si="7"/>
        <v>1</v>
      </c>
      <c r="W24" s="66">
        <v>0</v>
      </c>
      <c r="X24" s="66">
        <v>1</v>
      </c>
      <c r="Y24" s="4">
        <f t="shared" si="8"/>
        <v>6620</v>
      </c>
      <c r="Z24" s="1"/>
      <c r="AA24" s="6">
        <f t="shared" si="9"/>
        <v>1</v>
      </c>
      <c r="AB24" s="66">
        <v>0</v>
      </c>
      <c r="AC24" s="63">
        <v>1</v>
      </c>
      <c r="AD24" s="4">
        <f t="shared" si="10"/>
        <v>29</v>
      </c>
      <c r="AE24" s="23"/>
      <c r="AF24" s="23"/>
      <c r="AG24" s="42"/>
      <c r="AH24" s="45" t="str">
        <f t="shared" si="11"/>
        <v/>
      </c>
      <c r="AI24" s="50"/>
      <c r="AJ24" s="88"/>
    </row>
    <row r="25" spans="1:36" ht="15.75" x14ac:dyDescent="0.25">
      <c r="A25" s="30">
        <v>18</v>
      </c>
      <c r="B25" s="11"/>
      <c r="C25" s="63">
        <v>13400</v>
      </c>
      <c r="D25" s="66">
        <v>43</v>
      </c>
      <c r="E25" s="92"/>
      <c r="F25" s="1"/>
      <c r="G25" s="5">
        <f t="shared" si="0"/>
        <v>0</v>
      </c>
      <c r="H25" s="63">
        <v>0</v>
      </c>
      <c r="I25" s="63">
        <v>0</v>
      </c>
      <c r="J25" s="4">
        <f t="shared" si="1"/>
        <v>2714</v>
      </c>
      <c r="K25" s="6">
        <f t="shared" si="2"/>
        <v>0</v>
      </c>
      <c r="L25" s="63">
        <v>0</v>
      </c>
      <c r="M25" s="63">
        <v>0</v>
      </c>
      <c r="N25" s="4">
        <f t="shared" si="3"/>
        <v>307</v>
      </c>
      <c r="O25" s="66">
        <v>0</v>
      </c>
      <c r="P25" s="4">
        <f t="shared" si="4"/>
        <v>3414</v>
      </c>
      <c r="Q25" s="1"/>
      <c r="R25" s="6">
        <f t="shared" si="5"/>
        <v>0</v>
      </c>
      <c r="S25" s="66">
        <v>0</v>
      </c>
      <c r="T25" s="66">
        <v>0</v>
      </c>
      <c r="U25" s="4">
        <f t="shared" si="6"/>
        <v>11208</v>
      </c>
      <c r="V25" s="6">
        <f t="shared" si="7"/>
        <v>2</v>
      </c>
      <c r="W25" s="66">
        <v>0</v>
      </c>
      <c r="X25" s="66">
        <v>2</v>
      </c>
      <c r="Y25" s="4">
        <f t="shared" si="8"/>
        <v>6622</v>
      </c>
      <c r="Z25" s="1"/>
      <c r="AA25" s="6">
        <f t="shared" si="9"/>
        <v>0</v>
      </c>
      <c r="AB25" s="66">
        <v>0</v>
      </c>
      <c r="AC25" s="63">
        <v>0</v>
      </c>
      <c r="AD25" s="4">
        <f t="shared" si="10"/>
        <v>29</v>
      </c>
      <c r="AE25" s="23"/>
      <c r="AF25" s="23"/>
      <c r="AG25" s="42"/>
      <c r="AH25" s="45" t="str">
        <f t="shared" si="11"/>
        <v/>
      </c>
      <c r="AI25" s="50"/>
      <c r="AJ25" s="88"/>
    </row>
    <row r="26" spans="1:36" ht="15.75" x14ac:dyDescent="0.25">
      <c r="A26" s="30">
        <v>19</v>
      </c>
      <c r="B26" s="11"/>
      <c r="C26" s="63">
        <v>13000</v>
      </c>
      <c r="D26" s="66"/>
      <c r="E26" s="92"/>
      <c r="F26" s="1"/>
      <c r="G26" s="5">
        <f t="shared" si="0"/>
        <v>0</v>
      </c>
      <c r="H26" s="63">
        <v>0</v>
      </c>
      <c r="I26" s="63">
        <v>0</v>
      </c>
      <c r="J26" s="4">
        <f t="shared" si="1"/>
        <v>2714</v>
      </c>
      <c r="K26" s="6">
        <f t="shared" si="2"/>
        <v>0</v>
      </c>
      <c r="L26" s="63">
        <v>0</v>
      </c>
      <c r="M26" s="63">
        <v>0</v>
      </c>
      <c r="N26" s="4">
        <f t="shared" si="3"/>
        <v>307</v>
      </c>
      <c r="O26" s="66">
        <v>0</v>
      </c>
      <c r="P26" s="4">
        <f t="shared" si="4"/>
        <v>3414</v>
      </c>
      <c r="Q26" s="1"/>
      <c r="R26" s="6">
        <f t="shared" si="5"/>
        <v>0</v>
      </c>
      <c r="S26" s="66">
        <v>0</v>
      </c>
      <c r="T26" s="66">
        <v>0</v>
      </c>
      <c r="U26" s="4">
        <f t="shared" si="6"/>
        <v>11208</v>
      </c>
      <c r="V26" s="6">
        <f t="shared" si="7"/>
        <v>-4</v>
      </c>
      <c r="W26" s="66">
        <v>0</v>
      </c>
      <c r="X26" s="66">
        <v>-4</v>
      </c>
      <c r="Y26" s="4">
        <f t="shared" si="8"/>
        <v>6618</v>
      </c>
      <c r="Z26" s="1"/>
      <c r="AA26" s="6">
        <f t="shared" si="9"/>
        <v>0</v>
      </c>
      <c r="AB26" s="66">
        <v>0</v>
      </c>
      <c r="AC26" s="63">
        <v>0</v>
      </c>
      <c r="AD26" s="4">
        <f t="shared" si="10"/>
        <v>29</v>
      </c>
      <c r="AE26" s="23"/>
      <c r="AF26" s="23"/>
      <c r="AG26" s="42"/>
      <c r="AH26" s="45" t="str">
        <f t="shared" si="11"/>
        <v/>
      </c>
      <c r="AI26" s="50"/>
      <c r="AJ26" s="88"/>
    </row>
    <row r="27" spans="1:36" ht="15.75" x14ac:dyDescent="0.25">
      <c r="A27" s="30">
        <v>20</v>
      </c>
      <c r="B27" s="11"/>
      <c r="C27" s="63">
        <v>13100</v>
      </c>
      <c r="D27" s="66"/>
      <c r="E27" s="92"/>
      <c r="F27" s="1"/>
      <c r="G27" s="5">
        <f t="shared" si="0"/>
        <v>0</v>
      </c>
      <c r="H27" s="63">
        <v>0</v>
      </c>
      <c r="I27" s="63">
        <v>0</v>
      </c>
      <c r="J27" s="4">
        <f t="shared" si="1"/>
        <v>2714</v>
      </c>
      <c r="K27" s="6">
        <f t="shared" si="2"/>
        <v>0</v>
      </c>
      <c r="L27" s="63">
        <v>0</v>
      </c>
      <c r="M27" s="63">
        <v>0</v>
      </c>
      <c r="N27" s="4">
        <f t="shared" si="3"/>
        <v>307</v>
      </c>
      <c r="O27" s="66">
        <v>0</v>
      </c>
      <c r="P27" s="4">
        <f t="shared" si="4"/>
        <v>3414</v>
      </c>
      <c r="Q27" s="1"/>
      <c r="R27" s="6">
        <f t="shared" si="5"/>
        <v>0</v>
      </c>
      <c r="S27" s="66">
        <v>0</v>
      </c>
      <c r="T27" s="66">
        <v>0</v>
      </c>
      <c r="U27" s="4">
        <f t="shared" si="6"/>
        <v>11208</v>
      </c>
      <c r="V27" s="6">
        <f t="shared" si="7"/>
        <v>-3</v>
      </c>
      <c r="W27" s="66">
        <v>0</v>
      </c>
      <c r="X27" s="66">
        <v>-3</v>
      </c>
      <c r="Y27" s="4">
        <f t="shared" si="8"/>
        <v>6615</v>
      </c>
      <c r="Z27" s="1"/>
      <c r="AA27" s="6">
        <f t="shared" si="9"/>
        <v>0</v>
      </c>
      <c r="AB27" s="66">
        <v>0</v>
      </c>
      <c r="AC27" s="63">
        <v>0</v>
      </c>
      <c r="AD27" s="4">
        <f t="shared" si="10"/>
        <v>29</v>
      </c>
      <c r="AE27" s="23"/>
      <c r="AF27" s="23"/>
      <c r="AG27" s="42"/>
      <c r="AH27" s="45" t="str">
        <f t="shared" si="11"/>
        <v/>
      </c>
      <c r="AI27" s="50"/>
      <c r="AJ27" s="88"/>
    </row>
    <row r="28" spans="1:36" ht="15.75" x14ac:dyDescent="0.25">
      <c r="A28" s="30">
        <v>21</v>
      </c>
      <c r="B28" s="11"/>
      <c r="C28" s="63">
        <v>12800</v>
      </c>
      <c r="D28" s="66">
        <v>43</v>
      </c>
      <c r="E28" s="92"/>
      <c r="F28" s="1"/>
      <c r="G28" s="5">
        <f t="shared" si="0"/>
        <v>0</v>
      </c>
      <c r="H28" s="63">
        <v>0</v>
      </c>
      <c r="I28" s="63">
        <v>0</v>
      </c>
      <c r="J28" s="4">
        <f t="shared" si="1"/>
        <v>2714</v>
      </c>
      <c r="K28" s="6">
        <f t="shared" si="2"/>
        <v>0</v>
      </c>
      <c r="L28" s="63">
        <v>0</v>
      </c>
      <c r="M28" s="63">
        <v>0</v>
      </c>
      <c r="N28" s="4">
        <f t="shared" si="3"/>
        <v>307</v>
      </c>
      <c r="O28" s="66">
        <v>0</v>
      </c>
      <c r="P28" s="4">
        <f t="shared" si="4"/>
        <v>3414</v>
      </c>
      <c r="Q28" s="1"/>
      <c r="R28" s="6">
        <f t="shared" si="5"/>
        <v>-1</v>
      </c>
      <c r="S28" s="66">
        <v>0</v>
      </c>
      <c r="T28" s="66">
        <v>-1</v>
      </c>
      <c r="U28" s="4">
        <f t="shared" si="6"/>
        <v>11207</v>
      </c>
      <c r="V28" s="6">
        <f t="shared" si="7"/>
        <v>0</v>
      </c>
      <c r="W28" s="66">
        <v>0</v>
      </c>
      <c r="X28" s="66">
        <v>0</v>
      </c>
      <c r="Y28" s="4">
        <f t="shared" si="8"/>
        <v>6615</v>
      </c>
      <c r="Z28" s="1"/>
      <c r="AA28" s="6">
        <f t="shared" si="9"/>
        <v>1</v>
      </c>
      <c r="AB28" s="66">
        <v>0</v>
      </c>
      <c r="AC28" s="63">
        <v>1</v>
      </c>
      <c r="AD28" s="4">
        <f t="shared" si="10"/>
        <v>30</v>
      </c>
      <c r="AE28" s="23"/>
      <c r="AF28" s="23"/>
      <c r="AG28" s="42"/>
      <c r="AH28" s="45" t="str">
        <f t="shared" si="11"/>
        <v/>
      </c>
      <c r="AI28" s="50"/>
      <c r="AJ28" s="88"/>
    </row>
    <row r="29" spans="1:36" ht="15.75" x14ac:dyDescent="0.25">
      <c r="A29" s="30">
        <v>22</v>
      </c>
      <c r="B29" s="11"/>
      <c r="C29" s="63">
        <v>12200</v>
      </c>
      <c r="D29" s="66"/>
      <c r="E29" s="92"/>
      <c r="F29" s="1"/>
      <c r="G29" s="5">
        <f t="shared" si="0"/>
        <v>0</v>
      </c>
      <c r="H29" s="63">
        <v>0</v>
      </c>
      <c r="I29" s="63">
        <v>0</v>
      </c>
      <c r="J29" s="4">
        <f t="shared" si="1"/>
        <v>2714</v>
      </c>
      <c r="K29" s="6">
        <f t="shared" si="2"/>
        <v>0</v>
      </c>
      <c r="L29" s="63">
        <v>0</v>
      </c>
      <c r="M29" s="63">
        <v>0</v>
      </c>
      <c r="N29" s="4">
        <f t="shared" si="3"/>
        <v>307</v>
      </c>
      <c r="O29" s="66">
        <v>0</v>
      </c>
      <c r="P29" s="4">
        <f t="shared" si="4"/>
        <v>3414</v>
      </c>
      <c r="Q29" s="1"/>
      <c r="R29" s="6">
        <f t="shared" si="5"/>
        <v>1</v>
      </c>
      <c r="S29" s="66">
        <v>0</v>
      </c>
      <c r="T29" s="66">
        <v>1</v>
      </c>
      <c r="U29" s="4">
        <f t="shared" si="6"/>
        <v>11208</v>
      </c>
      <c r="V29" s="6">
        <f t="shared" si="7"/>
        <v>0</v>
      </c>
      <c r="W29" s="66">
        <v>0</v>
      </c>
      <c r="X29" s="66">
        <v>0</v>
      </c>
      <c r="Y29" s="4">
        <f t="shared" si="8"/>
        <v>6615</v>
      </c>
      <c r="Z29" s="1"/>
      <c r="AA29" s="6">
        <f t="shared" si="9"/>
        <v>1</v>
      </c>
      <c r="AB29" s="66">
        <v>0</v>
      </c>
      <c r="AC29" s="63">
        <v>1</v>
      </c>
      <c r="AD29" s="4">
        <f t="shared" si="10"/>
        <v>31</v>
      </c>
      <c r="AE29" s="23"/>
      <c r="AF29" s="23"/>
      <c r="AG29" s="42"/>
      <c r="AH29" s="45" t="str">
        <f t="shared" si="11"/>
        <v/>
      </c>
      <c r="AI29" s="50"/>
      <c r="AJ29" s="88"/>
    </row>
    <row r="30" spans="1:36" ht="15.75" x14ac:dyDescent="0.25">
      <c r="A30" s="30">
        <v>23</v>
      </c>
      <c r="B30" s="11"/>
      <c r="C30" s="63">
        <v>12100</v>
      </c>
      <c r="D30" s="66">
        <v>43</v>
      </c>
      <c r="E30" s="92"/>
      <c r="F30" s="1"/>
      <c r="G30" s="5">
        <f t="shared" si="0"/>
        <v>0</v>
      </c>
      <c r="H30" s="63">
        <v>0</v>
      </c>
      <c r="I30" s="63">
        <v>0</v>
      </c>
      <c r="J30" s="4">
        <f t="shared" si="1"/>
        <v>2714</v>
      </c>
      <c r="K30" s="6">
        <f t="shared" si="2"/>
        <v>0</v>
      </c>
      <c r="L30" s="63">
        <v>0</v>
      </c>
      <c r="M30" s="63">
        <v>0</v>
      </c>
      <c r="N30" s="4">
        <f t="shared" si="3"/>
        <v>307</v>
      </c>
      <c r="O30" s="66">
        <v>0</v>
      </c>
      <c r="P30" s="4">
        <f t="shared" si="4"/>
        <v>3414</v>
      </c>
      <c r="Q30" s="1"/>
      <c r="R30" s="6">
        <f t="shared" si="5"/>
        <v>-1</v>
      </c>
      <c r="S30" s="66">
        <v>0</v>
      </c>
      <c r="T30" s="66">
        <v>-1</v>
      </c>
      <c r="U30" s="4">
        <f t="shared" si="6"/>
        <v>11207</v>
      </c>
      <c r="V30" s="6">
        <f t="shared" si="7"/>
        <v>0</v>
      </c>
      <c r="W30" s="66">
        <v>0</v>
      </c>
      <c r="X30" s="66">
        <v>0</v>
      </c>
      <c r="Y30" s="4">
        <f t="shared" si="8"/>
        <v>6615</v>
      </c>
      <c r="Z30" s="1"/>
      <c r="AA30" s="6">
        <f t="shared" si="9"/>
        <v>2</v>
      </c>
      <c r="AB30" s="66">
        <v>0</v>
      </c>
      <c r="AC30" s="63">
        <v>2</v>
      </c>
      <c r="AD30" s="4">
        <f t="shared" si="10"/>
        <v>33</v>
      </c>
      <c r="AE30" s="23"/>
      <c r="AF30" s="23"/>
      <c r="AG30" s="42"/>
      <c r="AH30" s="45" t="str">
        <f t="shared" si="11"/>
        <v/>
      </c>
      <c r="AI30" s="50"/>
      <c r="AJ30" s="88"/>
    </row>
    <row r="31" spans="1:36" ht="15.75" x14ac:dyDescent="0.25">
      <c r="A31" s="30">
        <v>24</v>
      </c>
      <c r="B31" s="11"/>
      <c r="C31" s="63">
        <v>12900</v>
      </c>
      <c r="D31" s="66"/>
      <c r="E31" s="92"/>
      <c r="F31" s="1"/>
      <c r="G31" s="5">
        <f t="shared" si="0"/>
        <v>0</v>
      </c>
      <c r="H31" s="63">
        <v>0</v>
      </c>
      <c r="I31" s="63">
        <v>0</v>
      </c>
      <c r="J31" s="4">
        <f t="shared" si="1"/>
        <v>2714</v>
      </c>
      <c r="K31" s="6">
        <f t="shared" si="2"/>
        <v>0</v>
      </c>
      <c r="L31" s="63">
        <v>0</v>
      </c>
      <c r="M31" s="63">
        <v>0</v>
      </c>
      <c r="N31" s="4">
        <f t="shared" si="3"/>
        <v>307</v>
      </c>
      <c r="O31" s="66">
        <v>0</v>
      </c>
      <c r="P31" s="4">
        <f t="shared" si="4"/>
        <v>3414</v>
      </c>
      <c r="Q31" s="1"/>
      <c r="R31" s="6">
        <f t="shared" si="5"/>
        <v>10</v>
      </c>
      <c r="S31" s="66">
        <v>1</v>
      </c>
      <c r="T31" s="66">
        <v>9</v>
      </c>
      <c r="U31" s="4">
        <f t="shared" si="6"/>
        <v>11217</v>
      </c>
      <c r="V31" s="6">
        <f t="shared" si="7"/>
        <v>1</v>
      </c>
      <c r="W31" s="66">
        <v>0</v>
      </c>
      <c r="X31" s="66">
        <v>1</v>
      </c>
      <c r="Y31" s="4">
        <f t="shared" si="8"/>
        <v>6616</v>
      </c>
      <c r="Z31" s="1"/>
      <c r="AA31" s="6">
        <f t="shared" si="9"/>
        <v>2</v>
      </c>
      <c r="AB31" s="66">
        <v>0</v>
      </c>
      <c r="AC31" s="63">
        <v>2</v>
      </c>
      <c r="AD31" s="4">
        <f t="shared" si="10"/>
        <v>35</v>
      </c>
      <c r="AE31" s="23"/>
      <c r="AF31" s="23"/>
      <c r="AG31" s="42"/>
      <c r="AH31" s="45" t="str">
        <f t="shared" si="11"/>
        <v/>
      </c>
      <c r="AI31" s="50"/>
      <c r="AJ31" s="88"/>
    </row>
    <row r="32" spans="1:36" ht="15.75" x14ac:dyDescent="0.25">
      <c r="A32" s="30">
        <v>25</v>
      </c>
      <c r="B32" s="11"/>
      <c r="C32" s="63">
        <v>12400</v>
      </c>
      <c r="D32" s="66"/>
      <c r="E32" s="92"/>
      <c r="F32" s="1"/>
      <c r="G32" s="5">
        <f t="shared" si="0"/>
        <v>0</v>
      </c>
      <c r="H32" s="63">
        <v>0</v>
      </c>
      <c r="I32" s="63">
        <v>0</v>
      </c>
      <c r="J32" s="4">
        <f t="shared" si="1"/>
        <v>2714</v>
      </c>
      <c r="K32" s="6">
        <f t="shared" si="2"/>
        <v>0</v>
      </c>
      <c r="L32" s="63">
        <v>0</v>
      </c>
      <c r="M32" s="63">
        <v>0</v>
      </c>
      <c r="N32" s="4">
        <f t="shared" si="3"/>
        <v>307</v>
      </c>
      <c r="O32" s="66">
        <v>0</v>
      </c>
      <c r="P32" s="4">
        <f t="shared" si="4"/>
        <v>3414</v>
      </c>
      <c r="Q32" s="1"/>
      <c r="R32" s="6">
        <f t="shared" si="5"/>
        <v>8</v>
      </c>
      <c r="S32" s="66">
        <v>0</v>
      </c>
      <c r="T32" s="66">
        <v>8</v>
      </c>
      <c r="U32" s="4">
        <f t="shared" si="6"/>
        <v>11225</v>
      </c>
      <c r="V32" s="6">
        <f t="shared" si="7"/>
        <v>2</v>
      </c>
      <c r="W32" s="66">
        <v>0</v>
      </c>
      <c r="X32" s="66">
        <v>2</v>
      </c>
      <c r="Y32" s="4">
        <f t="shared" si="8"/>
        <v>6618</v>
      </c>
      <c r="Z32" s="1"/>
      <c r="AA32" s="6">
        <f t="shared" si="9"/>
        <v>3</v>
      </c>
      <c r="AB32" s="66">
        <v>0</v>
      </c>
      <c r="AC32" s="63">
        <v>3</v>
      </c>
      <c r="AD32" s="4">
        <f t="shared" si="10"/>
        <v>38</v>
      </c>
      <c r="AE32" s="23"/>
      <c r="AF32" s="23"/>
      <c r="AG32" s="42"/>
      <c r="AH32" s="45" t="str">
        <f t="shared" si="11"/>
        <v/>
      </c>
      <c r="AI32" s="50"/>
      <c r="AJ32" s="88"/>
    </row>
    <row r="33" spans="1:36" ht="15.75" x14ac:dyDescent="0.25">
      <c r="A33" s="30">
        <v>26</v>
      </c>
      <c r="B33" s="11"/>
      <c r="C33" s="63">
        <v>12400</v>
      </c>
      <c r="D33" s="66"/>
      <c r="E33" s="92"/>
      <c r="F33" s="1"/>
      <c r="G33" s="5">
        <f t="shared" si="0"/>
        <v>0</v>
      </c>
      <c r="H33" s="63">
        <v>0</v>
      </c>
      <c r="I33" s="63">
        <v>0</v>
      </c>
      <c r="J33" s="4">
        <f t="shared" si="1"/>
        <v>2714</v>
      </c>
      <c r="K33" s="6">
        <f t="shared" si="2"/>
        <v>0</v>
      </c>
      <c r="L33" s="63">
        <v>0</v>
      </c>
      <c r="M33" s="63">
        <v>0</v>
      </c>
      <c r="N33" s="4">
        <f t="shared" si="3"/>
        <v>307</v>
      </c>
      <c r="O33" s="66">
        <v>0</v>
      </c>
      <c r="P33" s="4">
        <f t="shared" si="4"/>
        <v>3414</v>
      </c>
      <c r="Q33" s="1"/>
      <c r="R33" s="6">
        <f t="shared" si="5"/>
        <v>4</v>
      </c>
      <c r="S33" s="66">
        <v>0</v>
      </c>
      <c r="T33" s="66">
        <v>4</v>
      </c>
      <c r="U33" s="4">
        <f t="shared" si="6"/>
        <v>11229</v>
      </c>
      <c r="V33" s="6">
        <f t="shared" si="7"/>
        <v>2</v>
      </c>
      <c r="W33" s="66">
        <v>0</v>
      </c>
      <c r="X33" s="66">
        <v>2</v>
      </c>
      <c r="Y33" s="4">
        <f t="shared" si="8"/>
        <v>6620</v>
      </c>
      <c r="Z33" s="1"/>
      <c r="AA33" s="6">
        <f t="shared" si="9"/>
        <v>4</v>
      </c>
      <c r="AB33" s="66">
        <v>0</v>
      </c>
      <c r="AC33" s="63">
        <v>4</v>
      </c>
      <c r="AD33" s="4">
        <f t="shared" si="10"/>
        <v>42</v>
      </c>
      <c r="AE33" s="23"/>
      <c r="AF33" s="23"/>
      <c r="AG33" s="42"/>
      <c r="AH33" s="45" t="str">
        <f t="shared" si="11"/>
        <v/>
      </c>
      <c r="AI33" s="50"/>
      <c r="AJ33" s="88"/>
    </row>
    <row r="34" spans="1:36" ht="15.75" x14ac:dyDescent="0.25">
      <c r="A34" s="30">
        <v>27</v>
      </c>
      <c r="B34" s="11"/>
      <c r="C34" s="63">
        <v>12500</v>
      </c>
      <c r="D34" s="66"/>
      <c r="E34" s="92"/>
      <c r="F34" s="1"/>
      <c r="G34" s="5">
        <f t="shared" si="0"/>
        <v>0</v>
      </c>
      <c r="H34" s="63">
        <v>0</v>
      </c>
      <c r="I34" s="63">
        <v>0</v>
      </c>
      <c r="J34" s="4">
        <f t="shared" si="1"/>
        <v>2714</v>
      </c>
      <c r="K34" s="6">
        <f t="shared" si="2"/>
        <v>0</v>
      </c>
      <c r="L34" s="63">
        <v>0</v>
      </c>
      <c r="M34" s="63">
        <v>0</v>
      </c>
      <c r="N34" s="4">
        <f t="shared" si="3"/>
        <v>307</v>
      </c>
      <c r="O34" s="66">
        <v>0</v>
      </c>
      <c r="P34" s="4">
        <f t="shared" si="4"/>
        <v>3414</v>
      </c>
      <c r="Q34" s="1"/>
      <c r="R34" s="6">
        <f t="shared" si="5"/>
        <v>3</v>
      </c>
      <c r="S34" s="66">
        <v>0</v>
      </c>
      <c r="T34" s="66">
        <v>3</v>
      </c>
      <c r="U34" s="4">
        <f t="shared" si="6"/>
        <v>11232</v>
      </c>
      <c r="V34" s="6">
        <f t="shared" si="7"/>
        <v>5</v>
      </c>
      <c r="W34" s="66">
        <v>0</v>
      </c>
      <c r="X34" s="66">
        <v>5</v>
      </c>
      <c r="Y34" s="4">
        <f t="shared" si="8"/>
        <v>6625</v>
      </c>
      <c r="Z34" s="1"/>
      <c r="AA34" s="6">
        <f t="shared" si="9"/>
        <v>3</v>
      </c>
      <c r="AB34" s="66">
        <v>0</v>
      </c>
      <c r="AC34" s="63">
        <v>3</v>
      </c>
      <c r="AD34" s="4">
        <f t="shared" si="10"/>
        <v>45</v>
      </c>
      <c r="AE34" s="23"/>
      <c r="AF34" s="23"/>
      <c r="AG34" s="42"/>
      <c r="AH34" s="45" t="str">
        <f t="shared" si="11"/>
        <v/>
      </c>
      <c r="AI34" s="50"/>
      <c r="AJ34" s="88"/>
    </row>
    <row r="35" spans="1:36" ht="15.75" x14ac:dyDescent="0.25">
      <c r="A35" s="30">
        <v>28</v>
      </c>
      <c r="B35" s="11"/>
      <c r="C35" s="63">
        <v>13800</v>
      </c>
      <c r="D35" s="66"/>
      <c r="E35" s="92"/>
      <c r="F35" s="1"/>
      <c r="G35" s="5">
        <f t="shared" si="0"/>
        <v>0</v>
      </c>
      <c r="H35" s="63">
        <v>0</v>
      </c>
      <c r="I35" s="63">
        <v>0</v>
      </c>
      <c r="J35" s="4">
        <f t="shared" si="1"/>
        <v>2714</v>
      </c>
      <c r="K35" s="6">
        <f t="shared" si="2"/>
        <v>0</v>
      </c>
      <c r="L35" s="63">
        <v>0</v>
      </c>
      <c r="M35" s="63">
        <v>0</v>
      </c>
      <c r="N35" s="4">
        <f t="shared" si="3"/>
        <v>307</v>
      </c>
      <c r="O35" s="66">
        <v>0</v>
      </c>
      <c r="P35" s="4">
        <f t="shared" si="4"/>
        <v>3414</v>
      </c>
      <c r="Q35" s="1"/>
      <c r="R35" s="6">
        <f t="shared" si="5"/>
        <v>9</v>
      </c>
      <c r="S35" s="66">
        <v>0</v>
      </c>
      <c r="T35" s="66">
        <v>9</v>
      </c>
      <c r="U35" s="4">
        <f t="shared" si="6"/>
        <v>11241</v>
      </c>
      <c r="V35" s="6">
        <f t="shared" si="7"/>
        <v>0</v>
      </c>
      <c r="W35" s="66">
        <v>0</v>
      </c>
      <c r="X35" s="66">
        <v>0</v>
      </c>
      <c r="Y35" s="4">
        <f t="shared" si="8"/>
        <v>6625</v>
      </c>
      <c r="Z35" s="1"/>
      <c r="AA35" s="6">
        <f t="shared" si="9"/>
        <v>2</v>
      </c>
      <c r="AB35" s="66">
        <v>0</v>
      </c>
      <c r="AC35" s="63">
        <v>2</v>
      </c>
      <c r="AD35" s="4">
        <f t="shared" si="10"/>
        <v>47</v>
      </c>
      <c r="AE35" s="23"/>
      <c r="AF35" s="23"/>
      <c r="AG35" s="42"/>
      <c r="AH35" s="45" t="str">
        <f t="shared" si="11"/>
        <v/>
      </c>
      <c r="AI35" s="50"/>
      <c r="AJ35" s="88"/>
    </row>
    <row r="36" spans="1:36" ht="15.75" x14ac:dyDescent="0.25">
      <c r="A36" s="30">
        <v>29</v>
      </c>
      <c r="B36" s="11"/>
      <c r="C36" s="64">
        <v>15200</v>
      </c>
      <c r="D36" s="67">
        <v>44</v>
      </c>
      <c r="E36" s="93"/>
      <c r="F36" s="11"/>
      <c r="G36" s="5">
        <f t="shared" si="0"/>
        <v>0</v>
      </c>
      <c r="H36" s="64">
        <v>0</v>
      </c>
      <c r="I36" s="64">
        <v>0</v>
      </c>
      <c r="J36" s="4">
        <f t="shared" si="1"/>
        <v>2714</v>
      </c>
      <c r="K36" s="18">
        <f t="shared" si="2"/>
        <v>0</v>
      </c>
      <c r="L36" s="64">
        <v>0</v>
      </c>
      <c r="M36" s="64">
        <v>0</v>
      </c>
      <c r="N36" s="4">
        <f t="shared" si="3"/>
        <v>307</v>
      </c>
      <c r="O36" s="67">
        <v>0</v>
      </c>
      <c r="P36" s="4">
        <f t="shared" si="4"/>
        <v>3414</v>
      </c>
      <c r="Q36" s="11"/>
      <c r="R36" s="6">
        <f t="shared" si="5"/>
        <v>3</v>
      </c>
      <c r="S36" s="66">
        <v>0</v>
      </c>
      <c r="T36" s="66">
        <v>3</v>
      </c>
      <c r="U36" s="4">
        <f t="shared" si="6"/>
        <v>11244</v>
      </c>
      <c r="V36" s="6">
        <f t="shared" si="7"/>
        <v>2</v>
      </c>
      <c r="W36" s="66">
        <v>0</v>
      </c>
      <c r="X36" s="66">
        <v>2</v>
      </c>
      <c r="Y36" s="4">
        <f t="shared" si="8"/>
        <v>6627</v>
      </c>
      <c r="Z36" s="1"/>
      <c r="AA36" s="6">
        <f t="shared" si="9"/>
        <v>2</v>
      </c>
      <c r="AB36" s="66">
        <v>0</v>
      </c>
      <c r="AC36" s="63">
        <v>2</v>
      </c>
      <c r="AD36" s="4">
        <f t="shared" si="10"/>
        <v>49</v>
      </c>
      <c r="AE36" s="23"/>
      <c r="AF36" s="23"/>
      <c r="AG36" s="42"/>
      <c r="AH36" s="45" t="str">
        <f t="shared" si="11"/>
        <v/>
      </c>
      <c r="AI36" s="51"/>
      <c r="AJ36" s="88"/>
    </row>
    <row r="37" spans="1:36" ht="15.75" x14ac:dyDescent="0.25">
      <c r="A37" s="30">
        <v>30</v>
      </c>
      <c r="B37" s="11"/>
      <c r="C37" s="64">
        <v>18200</v>
      </c>
      <c r="D37" s="67">
        <v>44</v>
      </c>
      <c r="E37" s="93"/>
      <c r="F37" s="11"/>
      <c r="G37" s="5">
        <f t="shared" si="0"/>
        <v>0</v>
      </c>
      <c r="H37" s="64">
        <v>0</v>
      </c>
      <c r="I37" s="64">
        <v>0</v>
      </c>
      <c r="J37" s="4">
        <f t="shared" si="1"/>
        <v>2714</v>
      </c>
      <c r="K37" s="18">
        <f t="shared" si="2"/>
        <v>0</v>
      </c>
      <c r="L37" s="64">
        <v>0</v>
      </c>
      <c r="M37" s="64">
        <v>0</v>
      </c>
      <c r="N37" s="4">
        <f t="shared" si="3"/>
        <v>307</v>
      </c>
      <c r="O37" s="67">
        <v>0</v>
      </c>
      <c r="P37" s="4">
        <f t="shared" si="4"/>
        <v>3414</v>
      </c>
      <c r="Q37" s="11"/>
      <c r="R37" s="6">
        <f t="shared" si="5"/>
        <v>0</v>
      </c>
      <c r="S37" s="66">
        <v>0</v>
      </c>
      <c r="T37" s="66">
        <v>0</v>
      </c>
      <c r="U37" s="4">
        <f t="shared" si="6"/>
        <v>11244</v>
      </c>
      <c r="V37" s="6">
        <f t="shared" si="7"/>
        <v>0</v>
      </c>
      <c r="W37" s="66">
        <v>0</v>
      </c>
      <c r="X37" s="66">
        <v>0</v>
      </c>
      <c r="Y37" s="4">
        <f t="shared" si="8"/>
        <v>6627</v>
      </c>
      <c r="Z37" s="1"/>
      <c r="AA37" s="6">
        <f t="shared" si="9"/>
        <v>0</v>
      </c>
      <c r="AB37" s="66">
        <v>0</v>
      </c>
      <c r="AC37" s="63">
        <v>0</v>
      </c>
      <c r="AD37" s="4">
        <f t="shared" si="10"/>
        <v>49</v>
      </c>
      <c r="AE37" s="23"/>
      <c r="AF37" s="23"/>
      <c r="AG37" s="42"/>
      <c r="AH37" s="45" t="str">
        <f t="shared" si="11"/>
        <v/>
      </c>
      <c r="AI37" s="51"/>
      <c r="AJ37" s="88"/>
    </row>
    <row r="38" spans="1:36" ht="16.5" thickBot="1" x14ac:dyDescent="0.3">
      <c r="A38" s="31"/>
      <c r="B38" s="32"/>
      <c r="C38" s="65"/>
      <c r="D38" s="68"/>
      <c r="E38" s="94"/>
      <c r="F38" s="32"/>
      <c r="G38" s="41" t="str">
        <f t="shared" si="0"/>
        <v/>
      </c>
      <c r="H38" s="65"/>
      <c r="I38" s="65"/>
      <c r="J38" s="21" t="str">
        <f t="shared" si="1"/>
        <v/>
      </c>
      <c r="K38" s="19" t="str">
        <f t="shared" si="2"/>
        <v/>
      </c>
      <c r="L38" s="65"/>
      <c r="M38" s="65"/>
      <c r="N38" s="21" t="str">
        <f t="shared" si="3"/>
        <v/>
      </c>
      <c r="O38" s="68"/>
      <c r="P38" s="21" t="str">
        <f t="shared" si="4"/>
        <v/>
      </c>
      <c r="Q38" s="32"/>
      <c r="R38" s="20" t="str">
        <f t="shared" si="5"/>
        <v/>
      </c>
      <c r="S38" s="69"/>
      <c r="T38" s="69"/>
      <c r="U38" s="21" t="str">
        <f t="shared" si="6"/>
        <v/>
      </c>
      <c r="V38" s="20" t="str">
        <f t="shared" si="7"/>
        <v/>
      </c>
      <c r="W38" s="69"/>
      <c r="X38" s="69"/>
      <c r="Y38" s="21" t="str">
        <f t="shared" si="8"/>
        <v/>
      </c>
      <c r="Z38" s="40"/>
      <c r="AA38" s="20" t="str">
        <f t="shared" si="9"/>
        <v/>
      </c>
      <c r="AB38" s="69"/>
      <c r="AC38" s="70"/>
      <c r="AD38" s="21" t="str">
        <f t="shared" si="10"/>
        <v/>
      </c>
      <c r="AE38" s="43"/>
      <c r="AF38" s="43"/>
      <c r="AG38" s="44"/>
      <c r="AH38" s="46" t="str">
        <f t="shared" si="11"/>
        <v/>
      </c>
      <c r="AI38" s="32"/>
      <c r="AJ38" s="89"/>
    </row>
    <row r="39" spans="1:36" ht="15.75" x14ac:dyDescent="0.25">
      <c r="A39" s="106" t="s">
        <v>37</v>
      </c>
      <c r="H39" s="103">
        <f>IF(H8="","",SUM(H8:H38)+October!H39)</f>
        <v>212</v>
      </c>
      <c r="I39" s="103">
        <f>IF(I8="","",SUM(I8:I38)+October!I39)</f>
        <v>2502</v>
      </c>
      <c r="J39" s="111"/>
      <c r="K39" s="111"/>
      <c r="L39" s="103">
        <f>IF(L8="","",SUM(L8:L38)+October!L39)</f>
        <v>37</v>
      </c>
      <c r="M39" s="103">
        <f>IF(M8="","",SUM(M8:M38)+October!M39)</f>
        <v>270</v>
      </c>
      <c r="N39" s="8"/>
      <c r="O39" s="111"/>
      <c r="P39" s="111"/>
      <c r="Q39" s="111"/>
      <c r="R39" s="111"/>
      <c r="S39" s="103">
        <f>IF(S8="","",SUM(S8:S38)+October!S39)</f>
        <v>98</v>
      </c>
      <c r="T39" s="103">
        <f>IF(T8="","",SUM(T8:T38)+October!T39)</f>
        <v>11146</v>
      </c>
      <c r="U39" s="111"/>
      <c r="V39" s="111"/>
      <c r="W39" s="103">
        <f>IF(W8="","",SUM(W8:W38)+October!W39)</f>
        <v>113</v>
      </c>
      <c r="X39" s="103">
        <f>IF(X8="","",SUM(X8:X38)+October!X39)</f>
        <v>6514</v>
      </c>
      <c r="Y39" s="111"/>
      <c r="Z39" s="111"/>
      <c r="AA39" s="111"/>
      <c r="AB39" s="103">
        <f>IF(AB8="","",SUM(AB8:AB38))</f>
        <v>0</v>
      </c>
      <c r="AC39" s="103">
        <f>IF(AC8="","",SUM(AC8:AC38))</f>
        <v>49</v>
      </c>
      <c r="AD39" s="111"/>
      <c r="AE39" s="111"/>
      <c r="AF39" s="111"/>
      <c r="AG39" s="111"/>
      <c r="AH39" s="111"/>
      <c r="AI39" s="111"/>
      <c r="AJ39" s="111"/>
    </row>
  </sheetData>
  <sheetProtection sheet="1" objects="1" scenarios="1"/>
  <mergeCells count="15">
    <mergeCell ref="G6:I6"/>
    <mergeCell ref="K6:M6"/>
    <mergeCell ref="AA6:AC6"/>
    <mergeCell ref="AE6:AG6"/>
    <mergeCell ref="AA4:AH4"/>
    <mergeCell ref="G5:J5"/>
    <mergeCell ref="K5:N5"/>
    <mergeCell ref="AA5:AD5"/>
    <mergeCell ref="AE5:AH5"/>
    <mergeCell ref="C5:E5"/>
    <mergeCell ref="O5:P5"/>
    <mergeCell ref="R5:U5"/>
    <mergeCell ref="V5:Y5"/>
    <mergeCell ref="G4:P4"/>
    <mergeCell ref="R4:Y4"/>
  </mergeCells>
  <conditionalFormatting sqref="AE8">
    <cfRule type="expression" dxfId="3" priority="5" stopIfTrue="1">
      <formula>AF8+AG8&lt;&gt;AE8</formula>
    </cfRule>
  </conditionalFormatting>
  <conditionalFormatting sqref="AE9:AE38">
    <cfRule type="expression" dxfId="2" priority="4" stopIfTrue="1">
      <formula>AF9+AG9&lt;&gt;AE9</formula>
    </cfRule>
  </conditionalFormatting>
  <printOptions horizontalCentered="1"/>
  <pageMargins left="0.25" right="0.25" top="0.5" bottom="0.5" header="0" footer="0"/>
  <pageSetup scale="54" orientation="landscape" r:id="rId1"/>
  <headerFooter alignWithMargins="0">
    <oddHeader>&amp;C&amp;"Arial,Bold"&amp;12WILLAMETTE FALLS FISHWAY COUNTS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J39"/>
  <sheetViews>
    <sheetView tabSelected="1" zoomScale="90" zoomScaleNormal="90" zoomScaleSheetLayoutView="100" workbookViewId="0">
      <pane ySplit="7" topLeftCell="A8" activePane="bottomLeft" state="frozen"/>
      <selection activeCell="AD7" sqref="AD7:AE7"/>
      <selection pane="bottomLeft" activeCell="AC39" sqref="AC39"/>
    </sheetView>
  </sheetViews>
  <sheetFormatPr defaultColWidth="9.140625" defaultRowHeight="12.75" x14ac:dyDescent="0.2"/>
  <cols>
    <col min="1" max="1" width="6.140625" style="7" bestFit="1" customWidth="1"/>
    <col min="2" max="2" width="0.7109375" style="7" customWidth="1"/>
    <col min="3" max="3" width="8.28515625" style="7" bestFit="1" customWidth="1"/>
    <col min="4" max="4" width="7.7109375" style="7" customWidth="1"/>
    <col min="5" max="5" width="6.7109375" style="7" customWidth="1"/>
    <col min="6" max="6" width="0.7109375" style="7" customWidth="1"/>
    <col min="7" max="7" width="6.28515625" style="7" bestFit="1" customWidth="1"/>
    <col min="8" max="8" width="9.140625" style="7" bestFit="1" customWidth="1"/>
    <col min="9" max="9" width="7.42578125" style="7" bestFit="1" customWidth="1"/>
    <col min="10" max="10" width="7" style="7" bestFit="1" customWidth="1"/>
    <col min="11" max="11" width="6.28515625" style="7" bestFit="1" customWidth="1"/>
    <col min="12" max="12" width="9.140625" style="7" bestFit="1" customWidth="1"/>
    <col min="13" max="13" width="7.42578125" style="7" bestFit="1" customWidth="1"/>
    <col min="14" max="14" width="7" style="7" bestFit="1" customWidth="1"/>
    <col min="15" max="15" width="6.28515625" style="7" bestFit="1" customWidth="1"/>
    <col min="16" max="16" width="7" style="7" bestFit="1" customWidth="1"/>
    <col min="17" max="17" width="0.7109375" style="7" customWidth="1"/>
    <col min="18" max="18" width="6.28515625" style="7" bestFit="1" customWidth="1"/>
    <col min="19" max="19" width="9.140625" style="7" bestFit="1" customWidth="1"/>
    <col min="20" max="20" width="7.7109375" style="7" customWidth="1"/>
    <col min="21" max="21" width="8.7109375" style="7" customWidth="1"/>
    <col min="22" max="22" width="6.28515625" style="7" bestFit="1" customWidth="1"/>
    <col min="23" max="23" width="9.140625" style="7" bestFit="1" customWidth="1"/>
    <col min="24" max="24" width="7.42578125" style="7" bestFit="1" customWidth="1"/>
    <col min="25" max="25" width="7" style="7" bestFit="1" customWidth="1"/>
    <col min="26" max="26" width="0.7109375" style="7" customWidth="1"/>
    <col min="27" max="27" width="6.28515625" style="7" bestFit="1" customWidth="1"/>
    <col min="28" max="28" width="9.140625" style="7" bestFit="1" customWidth="1"/>
    <col min="29" max="29" width="7.42578125" style="7" bestFit="1" customWidth="1"/>
    <col min="30" max="30" width="7" style="7" bestFit="1" customWidth="1"/>
    <col min="31" max="31" width="6.28515625" style="7" bestFit="1" customWidth="1"/>
    <col min="32" max="32" width="9.140625" style="7" bestFit="1" customWidth="1"/>
    <col min="33" max="33" width="7.42578125" style="7" bestFit="1" customWidth="1"/>
    <col min="34" max="34" width="7" style="7" bestFit="1" customWidth="1"/>
    <col min="35" max="35" width="0.7109375" style="7" customWidth="1"/>
    <col min="36" max="36" width="21.28515625" style="7" bestFit="1" customWidth="1"/>
    <col min="37" max="37" width="11.85546875" style="7" bestFit="1" customWidth="1"/>
    <col min="38" max="16384" width="9.140625" style="7"/>
  </cols>
  <sheetData>
    <row r="1" spans="1:36" ht="15.75" x14ac:dyDescent="0.25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26"/>
      <c r="AF1" s="26"/>
      <c r="AG1" s="10"/>
      <c r="AH1" s="10"/>
      <c r="AI1" s="26" t="s">
        <v>27</v>
      </c>
      <c r="AJ1" s="60">
        <v>2022</v>
      </c>
    </row>
    <row r="2" spans="1:36" ht="15.75" x14ac:dyDescent="0.25">
      <c r="A2" s="24"/>
      <c r="B2" s="24"/>
      <c r="C2" s="24"/>
      <c r="D2" s="24"/>
      <c r="E2" s="24"/>
      <c r="F2" s="24"/>
      <c r="G2" s="25"/>
      <c r="H2" s="26"/>
      <c r="I2" s="26"/>
      <c r="J2" s="26"/>
      <c r="K2" s="10"/>
      <c r="L2" s="10"/>
      <c r="M2" s="10"/>
      <c r="N2" s="10"/>
      <c r="O2" s="24"/>
      <c r="P2" s="24"/>
      <c r="Q2" s="26"/>
      <c r="R2" s="26"/>
      <c r="S2" s="26"/>
      <c r="T2" s="26"/>
      <c r="U2" s="26"/>
      <c r="V2" s="26"/>
      <c r="W2" s="26"/>
      <c r="X2" s="26"/>
      <c r="Y2" s="26"/>
      <c r="Z2" s="25"/>
      <c r="AA2" s="25"/>
      <c r="AB2" s="24"/>
      <c r="AC2" s="24"/>
      <c r="AD2" s="24"/>
      <c r="AE2" s="26"/>
      <c r="AF2" s="26"/>
      <c r="AG2" s="10"/>
      <c r="AH2" s="10"/>
      <c r="AI2" s="26" t="s">
        <v>28</v>
      </c>
      <c r="AJ2" s="60" t="s">
        <v>34</v>
      </c>
    </row>
    <row r="3" spans="1:36" ht="15.75" thickBot="1" x14ac:dyDescent="0.25">
      <c r="A3" s="24"/>
      <c r="B3" s="24"/>
      <c r="C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9"/>
      <c r="AJ3" s="9"/>
    </row>
    <row r="4" spans="1:36" ht="15.75" x14ac:dyDescent="0.25">
      <c r="A4" s="33"/>
      <c r="B4" s="34"/>
      <c r="C4" s="35"/>
      <c r="D4" s="36"/>
      <c r="E4" s="37"/>
      <c r="F4" s="34"/>
      <c r="G4" s="129" t="s">
        <v>12</v>
      </c>
      <c r="H4" s="130"/>
      <c r="I4" s="130"/>
      <c r="J4" s="130"/>
      <c r="K4" s="130"/>
      <c r="L4" s="130"/>
      <c r="M4" s="130"/>
      <c r="N4" s="130"/>
      <c r="O4" s="130"/>
      <c r="P4" s="131"/>
      <c r="Q4" s="34"/>
      <c r="R4" s="126" t="s">
        <v>8</v>
      </c>
      <c r="S4" s="127"/>
      <c r="T4" s="127"/>
      <c r="U4" s="127"/>
      <c r="V4" s="127"/>
      <c r="W4" s="127"/>
      <c r="X4" s="127"/>
      <c r="Y4" s="128"/>
      <c r="Z4" s="34"/>
      <c r="AA4" s="123" t="s">
        <v>9</v>
      </c>
      <c r="AB4" s="124"/>
      <c r="AC4" s="124"/>
      <c r="AD4" s="124"/>
      <c r="AE4" s="124"/>
      <c r="AF4" s="124"/>
      <c r="AG4" s="124"/>
      <c r="AH4" s="125"/>
      <c r="AI4" s="54"/>
      <c r="AJ4" s="57" t="s">
        <v>33</v>
      </c>
    </row>
    <row r="5" spans="1:36" ht="15" x14ac:dyDescent="0.2">
      <c r="A5" s="27" t="s">
        <v>0</v>
      </c>
      <c r="B5" s="11"/>
      <c r="C5" s="120" t="s">
        <v>2</v>
      </c>
      <c r="D5" s="121"/>
      <c r="E5" s="122"/>
      <c r="F5" s="11"/>
      <c r="G5" s="117" t="s">
        <v>4</v>
      </c>
      <c r="H5" s="118"/>
      <c r="I5" s="118"/>
      <c r="J5" s="119"/>
      <c r="K5" s="117" t="s">
        <v>5</v>
      </c>
      <c r="L5" s="118"/>
      <c r="M5" s="118"/>
      <c r="N5" s="119"/>
      <c r="O5" s="117" t="s">
        <v>6</v>
      </c>
      <c r="P5" s="119"/>
      <c r="Q5" s="11"/>
      <c r="R5" s="117" t="s">
        <v>4</v>
      </c>
      <c r="S5" s="118"/>
      <c r="T5" s="118"/>
      <c r="U5" s="119"/>
      <c r="V5" s="117" t="s">
        <v>5</v>
      </c>
      <c r="W5" s="118"/>
      <c r="X5" s="118"/>
      <c r="Y5" s="119"/>
      <c r="Z5" s="11"/>
      <c r="AA5" s="117" t="s">
        <v>11</v>
      </c>
      <c r="AB5" s="118"/>
      <c r="AC5" s="118"/>
      <c r="AD5" s="119"/>
      <c r="AE5" s="117" t="s">
        <v>10</v>
      </c>
      <c r="AF5" s="118"/>
      <c r="AG5" s="118"/>
      <c r="AH5" s="119"/>
      <c r="AI5" s="48"/>
      <c r="AJ5" s="56"/>
    </row>
    <row r="6" spans="1:36" ht="15.75" x14ac:dyDescent="0.25">
      <c r="A6" s="27"/>
      <c r="B6" s="11"/>
      <c r="C6" s="12" t="s">
        <v>3</v>
      </c>
      <c r="D6" s="12" t="s">
        <v>20</v>
      </c>
      <c r="E6" s="13" t="s">
        <v>21</v>
      </c>
      <c r="F6" s="11"/>
      <c r="G6" s="117" t="s">
        <v>7</v>
      </c>
      <c r="H6" s="118"/>
      <c r="I6" s="119"/>
      <c r="J6" s="14" t="s">
        <v>1</v>
      </c>
      <c r="K6" s="117" t="s">
        <v>7</v>
      </c>
      <c r="L6" s="118"/>
      <c r="M6" s="119"/>
      <c r="N6" s="14" t="s">
        <v>1</v>
      </c>
      <c r="O6" s="12" t="s">
        <v>7</v>
      </c>
      <c r="P6" s="14" t="s">
        <v>1</v>
      </c>
      <c r="Q6" s="11"/>
      <c r="R6" s="13" t="s">
        <v>7</v>
      </c>
      <c r="S6" s="13"/>
      <c r="T6" s="13"/>
      <c r="U6" s="22" t="s">
        <v>1</v>
      </c>
      <c r="V6" s="13" t="s">
        <v>7</v>
      </c>
      <c r="W6" s="13"/>
      <c r="X6" s="13"/>
      <c r="Y6" s="22" t="s">
        <v>1</v>
      </c>
      <c r="Z6" s="11"/>
      <c r="AA6" s="117" t="s">
        <v>7</v>
      </c>
      <c r="AB6" s="118"/>
      <c r="AC6" s="119"/>
      <c r="AD6" s="14" t="s">
        <v>1</v>
      </c>
      <c r="AE6" s="120" t="s">
        <v>7</v>
      </c>
      <c r="AF6" s="121"/>
      <c r="AG6" s="122"/>
      <c r="AH6" s="22" t="s">
        <v>1</v>
      </c>
      <c r="AI6" s="49"/>
      <c r="AJ6" s="52" t="s">
        <v>35</v>
      </c>
    </row>
    <row r="7" spans="1:36" ht="15.75" x14ac:dyDescent="0.25">
      <c r="A7" s="28"/>
      <c r="B7" s="11"/>
      <c r="C7" s="23"/>
      <c r="D7" s="23"/>
      <c r="E7" s="23"/>
      <c r="F7" s="11"/>
      <c r="G7" s="15" t="s">
        <v>22</v>
      </c>
      <c r="H7" s="12" t="s">
        <v>23</v>
      </c>
      <c r="I7" s="12" t="s">
        <v>24</v>
      </c>
      <c r="J7" s="16">
        <f>November!J37</f>
        <v>2714</v>
      </c>
      <c r="K7" s="15" t="s">
        <v>22</v>
      </c>
      <c r="L7" s="12" t="s">
        <v>23</v>
      </c>
      <c r="M7" s="12" t="s">
        <v>24</v>
      </c>
      <c r="N7" s="16">
        <f>November!N37</f>
        <v>307</v>
      </c>
      <c r="O7" s="23"/>
      <c r="P7" s="16">
        <f>November!P37</f>
        <v>3414</v>
      </c>
      <c r="Q7" s="11"/>
      <c r="R7" s="15" t="s">
        <v>22</v>
      </c>
      <c r="S7" s="12" t="s">
        <v>23</v>
      </c>
      <c r="T7" s="12" t="s">
        <v>24</v>
      </c>
      <c r="U7" s="4">
        <f>November!U37</f>
        <v>11244</v>
      </c>
      <c r="V7" s="15" t="s">
        <v>22</v>
      </c>
      <c r="W7" s="12" t="s">
        <v>23</v>
      </c>
      <c r="X7" s="12" t="s">
        <v>24</v>
      </c>
      <c r="Y7" s="4">
        <f>November!Y37</f>
        <v>6627</v>
      </c>
      <c r="Z7" s="1"/>
      <c r="AA7" s="3" t="s">
        <v>22</v>
      </c>
      <c r="AB7" s="2" t="s">
        <v>23</v>
      </c>
      <c r="AC7" s="2" t="s">
        <v>24</v>
      </c>
      <c r="AD7" s="4">
        <f>November!AD37</f>
        <v>49</v>
      </c>
      <c r="AE7" s="15" t="s">
        <v>22</v>
      </c>
      <c r="AF7" s="12" t="s">
        <v>23</v>
      </c>
      <c r="AG7" s="12" t="s">
        <v>24</v>
      </c>
      <c r="AH7" s="17"/>
      <c r="AI7" s="50"/>
      <c r="AJ7" s="53"/>
    </row>
    <row r="8" spans="1:36" ht="15.75" x14ac:dyDescent="0.25">
      <c r="A8" s="29">
        <v>1</v>
      </c>
      <c r="B8" s="11"/>
      <c r="C8" s="63">
        <v>28100</v>
      </c>
      <c r="D8" s="66">
        <v>43</v>
      </c>
      <c r="E8" s="90"/>
      <c r="F8" s="1"/>
      <c r="G8" s="5">
        <f t="shared" ref="G8:G38" si="0">IF(AND(H8="",I8=""),"",H8+I8)</f>
        <v>0</v>
      </c>
      <c r="H8" s="63">
        <v>0</v>
      </c>
      <c r="I8" s="63">
        <v>0</v>
      </c>
      <c r="J8" s="4">
        <f t="shared" ref="J8:J38" si="1">IF(G8="","",IF(G8&lt;-1000,"Error",J7+G8))</f>
        <v>2714</v>
      </c>
      <c r="K8" s="5">
        <f t="shared" ref="K8:K38" si="2">IF(AND(L8="",M8=""),"",L8+M8)</f>
        <v>0</v>
      </c>
      <c r="L8" s="63">
        <v>0</v>
      </c>
      <c r="M8" s="66">
        <v>0</v>
      </c>
      <c r="N8" s="4">
        <f t="shared" ref="N8:N38" si="3">IF(K8="","",IF(K8&lt;-1000,"Error",N7+K8))</f>
        <v>307</v>
      </c>
      <c r="O8" s="66">
        <v>0</v>
      </c>
      <c r="P8" s="4">
        <f t="shared" ref="P8:P38" si="4">IF(O8="","",IF(O8&lt;-1000,"Error",P7+O8))</f>
        <v>3414</v>
      </c>
      <c r="Q8" s="1"/>
      <c r="R8" s="6">
        <f t="shared" ref="R8:R38" si="5">IF(AND(S8="",T8=""),"",S8+T8)</f>
        <v>1</v>
      </c>
      <c r="S8" s="66">
        <v>0</v>
      </c>
      <c r="T8" s="66">
        <v>1</v>
      </c>
      <c r="U8" s="4">
        <f t="shared" ref="U8:U38" si="6">IF(R8="","",IF(R8&lt;-1000,"Error",U7+R8))</f>
        <v>11245</v>
      </c>
      <c r="V8" s="6">
        <f t="shared" ref="V8:V38" si="7">IF(AND(W8="",X8=""),"",W8+X8)</f>
        <v>0</v>
      </c>
      <c r="W8" s="66">
        <v>0</v>
      </c>
      <c r="X8" s="66">
        <v>0</v>
      </c>
      <c r="Y8" s="4">
        <f t="shared" ref="Y8:Y38" si="8">IF(V8="","",IF(V8&lt;-1000,"Error",Y7+V8))</f>
        <v>6627</v>
      </c>
      <c r="Z8" s="1"/>
      <c r="AA8" s="6">
        <f t="shared" ref="AA8:AA38" si="9">IF(AND(AB8="",AC8=""),"",AB8+AC8)</f>
        <v>0</v>
      </c>
      <c r="AB8" s="66">
        <v>0</v>
      </c>
      <c r="AC8" s="63">
        <v>0</v>
      </c>
      <c r="AD8" s="4">
        <f t="shared" ref="AD8:AD38" si="10">IF(AA8="","",IF(AA8&lt;-1000,"Error",AD7+AA8))</f>
        <v>49</v>
      </c>
      <c r="AE8" s="23"/>
      <c r="AF8" s="23"/>
      <c r="AG8" s="42"/>
      <c r="AH8" s="45" t="str">
        <f t="shared" ref="AH8:AH38" si="11">IF(AE8="","",IF(AE8&lt;-1000,"",AH7+AE8))</f>
        <v/>
      </c>
      <c r="AI8" s="50"/>
      <c r="AJ8" s="88"/>
    </row>
    <row r="9" spans="1:36" ht="15.75" x14ac:dyDescent="0.25">
      <c r="A9" s="30">
        <v>2</v>
      </c>
      <c r="B9" s="11"/>
      <c r="C9" s="63">
        <v>30100</v>
      </c>
      <c r="D9" s="66">
        <v>43</v>
      </c>
      <c r="E9" s="90"/>
      <c r="F9" s="1"/>
      <c r="G9" s="5">
        <f t="shared" si="0"/>
        <v>0</v>
      </c>
      <c r="H9" s="63">
        <v>0</v>
      </c>
      <c r="I9" s="63">
        <v>0</v>
      </c>
      <c r="J9" s="4">
        <f t="shared" si="1"/>
        <v>2714</v>
      </c>
      <c r="K9" s="6">
        <f t="shared" si="2"/>
        <v>0</v>
      </c>
      <c r="L9" s="63">
        <v>0</v>
      </c>
      <c r="M9" s="63">
        <v>0</v>
      </c>
      <c r="N9" s="4">
        <f t="shared" si="3"/>
        <v>307</v>
      </c>
      <c r="O9" s="66">
        <v>0</v>
      </c>
      <c r="P9" s="4">
        <f t="shared" si="4"/>
        <v>3414</v>
      </c>
      <c r="Q9" s="1"/>
      <c r="R9" s="6">
        <f t="shared" si="5"/>
        <v>0</v>
      </c>
      <c r="S9" s="66">
        <v>0</v>
      </c>
      <c r="T9" s="66">
        <v>0</v>
      </c>
      <c r="U9" s="4">
        <f t="shared" si="6"/>
        <v>11245</v>
      </c>
      <c r="V9" s="6">
        <f t="shared" si="7"/>
        <v>0</v>
      </c>
      <c r="W9" s="66">
        <v>0</v>
      </c>
      <c r="X9" s="66">
        <v>0</v>
      </c>
      <c r="Y9" s="4">
        <f t="shared" si="8"/>
        <v>6627</v>
      </c>
      <c r="Z9" s="1"/>
      <c r="AA9" s="6">
        <f t="shared" si="9"/>
        <v>-1</v>
      </c>
      <c r="AB9" s="66">
        <v>0</v>
      </c>
      <c r="AC9" s="63">
        <v>-1</v>
      </c>
      <c r="AD9" s="4">
        <f t="shared" si="10"/>
        <v>48</v>
      </c>
      <c r="AE9" s="23"/>
      <c r="AF9" s="23"/>
      <c r="AG9" s="42"/>
      <c r="AH9" s="45" t="str">
        <f t="shared" si="11"/>
        <v/>
      </c>
      <c r="AI9" s="50"/>
      <c r="AJ9" s="88"/>
    </row>
    <row r="10" spans="1:36" ht="15.75" x14ac:dyDescent="0.25">
      <c r="A10" s="30">
        <v>3</v>
      </c>
      <c r="B10" s="11"/>
      <c r="C10" s="63">
        <v>24100</v>
      </c>
      <c r="D10" s="66"/>
      <c r="E10" s="90"/>
      <c r="F10" s="1"/>
      <c r="G10" s="5">
        <f t="shared" si="0"/>
        <v>0</v>
      </c>
      <c r="H10" s="63">
        <v>0</v>
      </c>
      <c r="I10" s="63">
        <v>0</v>
      </c>
      <c r="J10" s="4">
        <f t="shared" si="1"/>
        <v>2714</v>
      </c>
      <c r="K10" s="6">
        <f t="shared" si="2"/>
        <v>0</v>
      </c>
      <c r="L10" s="63">
        <v>0</v>
      </c>
      <c r="M10" s="63">
        <v>0</v>
      </c>
      <c r="N10" s="4">
        <f t="shared" si="3"/>
        <v>307</v>
      </c>
      <c r="O10" s="66">
        <v>0</v>
      </c>
      <c r="P10" s="4">
        <f t="shared" si="4"/>
        <v>3414</v>
      </c>
      <c r="Q10" s="1"/>
      <c r="R10" s="6">
        <f t="shared" si="5"/>
        <v>1</v>
      </c>
      <c r="S10" s="66">
        <v>0</v>
      </c>
      <c r="T10" s="66">
        <v>1</v>
      </c>
      <c r="U10" s="4">
        <f t="shared" si="6"/>
        <v>11246</v>
      </c>
      <c r="V10" s="6">
        <f t="shared" si="7"/>
        <v>0</v>
      </c>
      <c r="W10" s="66">
        <v>0</v>
      </c>
      <c r="X10" s="66">
        <v>0</v>
      </c>
      <c r="Y10" s="4">
        <f t="shared" si="8"/>
        <v>6627</v>
      </c>
      <c r="Z10" s="1"/>
      <c r="AA10" s="6">
        <f t="shared" si="9"/>
        <v>1</v>
      </c>
      <c r="AB10" s="66">
        <v>0</v>
      </c>
      <c r="AC10" s="63">
        <v>1</v>
      </c>
      <c r="AD10" s="4">
        <f t="shared" si="10"/>
        <v>49</v>
      </c>
      <c r="AE10" s="23"/>
      <c r="AF10" s="23"/>
      <c r="AG10" s="42"/>
      <c r="AH10" s="45" t="str">
        <f t="shared" si="11"/>
        <v/>
      </c>
      <c r="AI10" s="50"/>
      <c r="AJ10" s="88"/>
    </row>
    <row r="11" spans="1:36" ht="15.75" x14ac:dyDescent="0.25">
      <c r="A11" s="30">
        <v>4</v>
      </c>
      <c r="B11" s="11"/>
      <c r="C11" s="63">
        <v>19500</v>
      </c>
      <c r="D11" s="91"/>
      <c r="E11" s="92"/>
      <c r="F11" s="1"/>
      <c r="G11" s="5">
        <f t="shared" si="0"/>
        <v>0</v>
      </c>
      <c r="H11" s="63">
        <v>0</v>
      </c>
      <c r="I11" s="63">
        <v>0</v>
      </c>
      <c r="J11" s="4">
        <f t="shared" si="1"/>
        <v>2714</v>
      </c>
      <c r="K11" s="6">
        <f t="shared" si="2"/>
        <v>0</v>
      </c>
      <c r="L11" s="63">
        <v>0</v>
      </c>
      <c r="M11" s="63">
        <v>0</v>
      </c>
      <c r="N11" s="4">
        <f t="shared" si="3"/>
        <v>307</v>
      </c>
      <c r="O11" s="66">
        <v>0</v>
      </c>
      <c r="P11" s="4">
        <f t="shared" si="4"/>
        <v>3414</v>
      </c>
      <c r="Q11" s="1"/>
      <c r="R11" s="6">
        <f t="shared" si="5"/>
        <v>0</v>
      </c>
      <c r="S11" s="66">
        <v>0</v>
      </c>
      <c r="T11" s="66">
        <v>0</v>
      </c>
      <c r="U11" s="4">
        <f t="shared" si="6"/>
        <v>11246</v>
      </c>
      <c r="V11" s="6">
        <f t="shared" si="7"/>
        <v>0</v>
      </c>
      <c r="W11" s="66">
        <v>0</v>
      </c>
      <c r="X11" s="66">
        <v>0</v>
      </c>
      <c r="Y11" s="4">
        <f t="shared" si="8"/>
        <v>6627</v>
      </c>
      <c r="Z11" s="1"/>
      <c r="AA11" s="6">
        <f t="shared" si="9"/>
        <v>0</v>
      </c>
      <c r="AB11" s="66">
        <v>0</v>
      </c>
      <c r="AC11" s="63">
        <v>0</v>
      </c>
      <c r="AD11" s="4">
        <f t="shared" si="10"/>
        <v>49</v>
      </c>
      <c r="AE11" s="23"/>
      <c r="AF11" s="23"/>
      <c r="AG11" s="42"/>
      <c r="AH11" s="45" t="str">
        <f t="shared" si="11"/>
        <v/>
      </c>
      <c r="AI11" s="50"/>
      <c r="AJ11" s="88"/>
    </row>
    <row r="12" spans="1:36" ht="15.75" x14ac:dyDescent="0.25">
      <c r="A12" s="30">
        <v>5</v>
      </c>
      <c r="B12" s="11"/>
      <c r="C12" s="63">
        <v>16600</v>
      </c>
      <c r="D12" s="66">
        <v>41</v>
      </c>
      <c r="E12" s="92"/>
      <c r="F12" s="1"/>
      <c r="G12" s="5">
        <f t="shared" si="0"/>
        <v>0</v>
      </c>
      <c r="H12" s="63">
        <v>0</v>
      </c>
      <c r="I12" s="63">
        <v>0</v>
      </c>
      <c r="J12" s="4">
        <f t="shared" si="1"/>
        <v>2714</v>
      </c>
      <c r="K12" s="6">
        <f t="shared" si="2"/>
        <v>0</v>
      </c>
      <c r="L12" s="63">
        <v>0</v>
      </c>
      <c r="M12" s="63">
        <v>0</v>
      </c>
      <c r="N12" s="4">
        <f t="shared" si="3"/>
        <v>307</v>
      </c>
      <c r="O12" s="66">
        <v>0</v>
      </c>
      <c r="P12" s="4">
        <f t="shared" si="4"/>
        <v>3414</v>
      </c>
      <c r="Q12" s="1"/>
      <c r="R12" s="6">
        <f t="shared" si="5"/>
        <v>2</v>
      </c>
      <c r="S12" s="66">
        <v>0</v>
      </c>
      <c r="T12" s="66">
        <v>2</v>
      </c>
      <c r="U12" s="4">
        <f t="shared" si="6"/>
        <v>11248</v>
      </c>
      <c r="V12" s="6">
        <f t="shared" si="7"/>
        <v>1</v>
      </c>
      <c r="W12" s="66">
        <v>0</v>
      </c>
      <c r="X12" s="66">
        <v>1</v>
      </c>
      <c r="Y12" s="4">
        <f t="shared" si="8"/>
        <v>6628</v>
      </c>
      <c r="Z12" s="1"/>
      <c r="AA12" s="6">
        <f t="shared" si="9"/>
        <v>2</v>
      </c>
      <c r="AB12" s="66">
        <v>0</v>
      </c>
      <c r="AC12" s="63">
        <v>2</v>
      </c>
      <c r="AD12" s="4">
        <f t="shared" si="10"/>
        <v>51</v>
      </c>
      <c r="AE12" s="23"/>
      <c r="AF12" s="23"/>
      <c r="AG12" s="42"/>
      <c r="AH12" s="45" t="str">
        <f t="shared" si="11"/>
        <v/>
      </c>
      <c r="AI12" s="50"/>
      <c r="AJ12" s="88"/>
    </row>
    <row r="13" spans="1:36" ht="15.75" x14ac:dyDescent="0.25">
      <c r="A13" s="30">
        <v>6</v>
      </c>
      <c r="B13" s="11"/>
      <c r="C13" s="63">
        <v>14300</v>
      </c>
      <c r="D13" s="66">
        <v>41</v>
      </c>
      <c r="E13" s="92"/>
      <c r="F13" s="1"/>
      <c r="G13" s="5">
        <f t="shared" si="0"/>
        <v>0</v>
      </c>
      <c r="H13" s="63">
        <v>0</v>
      </c>
      <c r="I13" s="63">
        <v>0</v>
      </c>
      <c r="J13" s="4">
        <f t="shared" si="1"/>
        <v>2714</v>
      </c>
      <c r="K13" s="6">
        <f t="shared" si="2"/>
        <v>0</v>
      </c>
      <c r="L13" s="63">
        <v>0</v>
      </c>
      <c r="M13" s="63">
        <v>0</v>
      </c>
      <c r="N13" s="4">
        <f t="shared" si="3"/>
        <v>307</v>
      </c>
      <c r="O13" s="66">
        <v>0</v>
      </c>
      <c r="P13" s="4">
        <f t="shared" si="4"/>
        <v>3414</v>
      </c>
      <c r="Q13" s="1"/>
      <c r="R13" s="6">
        <f t="shared" si="5"/>
        <v>2</v>
      </c>
      <c r="S13" s="66">
        <v>0</v>
      </c>
      <c r="T13" s="66">
        <v>2</v>
      </c>
      <c r="U13" s="4">
        <f t="shared" si="6"/>
        <v>11250</v>
      </c>
      <c r="V13" s="6">
        <f t="shared" si="7"/>
        <v>0</v>
      </c>
      <c r="W13" s="66">
        <v>0</v>
      </c>
      <c r="X13" s="66">
        <v>0</v>
      </c>
      <c r="Y13" s="4">
        <f t="shared" si="8"/>
        <v>6628</v>
      </c>
      <c r="Z13" s="1"/>
      <c r="AA13" s="6">
        <f t="shared" si="9"/>
        <v>2</v>
      </c>
      <c r="AB13" s="66">
        <v>0</v>
      </c>
      <c r="AC13" s="63">
        <v>2</v>
      </c>
      <c r="AD13" s="4">
        <f t="shared" si="10"/>
        <v>53</v>
      </c>
      <c r="AE13" s="23"/>
      <c r="AF13" s="23"/>
      <c r="AG13" s="42"/>
      <c r="AH13" s="45" t="str">
        <f t="shared" si="11"/>
        <v/>
      </c>
      <c r="AI13" s="50"/>
      <c r="AJ13" s="88"/>
    </row>
    <row r="14" spans="1:36" ht="15.75" x14ac:dyDescent="0.25">
      <c r="A14" s="30">
        <v>7</v>
      </c>
      <c r="B14" s="11"/>
      <c r="C14" s="63">
        <v>12900</v>
      </c>
      <c r="D14" s="66">
        <v>41</v>
      </c>
      <c r="E14" s="92"/>
      <c r="F14" s="1"/>
      <c r="G14" s="5">
        <f t="shared" si="0"/>
        <v>0</v>
      </c>
      <c r="H14" s="63">
        <v>0</v>
      </c>
      <c r="I14" s="63">
        <v>0</v>
      </c>
      <c r="J14" s="4">
        <f t="shared" si="1"/>
        <v>2714</v>
      </c>
      <c r="K14" s="6">
        <f t="shared" si="2"/>
        <v>0</v>
      </c>
      <c r="L14" s="63">
        <v>0</v>
      </c>
      <c r="M14" s="63">
        <v>0</v>
      </c>
      <c r="N14" s="4">
        <f t="shared" si="3"/>
        <v>307</v>
      </c>
      <c r="O14" s="66">
        <v>0</v>
      </c>
      <c r="P14" s="4">
        <f t="shared" si="4"/>
        <v>3414</v>
      </c>
      <c r="Q14" s="1"/>
      <c r="R14" s="6">
        <f t="shared" si="5"/>
        <v>0</v>
      </c>
      <c r="S14" s="66">
        <v>0</v>
      </c>
      <c r="T14" s="66">
        <v>0</v>
      </c>
      <c r="U14" s="4">
        <f t="shared" si="6"/>
        <v>11250</v>
      </c>
      <c r="V14" s="6">
        <f t="shared" si="7"/>
        <v>0</v>
      </c>
      <c r="W14" s="66">
        <v>0</v>
      </c>
      <c r="X14" s="66">
        <v>0</v>
      </c>
      <c r="Y14" s="4">
        <f t="shared" si="8"/>
        <v>6628</v>
      </c>
      <c r="Z14" s="1"/>
      <c r="AA14" s="6">
        <f t="shared" si="9"/>
        <v>0</v>
      </c>
      <c r="AB14" s="66">
        <v>0</v>
      </c>
      <c r="AC14" s="63">
        <v>0</v>
      </c>
      <c r="AD14" s="4">
        <f t="shared" si="10"/>
        <v>53</v>
      </c>
      <c r="AE14" s="23"/>
      <c r="AF14" s="23"/>
      <c r="AG14" s="42"/>
      <c r="AH14" s="45" t="str">
        <f t="shared" si="11"/>
        <v/>
      </c>
      <c r="AI14" s="50"/>
      <c r="AJ14" s="88"/>
    </row>
    <row r="15" spans="1:36" ht="15.75" x14ac:dyDescent="0.25">
      <c r="A15" s="30">
        <v>8</v>
      </c>
      <c r="B15" s="11"/>
      <c r="C15" s="63">
        <v>12000</v>
      </c>
      <c r="D15" s="66">
        <v>41</v>
      </c>
      <c r="E15" s="92"/>
      <c r="F15" s="1"/>
      <c r="G15" s="5">
        <f t="shared" si="0"/>
        <v>0</v>
      </c>
      <c r="H15" s="63">
        <v>0</v>
      </c>
      <c r="I15" s="63">
        <v>0</v>
      </c>
      <c r="J15" s="4">
        <f t="shared" si="1"/>
        <v>2714</v>
      </c>
      <c r="K15" s="6">
        <f t="shared" si="2"/>
        <v>0</v>
      </c>
      <c r="L15" s="63">
        <v>0</v>
      </c>
      <c r="M15" s="63">
        <v>0</v>
      </c>
      <c r="N15" s="4">
        <f t="shared" si="3"/>
        <v>307</v>
      </c>
      <c r="O15" s="66">
        <v>0</v>
      </c>
      <c r="P15" s="4">
        <f t="shared" si="4"/>
        <v>3414</v>
      </c>
      <c r="Q15" s="1"/>
      <c r="R15" s="6">
        <f t="shared" si="5"/>
        <v>3</v>
      </c>
      <c r="S15" s="66">
        <v>0</v>
      </c>
      <c r="T15" s="66">
        <v>3</v>
      </c>
      <c r="U15" s="4">
        <f t="shared" si="6"/>
        <v>11253</v>
      </c>
      <c r="V15" s="6">
        <f t="shared" si="7"/>
        <v>0</v>
      </c>
      <c r="W15" s="66">
        <v>0</v>
      </c>
      <c r="X15" s="66">
        <v>0</v>
      </c>
      <c r="Y15" s="4">
        <f t="shared" si="8"/>
        <v>6628</v>
      </c>
      <c r="Z15" s="1"/>
      <c r="AA15" s="6">
        <f t="shared" si="9"/>
        <v>3</v>
      </c>
      <c r="AB15" s="66">
        <v>0</v>
      </c>
      <c r="AC15" s="63">
        <v>3</v>
      </c>
      <c r="AD15" s="4">
        <f t="shared" si="10"/>
        <v>56</v>
      </c>
      <c r="AE15" s="23"/>
      <c r="AF15" s="23"/>
      <c r="AG15" s="42"/>
      <c r="AH15" s="45" t="str">
        <f t="shared" si="11"/>
        <v/>
      </c>
      <c r="AI15" s="50"/>
      <c r="AJ15" s="88"/>
    </row>
    <row r="16" spans="1:36" ht="15.75" x14ac:dyDescent="0.25">
      <c r="A16" s="30">
        <v>9</v>
      </c>
      <c r="B16" s="11"/>
      <c r="C16" s="63">
        <v>12400</v>
      </c>
      <c r="D16" s="66">
        <v>41</v>
      </c>
      <c r="E16" s="92"/>
      <c r="F16" s="1"/>
      <c r="G16" s="5">
        <f t="shared" si="0"/>
        <v>0</v>
      </c>
      <c r="H16" s="63">
        <v>0</v>
      </c>
      <c r="I16" s="63">
        <v>0</v>
      </c>
      <c r="J16" s="4">
        <f t="shared" si="1"/>
        <v>2714</v>
      </c>
      <c r="K16" s="6">
        <f t="shared" si="2"/>
        <v>0</v>
      </c>
      <c r="L16" s="63">
        <v>0</v>
      </c>
      <c r="M16" s="63">
        <v>0</v>
      </c>
      <c r="N16" s="4">
        <f t="shared" si="3"/>
        <v>307</v>
      </c>
      <c r="O16" s="66">
        <v>0</v>
      </c>
      <c r="P16" s="4">
        <f t="shared" si="4"/>
        <v>3414</v>
      </c>
      <c r="Q16" s="1"/>
      <c r="R16" s="6">
        <f t="shared" si="5"/>
        <v>1</v>
      </c>
      <c r="S16" s="66">
        <v>0</v>
      </c>
      <c r="T16" s="66">
        <v>1</v>
      </c>
      <c r="U16" s="4">
        <f t="shared" si="6"/>
        <v>11254</v>
      </c>
      <c r="V16" s="6">
        <f t="shared" si="7"/>
        <v>0</v>
      </c>
      <c r="W16" s="66">
        <v>0</v>
      </c>
      <c r="X16" s="66">
        <v>0</v>
      </c>
      <c r="Y16" s="4">
        <f t="shared" si="8"/>
        <v>6628</v>
      </c>
      <c r="Z16" s="1"/>
      <c r="AA16" s="6">
        <f t="shared" si="9"/>
        <v>1</v>
      </c>
      <c r="AB16" s="66">
        <v>0</v>
      </c>
      <c r="AC16" s="63">
        <v>1</v>
      </c>
      <c r="AD16" s="4">
        <f t="shared" si="10"/>
        <v>57</v>
      </c>
      <c r="AE16" s="23"/>
      <c r="AF16" s="23"/>
      <c r="AG16" s="42"/>
      <c r="AH16" s="45" t="str">
        <f t="shared" si="11"/>
        <v/>
      </c>
      <c r="AI16" s="50"/>
      <c r="AJ16" s="88"/>
    </row>
    <row r="17" spans="1:36" ht="15.75" x14ac:dyDescent="0.25">
      <c r="A17" s="30">
        <v>10</v>
      </c>
      <c r="B17" s="11"/>
      <c r="C17" s="63">
        <v>14800</v>
      </c>
      <c r="D17" s="66"/>
      <c r="E17" s="92"/>
      <c r="F17" s="1"/>
      <c r="G17" s="5">
        <f t="shared" si="0"/>
        <v>0</v>
      </c>
      <c r="H17" s="63">
        <v>0</v>
      </c>
      <c r="I17" s="63">
        <v>0</v>
      </c>
      <c r="J17" s="4">
        <f t="shared" si="1"/>
        <v>2714</v>
      </c>
      <c r="K17" s="6">
        <f t="shared" si="2"/>
        <v>0</v>
      </c>
      <c r="L17" s="63">
        <v>0</v>
      </c>
      <c r="M17" s="63">
        <v>0</v>
      </c>
      <c r="N17" s="4">
        <f t="shared" si="3"/>
        <v>307</v>
      </c>
      <c r="O17" s="66">
        <v>0</v>
      </c>
      <c r="P17" s="4">
        <f t="shared" si="4"/>
        <v>3414</v>
      </c>
      <c r="Q17" s="1"/>
      <c r="R17" s="6">
        <f t="shared" si="5"/>
        <v>2</v>
      </c>
      <c r="S17" s="66">
        <v>0</v>
      </c>
      <c r="T17" s="66">
        <v>2</v>
      </c>
      <c r="U17" s="4">
        <f t="shared" si="6"/>
        <v>11256</v>
      </c>
      <c r="V17" s="6">
        <f t="shared" si="7"/>
        <v>2</v>
      </c>
      <c r="W17" s="66">
        <v>0</v>
      </c>
      <c r="X17" s="66">
        <v>2</v>
      </c>
      <c r="Y17" s="4">
        <f t="shared" si="8"/>
        <v>6630</v>
      </c>
      <c r="Z17" s="1"/>
      <c r="AA17" s="6">
        <f t="shared" si="9"/>
        <v>7</v>
      </c>
      <c r="AB17" s="66">
        <v>0</v>
      </c>
      <c r="AC17" s="63">
        <v>7</v>
      </c>
      <c r="AD17" s="4">
        <f t="shared" si="10"/>
        <v>64</v>
      </c>
      <c r="AE17" s="23"/>
      <c r="AF17" s="23"/>
      <c r="AG17" s="42"/>
      <c r="AH17" s="45" t="str">
        <f t="shared" si="11"/>
        <v/>
      </c>
      <c r="AI17" s="50"/>
      <c r="AJ17" s="88"/>
    </row>
    <row r="18" spans="1:36" ht="15.75" x14ac:dyDescent="0.25">
      <c r="A18" s="30">
        <v>11</v>
      </c>
      <c r="B18" s="11"/>
      <c r="C18" s="63">
        <v>18500</v>
      </c>
      <c r="D18" s="66"/>
      <c r="E18" s="92"/>
      <c r="F18" s="1"/>
      <c r="G18" s="5">
        <f t="shared" si="0"/>
        <v>0</v>
      </c>
      <c r="H18" s="63">
        <v>0</v>
      </c>
      <c r="I18" s="63">
        <v>0</v>
      </c>
      <c r="J18" s="4">
        <f t="shared" si="1"/>
        <v>2714</v>
      </c>
      <c r="K18" s="6">
        <f t="shared" si="2"/>
        <v>0</v>
      </c>
      <c r="L18" s="63">
        <v>0</v>
      </c>
      <c r="M18" s="63">
        <v>0</v>
      </c>
      <c r="N18" s="4">
        <f t="shared" si="3"/>
        <v>307</v>
      </c>
      <c r="O18" s="66">
        <v>0</v>
      </c>
      <c r="P18" s="4">
        <f t="shared" si="4"/>
        <v>3414</v>
      </c>
      <c r="Q18" s="1"/>
      <c r="R18" s="6">
        <f t="shared" si="5"/>
        <v>1</v>
      </c>
      <c r="S18" s="66">
        <v>0</v>
      </c>
      <c r="T18" s="66">
        <v>1</v>
      </c>
      <c r="U18" s="4">
        <f t="shared" si="6"/>
        <v>11257</v>
      </c>
      <c r="V18" s="6">
        <f t="shared" si="7"/>
        <v>0</v>
      </c>
      <c r="W18" s="66">
        <v>0</v>
      </c>
      <c r="X18" s="66">
        <v>0</v>
      </c>
      <c r="Y18" s="4">
        <f t="shared" si="8"/>
        <v>6630</v>
      </c>
      <c r="Z18" s="1"/>
      <c r="AA18" s="6">
        <f t="shared" si="9"/>
        <v>8</v>
      </c>
      <c r="AB18" s="66">
        <v>0</v>
      </c>
      <c r="AC18" s="63">
        <v>8</v>
      </c>
      <c r="AD18" s="4">
        <f t="shared" si="10"/>
        <v>72</v>
      </c>
      <c r="AE18" s="23"/>
      <c r="AF18" s="23"/>
      <c r="AG18" s="42"/>
      <c r="AH18" s="45" t="str">
        <f t="shared" si="11"/>
        <v/>
      </c>
      <c r="AI18" s="50"/>
      <c r="AJ18" s="88"/>
    </row>
    <row r="19" spans="1:36" ht="15.75" x14ac:dyDescent="0.25">
      <c r="A19" s="30">
        <v>12</v>
      </c>
      <c r="B19" s="11"/>
      <c r="C19" s="63">
        <v>20100</v>
      </c>
      <c r="D19" s="91">
        <v>43</v>
      </c>
      <c r="E19" s="92"/>
      <c r="F19" s="1"/>
      <c r="G19" s="5">
        <f t="shared" si="0"/>
        <v>0</v>
      </c>
      <c r="H19" s="63">
        <v>0</v>
      </c>
      <c r="I19" s="63">
        <v>0</v>
      </c>
      <c r="J19" s="4">
        <f t="shared" si="1"/>
        <v>2714</v>
      </c>
      <c r="K19" s="6">
        <f t="shared" si="2"/>
        <v>0</v>
      </c>
      <c r="L19" s="63">
        <v>0</v>
      </c>
      <c r="M19" s="63">
        <v>0</v>
      </c>
      <c r="N19" s="4">
        <f t="shared" si="3"/>
        <v>307</v>
      </c>
      <c r="O19" s="66">
        <v>0</v>
      </c>
      <c r="P19" s="4">
        <f t="shared" si="4"/>
        <v>3414</v>
      </c>
      <c r="Q19" s="1"/>
      <c r="R19" s="6">
        <f t="shared" si="5"/>
        <v>0</v>
      </c>
      <c r="S19" s="66">
        <v>0</v>
      </c>
      <c r="T19" s="66">
        <v>0</v>
      </c>
      <c r="U19" s="4">
        <f t="shared" si="6"/>
        <v>11257</v>
      </c>
      <c r="V19" s="6">
        <f t="shared" si="7"/>
        <v>0</v>
      </c>
      <c r="W19" s="66">
        <v>0</v>
      </c>
      <c r="X19" s="66">
        <v>0</v>
      </c>
      <c r="Y19" s="4">
        <f t="shared" si="8"/>
        <v>6630</v>
      </c>
      <c r="Z19" s="1"/>
      <c r="AA19" s="6">
        <f t="shared" si="9"/>
        <v>4</v>
      </c>
      <c r="AB19" s="66">
        <v>0</v>
      </c>
      <c r="AC19" s="63">
        <v>4</v>
      </c>
      <c r="AD19" s="4">
        <f t="shared" si="10"/>
        <v>76</v>
      </c>
      <c r="AE19" s="23"/>
      <c r="AF19" s="23"/>
      <c r="AG19" s="42"/>
      <c r="AH19" s="45" t="str">
        <f t="shared" si="11"/>
        <v/>
      </c>
      <c r="AI19" s="50"/>
      <c r="AJ19" s="88"/>
    </row>
    <row r="20" spans="1:36" ht="15.75" x14ac:dyDescent="0.25">
      <c r="A20" s="30">
        <v>13</v>
      </c>
      <c r="B20" s="11"/>
      <c r="C20" s="63">
        <v>19500</v>
      </c>
      <c r="D20" s="66"/>
      <c r="E20" s="92"/>
      <c r="F20" s="1"/>
      <c r="G20" s="5">
        <f t="shared" si="0"/>
        <v>0</v>
      </c>
      <c r="H20" s="63">
        <v>0</v>
      </c>
      <c r="I20" s="63">
        <v>0</v>
      </c>
      <c r="J20" s="4">
        <f t="shared" si="1"/>
        <v>2714</v>
      </c>
      <c r="K20" s="6">
        <f t="shared" si="2"/>
        <v>0</v>
      </c>
      <c r="L20" s="63">
        <v>0</v>
      </c>
      <c r="M20" s="63">
        <v>0</v>
      </c>
      <c r="N20" s="4">
        <f t="shared" si="3"/>
        <v>307</v>
      </c>
      <c r="O20" s="66">
        <v>0</v>
      </c>
      <c r="P20" s="4">
        <f t="shared" si="4"/>
        <v>3414</v>
      </c>
      <c r="Q20" s="1"/>
      <c r="R20" s="6">
        <f t="shared" si="5"/>
        <v>0</v>
      </c>
      <c r="S20" s="66">
        <v>0</v>
      </c>
      <c r="T20" s="66">
        <v>0</v>
      </c>
      <c r="U20" s="4">
        <f t="shared" si="6"/>
        <v>11257</v>
      </c>
      <c r="V20" s="6">
        <f t="shared" si="7"/>
        <v>0</v>
      </c>
      <c r="W20" s="66">
        <v>0</v>
      </c>
      <c r="X20" s="66">
        <v>0</v>
      </c>
      <c r="Y20" s="4">
        <f t="shared" si="8"/>
        <v>6630</v>
      </c>
      <c r="Z20" s="1"/>
      <c r="AA20" s="6">
        <f t="shared" si="9"/>
        <v>6</v>
      </c>
      <c r="AB20" s="66">
        <v>0</v>
      </c>
      <c r="AC20" s="63">
        <v>6</v>
      </c>
      <c r="AD20" s="4">
        <f t="shared" si="10"/>
        <v>82</v>
      </c>
      <c r="AE20" s="23"/>
      <c r="AF20" s="23"/>
      <c r="AG20" s="42"/>
      <c r="AH20" s="45" t="str">
        <f t="shared" si="11"/>
        <v/>
      </c>
      <c r="AI20" s="50"/>
      <c r="AJ20" s="88"/>
    </row>
    <row r="21" spans="1:36" ht="15.75" x14ac:dyDescent="0.25">
      <c r="A21" s="30">
        <v>14</v>
      </c>
      <c r="B21" s="11"/>
      <c r="C21" s="63">
        <v>17700</v>
      </c>
      <c r="D21" s="66"/>
      <c r="E21" s="92"/>
      <c r="F21" s="1"/>
      <c r="G21" s="5">
        <f t="shared" si="0"/>
        <v>0</v>
      </c>
      <c r="H21" s="63">
        <v>0</v>
      </c>
      <c r="I21" s="63">
        <v>0</v>
      </c>
      <c r="J21" s="4">
        <f t="shared" si="1"/>
        <v>2714</v>
      </c>
      <c r="K21" s="6">
        <f t="shared" si="2"/>
        <v>0</v>
      </c>
      <c r="L21" s="63">
        <v>0</v>
      </c>
      <c r="M21" s="63">
        <v>0</v>
      </c>
      <c r="N21" s="4">
        <f t="shared" si="3"/>
        <v>307</v>
      </c>
      <c r="O21" s="66">
        <v>0</v>
      </c>
      <c r="P21" s="4">
        <f t="shared" si="4"/>
        <v>3414</v>
      </c>
      <c r="Q21" s="1"/>
      <c r="R21" s="6">
        <f t="shared" si="5"/>
        <v>0</v>
      </c>
      <c r="S21" s="66">
        <v>0</v>
      </c>
      <c r="T21" s="66">
        <v>0</v>
      </c>
      <c r="U21" s="4">
        <f t="shared" si="6"/>
        <v>11257</v>
      </c>
      <c r="V21" s="6">
        <f t="shared" si="7"/>
        <v>0</v>
      </c>
      <c r="W21" s="66">
        <v>0</v>
      </c>
      <c r="X21" s="66">
        <v>0</v>
      </c>
      <c r="Y21" s="4">
        <f t="shared" si="8"/>
        <v>6630</v>
      </c>
      <c r="Z21" s="1"/>
      <c r="AA21" s="6">
        <f t="shared" si="9"/>
        <v>8</v>
      </c>
      <c r="AB21" s="66">
        <v>0</v>
      </c>
      <c r="AC21" s="63">
        <v>8</v>
      </c>
      <c r="AD21" s="4">
        <f t="shared" si="10"/>
        <v>90</v>
      </c>
      <c r="AE21" s="23"/>
      <c r="AF21" s="23"/>
      <c r="AG21" s="42"/>
      <c r="AH21" s="45" t="str">
        <f t="shared" si="11"/>
        <v/>
      </c>
      <c r="AI21" s="50"/>
      <c r="AJ21" s="88"/>
    </row>
    <row r="22" spans="1:36" ht="15.75" x14ac:dyDescent="0.25">
      <c r="A22" s="30">
        <v>15</v>
      </c>
      <c r="B22" s="11"/>
      <c r="C22" s="63">
        <v>16000</v>
      </c>
      <c r="D22" s="66">
        <v>42</v>
      </c>
      <c r="E22" s="92"/>
      <c r="F22" s="1"/>
      <c r="G22" s="5">
        <f t="shared" si="0"/>
        <v>0</v>
      </c>
      <c r="H22" s="63">
        <v>0</v>
      </c>
      <c r="I22" s="63">
        <v>0</v>
      </c>
      <c r="J22" s="4">
        <f t="shared" si="1"/>
        <v>2714</v>
      </c>
      <c r="K22" s="6">
        <f t="shared" si="2"/>
        <v>0</v>
      </c>
      <c r="L22" s="63">
        <v>0</v>
      </c>
      <c r="M22" s="63">
        <v>0</v>
      </c>
      <c r="N22" s="4">
        <f t="shared" si="3"/>
        <v>307</v>
      </c>
      <c r="O22" s="66">
        <v>0</v>
      </c>
      <c r="P22" s="4">
        <f t="shared" si="4"/>
        <v>3414</v>
      </c>
      <c r="Q22" s="1"/>
      <c r="R22" s="6">
        <f t="shared" si="5"/>
        <v>0</v>
      </c>
      <c r="S22" s="66">
        <v>0</v>
      </c>
      <c r="T22" s="66">
        <v>0</v>
      </c>
      <c r="U22" s="4">
        <f t="shared" si="6"/>
        <v>11257</v>
      </c>
      <c r="V22" s="6">
        <f t="shared" si="7"/>
        <v>0</v>
      </c>
      <c r="W22" s="66">
        <v>0</v>
      </c>
      <c r="X22" s="66">
        <v>0</v>
      </c>
      <c r="Y22" s="4">
        <f t="shared" si="8"/>
        <v>6630</v>
      </c>
      <c r="Z22" s="1"/>
      <c r="AA22" s="6">
        <f t="shared" si="9"/>
        <v>6</v>
      </c>
      <c r="AB22" s="66">
        <v>0</v>
      </c>
      <c r="AC22" s="63">
        <v>6</v>
      </c>
      <c r="AD22" s="4">
        <f t="shared" si="10"/>
        <v>96</v>
      </c>
      <c r="AE22" s="23"/>
      <c r="AF22" s="23"/>
      <c r="AG22" s="42"/>
      <c r="AH22" s="45" t="str">
        <f t="shared" si="11"/>
        <v/>
      </c>
      <c r="AI22" s="50"/>
      <c r="AJ22" s="88"/>
    </row>
    <row r="23" spans="1:36" ht="15.75" x14ac:dyDescent="0.25">
      <c r="A23" s="30">
        <v>16</v>
      </c>
      <c r="B23" s="11"/>
      <c r="C23" s="63">
        <v>15400</v>
      </c>
      <c r="D23" s="66">
        <v>42</v>
      </c>
      <c r="E23" s="92"/>
      <c r="F23" s="1"/>
      <c r="G23" s="5">
        <f t="shared" si="0"/>
        <v>0</v>
      </c>
      <c r="H23" s="63">
        <v>0</v>
      </c>
      <c r="I23" s="63">
        <v>0</v>
      </c>
      <c r="J23" s="4">
        <f t="shared" si="1"/>
        <v>2714</v>
      </c>
      <c r="K23" s="6">
        <f t="shared" si="2"/>
        <v>0</v>
      </c>
      <c r="L23" s="63">
        <v>0</v>
      </c>
      <c r="M23" s="63">
        <v>0</v>
      </c>
      <c r="N23" s="4">
        <f t="shared" si="3"/>
        <v>307</v>
      </c>
      <c r="O23" s="66">
        <v>0</v>
      </c>
      <c r="P23" s="4">
        <f t="shared" si="4"/>
        <v>3414</v>
      </c>
      <c r="Q23" s="1"/>
      <c r="R23" s="6">
        <f t="shared" si="5"/>
        <v>0</v>
      </c>
      <c r="S23" s="66">
        <v>0</v>
      </c>
      <c r="T23" s="66">
        <v>0</v>
      </c>
      <c r="U23" s="4">
        <f t="shared" si="6"/>
        <v>11257</v>
      </c>
      <c r="V23" s="6">
        <f t="shared" si="7"/>
        <v>0</v>
      </c>
      <c r="W23" s="66">
        <v>0</v>
      </c>
      <c r="X23" s="66">
        <v>0</v>
      </c>
      <c r="Y23" s="4">
        <f t="shared" si="8"/>
        <v>6630</v>
      </c>
      <c r="Z23" s="1"/>
      <c r="AA23" s="6">
        <f t="shared" si="9"/>
        <v>0</v>
      </c>
      <c r="AB23" s="66">
        <v>0</v>
      </c>
      <c r="AC23" s="63">
        <v>0</v>
      </c>
      <c r="AD23" s="4">
        <f t="shared" si="10"/>
        <v>96</v>
      </c>
      <c r="AE23" s="23"/>
      <c r="AF23" s="23"/>
      <c r="AG23" s="42"/>
      <c r="AH23" s="45" t="str">
        <f t="shared" si="11"/>
        <v/>
      </c>
      <c r="AI23" s="50"/>
      <c r="AJ23" s="88"/>
    </row>
    <row r="24" spans="1:36" ht="15.75" x14ac:dyDescent="0.25">
      <c r="A24" s="30">
        <v>17</v>
      </c>
      <c r="B24" s="11"/>
      <c r="C24" s="63">
        <v>13000</v>
      </c>
      <c r="D24" s="66"/>
      <c r="E24" s="92"/>
      <c r="F24" s="1"/>
      <c r="G24" s="5">
        <f t="shared" si="0"/>
        <v>0</v>
      </c>
      <c r="H24" s="63">
        <v>0</v>
      </c>
      <c r="I24" s="63">
        <v>0</v>
      </c>
      <c r="J24" s="4">
        <f t="shared" si="1"/>
        <v>2714</v>
      </c>
      <c r="K24" s="6">
        <f t="shared" si="2"/>
        <v>0</v>
      </c>
      <c r="L24" s="63">
        <v>0</v>
      </c>
      <c r="M24" s="63">
        <v>0</v>
      </c>
      <c r="N24" s="4">
        <f t="shared" si="3"/>
        <v>307</v>
      </c>
      <c r="O24" s="66">
        <v>0</v>
      </c>
      <c r="P24" s="4">
        <f t="shared" si="4"/>
        <v>3414</v>
      </c>
      <c r="Q24" s="1"/>
      <c r="R24" s="6">
        <f t="shared" si="5"/>
        <v>1</v>
      </c>
      <c r="S24" s="66">
        <v>0</v>
      </c>
      <c r="T24" s="66">
        <v>1</v>
      </c>
      <c r="U24" s="4">
        <f t="shared" si="6"/>
        <v>11258</v>
      </c>
      <c r="V24" s="6">
        <f t="shared" si="7"/>
        <v>0</v>
      </c>
      <c r="W24" s="66">
        <v>0</v>
      </c>
      <c r="X24" s="66">
        <v>0</v>
      </c>
      <c r="Y24" s="4">
        <f t="shared" si="8"/>
        <v>6630</v>
      </c>
      <c r="Z24" s="1"/>
      <c r="AA24" s="6">
        <f t="shared" si="9"/>
        <v>2</v>
      </c>
      <c r="AB24" s="66">
        <v>0</v>
      </c>
      <c r="AC24" s="63">
        <v>2</v>
      </c>
      <c r="AD24" s="4">
        <f t="shared" si="10"/>
        <v>98</v>
      </c>
      <c r="AE24" s="23"/>
      <c r="AF24" s="23"/>
      <c r="AG24" s="42"/>
      <c r="AH24" s="45" t="str">
        <f t="shared" si="11"/>
        <v/>
      </c>
      <c r="AI24" s="50"/>
      <c r="AJ24" s="88"/>
    </row>
    <row r="25" spans="1:36" ht="15.75" x14ac:dyDescent="0.25">
      <c r="A25" s="30">
        <v>18</v>
      </c>
      <c r="B25" s="11"/>
      <c r="C25" s="63">
        <v>12000</v>
      </c>
      <c r="D25" s="66"/>
      <c r="E25" s="92"/>
      <c r="F25" s="1"/>
      <c r="G25" s="5">
        <f t="shared" si="0"/>
        <v>0</v>
      </c>
      <c r="H25" s="63">
        <v>0</v>
      </c>
      <c r="I25" s="63">
        <v>0</v>
      </c>
      <c r="J25" s="4">
        <f t="shared" si="1"/>
        <v>2714</v>
      </c>
      <c r="K25" s="6">
        <f t="shared" si="2"/>
        <v>0</v>
      </c>
      <c r="L25" s="63">
        <v>0</v>
      </c>
      <c r="M25" s="63">
        <v>0</v>
      </c>
      <c r="N25" s="4">
        <f t="shared" si="3"/>
        <v>307</v>
      </c>
      <c r="O25" s="66">
        <v>0</v>
      </c>
      <c r="P25" s="4">
        <f t="shared" si="4"/>
        <v>3414</v>
      </c>
      <c r="Q25" s="1"/>
      <c r="R25" s="6">
        <f t="shared" si="5"/>
        <v>0</v>
      </c>
      <c r="S25" s="66">
        <v>0</v>
      </c>
      <c r="T25" s="66">
        <v>0</v>
      </c>
      <c r="U25" s="4">
        <f t="shared" si="6"/>
        <v>11258</v>
      </c>
      <c r="V25" s="6">
        <f t="shared" si="7"/>
        <v>0</v>
      </c>
      <c r="W25" s="66">
        <v>0</v>
      </c>
      <c r="X25" s="66">
        <v>0</v>
      </c>
      <c r="Y25" s="4">
        <f t="shared" si="8"/>
        <v>6630</v>
      </c>
      <c r="Z25" s="1"/>
      <c r="AA25" s="6">
        <f t="shared" si="9"/>
        <v>3</v>
      </c>
      <c r="AB25" s="66">
        <v>0</v>
      </c>
      <c r="AC25" s="63">
        <v>3</v>
      </c>
      <c r="AD25" s="4">
        <f t="shared" si="10"/>
        <v>101</v>
      </c>
      <c r="AE25" s="23"/>
      <c r="AF25" s="23"/>
      <c r="AG25" s="42"/>
      <c r="AH25" s="45" t="str">
        <f t="shared" si="11"/>
        <v/>
      </c>
      <c r="AI25" s="50"/>
      <c r="AJ25" s="88"/>
    </row>
    <row r="26" spans="1:36" ht="15.75" x14ac:dyDescent="0.25">
      <c r="A26" s="30">
        <v>19</v>
      </c>
      <c r="B26" s="11"/>
      <c r="C26" s="63">
        <v>11300</v>
      </c>
      <c r="D26" s="66">
        <v>40</v>
      </c>
      <c r="E26" s="92"/>
      <c r="F26" s="1"/>
      <c r="G26" s="5">
        <f t="shared" si="0"/>
        <v>0</v>
      </c>
      <c r="H26" s="63">
        <v>0</v>
      </c>
      <c r="I26" s="63">
        <v>0</v>
      </c>
      <c r="J26" s="4">
        <f t="shared" si="1"/>
        <v>2714</v>
      </c>
      <c r="K26" s="6">
        <f t="shared" si="2"/>
        <v>0</v>
      </c>
      <c r="L26" s="63">
        <v>0</v>
      </c>
      <c r="M26" s="63">
        <v>0</v>
      </c>
      <c r="N26" s="4">
        <f t="shared" si="3"/>
        <v>307</v>
      </c>
      <c r="O26" s="66">
        <v>0</v>
      </c>
      <c r="P26" s="4">
        <f t="shared" si="4"/>
        <v>3414</v>
      </c>
      <c r="Q26" s="1"/>
      <c r="R26" s="6">
        <f t="shared" si="5"/>
        <v>0</v>
      </c>
      <c r="S26" s="66">
        <v>0</v>
      </c>
      <c r="T26" s="66">
        <v>0</v>
      </c>
      <c r="U26" s="4">
        <f t="shared" si="6"/>
        <v>11258</v>
      </c>
      <c r="V26" s="6">
        <f t="shared" si="7"/>
        <v>0</v>
      </c>
      <c r="W26" s="66">
        <v>0</v>
      </c>
      <c r="X26" s="66">
        <v>0</v>
      </c>
      <c r="Y26" s="4">
        <f t="shared" si="8"/>
        <v>6630</v>
      </c>
      <c r="Z26" s="1"/>
      <c r="AA26" s="6">
        <f t="shared" si="9"/>
        <v>2</v>
      </c>
      <c r="AB26" s="66">
        <v>0</v>
      </c>
      <c r="AC26" s="63">
        <v>2</v>
      </c>
      <c r="AD26" s="4">
        <f t="shared" si="10"/>
        <v>103</v>
      </c>
      <c r="AE26" s="23"/>
      <c r="AF26" s="23"/>
      <c r="AG26" s="42"/>
      <c r="AH26" s="45" t="str">
        <f t="shared" si="11"/>
        <v/>
      </c>
      <c r="AI26" s="50"/>
      <c r="AJ26" s="88"/>
    </row>
    <row r="27" spans="1:36" ht="15.75" x14ac:dyDescent="0.25">
      <c r="A27" s="30">
        <v>20</v>
      </c>
      <c r="B27" s="11"/>
      <c r="C27" s="63">
        <v>11000</v>
      </c>
      <c r="D27" s="66">
        <v>39</v>
      </c>
      <c r="E27" s="92"/>
      <c r="F27" s="1"/>
      <c r="G27" s="5">
        <f t="shared" si="0"/>
        <v>0</v>
      </c>
      <c r="H27" s="63">
        <v>0</v>
      </c>
      <c r="I27" s="63">
        <v>0</v>
      </c>
      <c r="J27" s="4">
        <f t="shared" si="1"/>
        <v>2714</v>
      </c>
      <c r="K27" s="6">
        <f t="shared" si="2"/>
        <v>0</v>
      </c>
      <c r="L27" s="63">
        <v>0</v>
      </c>
      <c r="M27" s="63">
        <v>0</v>
      </c>
      <c r="N27" s="4">
        <f t="shared" si="3"/>
        <v>307</v>
      </c>
      <c r="O27" s="66">
        <v>0</v>
      </c>
      <c r="P27" s="4">
        <f t="shared" si="4"/>
        <v>3414</v>
      </c>
      <c r="Q27" s="1"/>
      <c r="R27" s="6">
        <f t="shared" si="5"/>
        <v>1</v>
      </c>
      <c r="S27" s="66">
        <v>0</v>
      </c>
      <c r="T27" s="66">
        <v>1</v>
      </c>
      <c r="U27" s="4">
        <f t="shared" si="6"/>
        <v>11259</v>
      </c>
      <c r="V27" s="6">
        <f t="shared" si="7"/>
        <v>0</v>
      </c>
      <c r="W27" s="66">
        <v>0</v>
      </c>
      <c r="X27" s="66">
        <v>0</v>
      </c>
      <c r="Y27" s="4">
        <f t="shared" si="8"/>
        <v>6630</v>
      </c>
      <c r="Z27" s="1"/>
      <c r="AA27" s="6">
        <f t="shared" si="9"/>
        <v>4</v>
      </c>
      <c r="AB27" s="66">
        <v>0</v>
      </c>
      <c r="AC27" s="63">
        <v>4</v>
      </c>
      <c r="AD27" s="4">
        <f t="shared" si="10"/>
        <v>107</v>
      </c>
      <c r="AE27" s="23"/>
      <c r="AF27" s="23"/>
      <c r="AG27" s="42"/>
      <c r="AH27" s="45" t="str">
        <f t="shared" si="11"/>
        <v/>
      </c>
      <c r="AI27" s="50"/>
      <c r="AJ27" s="88"/>
    </row>
    <row r="28" spans="1:36" ht="15.75" x14ac:dyDescent="0.25">
      <c r="A28" s="30">
        <v>21</v>
      </c>
      <c r="B28" s="11"/>
      <c r="C28" s="63">
        <v>10900</v>
      </c>
      <c r="D28" s="66">
        <v>39</v>
      </c>
      <c r="E28" s="92"/>
      <c r="F28" s="1"/>
      <c r="G28" s="5">
        <f t="shared" si="0"/>
        <v>0</v>
      </c>
      <c r="H28" s="63">
        <v>0</v>
      </c>
      <c r="I28" s="63">
        <v>0</v>
      </c>
      <c r="J28" s="4">
        <f t="shared" si="1"/>
        <v>2714</v>
      </c>
      <c r="K28" s="6">
        <f t="shared" si="2"/>
        <v>0</v>
      </c>
      <c r="L28" s="63">
        <v>0</v>
      </c>
      <c r="M28" s="63">
        <v>0</v>
      </c>
      <c r="N28" s="4">
        <f t="shared" si="3"/>
        <v>307</v>
      </c>
      <c r="O28" s="66">
        <v>0</v>
      </c>
      <c r="P28" s="4">
        <f t="shared" si="4"/>
        <v>3414</v>
      </c>
      <c r="Q28" s="1"/>
      <c r="R28" s="6">
        <f t="shared" si="5"/>
        <v>0</v>
      </c>
      <c r="S28" s="66">
        <v>0</v>
      </c>
      <c r="T28" s="66">
        <v>0</v>
      </c>
      <c r="U28" s="4">
        <f t="shared" si="6"/>
        <v>11259</v>
      </c>
      <c r="V28" s="6">
        <f t="shared" si="7"/>
        <v>0</v>
      </c>
      <c r="W28" s="66">
        <v>0</v>
      </c>
      <c r="X28" s="66">
        <v>0</v>
      </c>
      <c r="Y28" s="4">
        <f t="shared" si="8"/>
        <v>6630</v>
      </c>
      <c r="Z28" s="1"/>
      <c r="AA28" s="6">
        <f t="shared" si="9"/>
        <v>1</v>
      </c>
      <c r="AB28" s="66">
        <v>0</v>
      </c>
      <c r="AC28" s="63">
        <v>1</v>
      </c>
      <c r="AD28" s="4">
        <f t="shared" si="10"/>
        <v>108</v>
      </c>
      <c r="AE28" s="23"/>
      <c r="AF28" s="23"/>
      <c r="AG28" s="42"/>
      <c r="AH28" s="45" t="str">
        <f t="shared" si="11"/>
        <v/>
      </c>
      <c r="AI28" s="50"/>
      <c r="AJ28" s="88"/>
    </row>
    <row r="29" spans="1:36" ht="15.75" x14ac:dyDescent="0.25">
      <c r="A29" s="30">
        <v>22</v>
      </c>
      <c r="B29" s="11"/>
      <c r="C29" s="63">
        <v>13700</v>
      </c>
      <c r="D29" s="66">
        <v>39</v>
      </c>
      <c r="E29" s="92"/>
      <c r="F29" s="1"/>
      <c r="G29" s="5">
        <f t="shared" si="0"/>
        <v>0</v>
      </c>
      <c r="H29" s="63">
        <v>0</v>
      </c>
      <c r="I29" s="63">
        <v>0</v>
      </c>
      <c r="J29" s="4">
        <f t="shared" si="1"/>
        <v>2714</v>
      </c>
      <c r="K29" s="6">
        <f t="shared" si="2"/>
        <v>0</v>
      </c>
      <c r="L29" s="63">
        <v>0</v>
      </c>
      <c r="M29" s="63">
        <v>0</v>
      </c>
      <c r="N29" s="4">
        <f t="shared" si="3"/>
        <v>307</v>
      </c>
      <c r="O29" s="66">
        <v>0</v>
      </c>
      <c r="P29" s="4">
        <f t="shared" si="4"/>
        <v>3414</v>
      </c>
      <c r="Q29" s="1"/>
      <c r="R29" s="6">
        <f t="shared" si="5"/>
        <v>0</v>
      </c>
      <c r="S29" s="66">
        <v>0</v>
      </c>
      <c r="T29" s="66">
        <v>0</v>
      </c>
      <c r="U29" s="4">
        <f t="shared" si="6"/>
        <v>11259</v>
      </c>
      <c r="V29" s="6">
        <f t="shared" si="7"/>
        <v>0</v>
      </c>
      <c r="W29" s="66">
        <v>0</v>
      </c>
      <c r="X29" s="66">
        <v>0</v>
      </c>
      <c r="Y29" s="4">
        <f t="shared" si="8"/>
        <v>6630</v>
      </c>
      <c r="Z29" s="1"/>
      <c r="AA29" s="6">
        <f t="shared" si="9"/>
        <v>1</v>
      </c>
      <c r="AB29" s="66">
        <v>0</v>
      </c>
      <c r="AC29" s="63">
        <v>1</v>
      </c>
      <c r="AD29" s="4">
        <f t="shared" si="10"/>
        <v>109</v>
      </c>
      <c r="AE29" s="23"/>
      <c r="AF29" s="23"/>
      <c r="AG29" s="42"/>
      <c r="AH29" s="45" t="str">
        <f t="shared" si="11"/>
        <v/>
      </c>
      <c r="AI29" s="50"/>
      <c r="AJ29" s="88"/>
    </row>
    <row r="30" spans="1:36" ht="15.75" x14ac:dyDescent="0.25">
      <c r="A30" s="30">
        <v>23</v>
      </c>
      <c r="B30" s="11"/>
      <c r="C30" s="63">
        <v>14800</v>
      </c>
      <c r="D30" s="66"/>
      <c r="E30" s="92"/>
      <c r="F30" s="1"/>
      <c r="G30" s="5">
        <f t="shared" si="0"/>
        <v>0</v>
      </c>
      <c r="H30" s="63">
        <v>0</v>
      </c>
      <c r="I30" s="63">
        <v>0</v>
      </c>
      <c r="J30" s="4">
        <f t="shared" si="1"/>
        <v>2714</v>
      </c>
      <c r="K30" s="6">
        <f t="shared" si="2"/>
        <v>0</v>
      </c>
      <c r="L30" s="63">
        <v>0</v>
      </c>
      <c r="M30" s="63">
        <v>0</v>
      </c>
      <c r="N30" s="4">
        <f t="shared" si="3"/>
        <v>307</v>
      </c>
      <c r="O30" s="66">
        <v>0</v>
      </c>
      <c r="P30" s="4">
        <f t="shared" si="4"/>
        <v>3414</v>
      </c>
      <c r="Q30" s="1"/>
      <c r="R30" s="6">
        <f t="shared" si="5"/>
        <v>0</v>
      </c>
      <c r="S30" s="66">
        <v>0</v>
      </c>
      <c r="T30" s="66">
        <v>0</v>
      </c>
      <c r="U30" s="4">
        <f t="shared" si="6"/>
        <v>11259</v>
      </c>
      <c r="V30" s="6">
        <f t="shared" si="7"/>
        <v>0</v>
      </c>
      <c r="W30" s="66">
        <v>0</v>
      </c>
      <c r="X30" s="66">
        <v>0</v>
      </c>
      <c r="Y30" s="4">
        <f t="shared" si="8"/>
        <v>6630</v>
      </c>
      <c r="Z30" s="1"/>
      <c r="AA30" s="6">
        <f t="shared" si="9"/>
        <v>0</v>
      </c>
      <c r="AB30" s="66">
        <v>0</v>
      </c>
      <c r="AC30" s="63">
        <v>0</v>
      </c>
      <c r="AD30" s="4">
        <f t="shared" si="10"/>
        <v>109</v>
      </c>
      <c r="AE30" s="23"/>
      <c r="AF30" s="23"/>
      <c r="AG30" s="42"/>
      <c r="AH30" s="45" t="str">
        <f t="shared" si="11"/>
        <v/>
      </c>
      <c r="AI30" s="50"/>
      <c r="AJ30" s="88"/>
    </row>
    <row r="31" spans="1:36" ht="15.75" x14ac:dyDescent="0.25">
      <c r="A31" s="30">
        <v>24</v>
      </c>
      <c r="B31" s="11"/>
      <c r="C31" s="63">
        <v>16600</v>
      </c>
      <c r="D31" s="66"/>
      <c r="E31" s="92"/>
      <c r="F31" s="1"/>
      <c r="G31" s="5">
        <f t="shared" si="0"/>
        <v>0</v>
      </c>
      <c r="H31" s="63">
        <v>0</v>
      </c>
      <c r="I31" s="63">
        <v>0</v>
      </c>
      <c r="J31" s="4">
        <f t="shared" si="1"/>
        <v>2714</v>
      </c>
      <c r="K31" s="6">
        <f t="shared" si="2"/>
        <v>0</v>
      </c>
      <c r="L31" s="63">
        <v>0</v>
      </c>
      <c r="M31" s="63">
        <v>0</v>
      </c>
      <c r="N31" s="4">
        <f t="shared" si="3"/>
        <v>307</v>
      </c>
      <c r="O31" s="66">
        <v>0</v>
      </c>
      <c r="P31" s="4">
        <f t="shared" si="4"/>
        <v>3414</v>
      </c>
      <c r="Q31" s="1"/>
      <c r="R31" s="6">
        <f t="shared" si="5"/>
        <v>0</v>
      </c>
      <c r="S31" s="66">
        <v>0</v>
      </c>
      <c r="T31" s="66">
        <v>0</v>
      </c>
      <c r="U31" s="4">
        <f t="shared" si="6"/>
        <v>11259</v>
      </c>
      <c r="V31" s="6">
        <f t="shared" si="7"/>
        <v>0</v>
      </c>
      <c r="W31" s="66">
        <v>0</v>
      </c>
      <c r="X31" s="66">
        <v>0</v>
      </c>
      <c r="Y31" s="4">
        <f t="shared" si="8"/>
        <v>6630</v>
      </c>
      <c r="Z31" s="1"/>
      <c r="AA31" s="6">
        <f t="shared" si="9"/>
        <v>0</v>
      </c>
      <c r="AB31" s="66">
        <v>0</v>
      </c>
      <c r="AC31" s="63">
        <v>0</v>
      </c>
      <c r="AD31" s="4">
        <f t="shared" si="10"/>
        <v>109</v>
      </c>
      <c r="AE31" s="23"/>
      <c r="AF31" s="23"/>
      <c r="AG31" s="42"/>
      <c r="AH31" s="45" t="str">
        <f t="shared" si="11"/>
        <v/>
      </c>
      <c r="AI31" s="50"/>
      <c r="AJ31" s="88"/>
    </row>
    <row r="32" spans="1:36" ht="15.75" x14ac:dyDescent="0.25">
      <c r="A32" s="30">
        <v>25</v>
      </c>
      <c r="B32" s="11"/>
      <c r="C32" s="63">
        <v>25500</v>
      </c>
      <c r="D32" s="66"/>
      <c r="E32" s="92"/>
      <c r="F32" s="1"/>
      <c r="G32" s="5">
        <f t="shared" si="0"/>
        <v>0</v>
      </c>
      <c r="H32" s="63">
        <v>0</v>
      </c>
      <c r="I32" s="63">
        <v>0</v>
      </c>
      <c r="J32" s="4">
        <f t="shared" si="1"/>
        <v>2714</v>
      </c>
      <c r="K32" s="6">
        <f t="shared" si="2"/>
        <v>0</v>
      </c>
      <c r="L32" s="63">
        <v>0</v>
      </c>
      <c r="M32" s="63">
        <v>0</v>
      </c>
      <c r="N32" s="4">
        <f t="shared" si="3"/>
        <v>307</v>
      </c>
      <c r="O32" s="66">
        <v>0</v>
      </c>
      <c r="P32" s="4">
        <f t="shared" si="4"/>
        <v>3414</v>
      </c>
      <c r="Q32" s="1"/>
      <c r="R32" s="6">
        <f t="shared" si="5"/>
        <v>0</v>
      </c>
      <c r="S32" s="66">
        <v>0</v>
      </c>
      <c r="T32" s="66">
        <v>0</v>
      </c>
      <c r="U32" s="4">
        <f t="shared" si="6"/>
        <v>11259</v>
      </c>
      <c r="V32" s="6">
        <f t="shared" si="7"/>
        <v>0</v>
      </c>
      <c r="W32" s="66">
        <v>0</v>
      </c>
      <c r="X32" s="66">
        <v>0</v>
      </c>
      <c r="Y32" s="4">
        <f t="shared" si="8"/>
        <v>6630</v>
      </c>
      <c r="Z32" s="1"/>
      <c r="AA32" s="6">
        <f t="shared" si="9"/>
        <v>2</v>
      </c>
      <c r="AB32" s="66">
        <v>0</v>
      </c>
      <c r="AC32" s="63">
        <v>2</v>
      </c>
      <c r="AD32" s="4">
        <f t="shared" si="10"/>
        <v>111</v>
      </c>
      <c r="AE32" s="23"/>
      <c r="AF32" s="23"/>
      <c r="AG32" s="42"/>
      <c r="AH32" s="45" t="str">
        <f t="shared" si="11"/>
        <v/>
      </c>
      <c r="AI32" s="50"/>
      <c r="AJ32" s="88"/>
    </row>
    <row r="33" spans="1:36" ht="15.75" x14ac:dyDescent="0.25">
      <c r="A33" s="30">
        <v>26</v>
      </c>
      <c r="B33" s="11"/>
      <c r="C33" s="63">
        <v>34000</v>
      </c>
      <c r="D33" s="66"/>
      <c r="E33" s="92"/>
      <c r="F33" s="1"/>
      <c r="G33" s="5">
        <f t="shared" si="0"/>
        <v>0</v>
      </c>
      <c r="H33" s="63">
        <v>0</v>
      </c>
      <c r="I33" s="63">
        <v>0</v>
      </c>
      <c r="J33" s="4">
        <f t="shared" si="1"/>
        <v>2714</v>
      </c>
      <c r="K33" s="6">
        <f t="shared" si="2"/>
        <v>0</v>
      </c>
      <c r="L33" s="63">
        <v>0</v>
      </c>
      <c r="M33" s="63">
        <v>0</v>
      </c>
      <c r="N33" s="4">
        <f t="shared" si="3"/>
        <v>307</v>
      </c>
      <c r="O33" s="66">
        <v>0</v>
      </c>
      <c r="P33" s="4">
        <f t="shared" si="4"/>
        <v>3414</v>
      </c>
      <c r="Q33" s="1"/>
      <c r="R33" s="6">
        <f t="shared" si="5"/>
        <v>1</v>
      </c>
      <c r="S33" s="66">
        <v>0</v>
      </c>
      <c r="T33" s="66">
        <v>1</v>
      </c>
      <c r="U33" s="4">
        <f t="shared" si="6"/>
        <v>11260</v>
      </c>
      <c r="V33" s="6">
        <f t="shared" si="7"/>
        <v>0</v>
      </c>
      <c r="W33" s="66">
        <v>0</v>
      </c>
      <c r="X33" s="66">
        <v>0</v>
      </c>
      <c r="Y33" s="4">
        <f t="shared" si="8"/>
        <v>6630</v>
      </c>
      <c r="Z33" s="1"/>
      <c r="AA33" s="6">
        <f t="shared" si="9"/>
        <v>13</v>
      </c>
      <c r="AB33" s="66">
        <v>0</v>
      </c>
      <c r="AC33" s="63">
        <v>13</v>
      </c>
      <c r="AD33" s="4">
        <f t="shared" si="10"/>
        <v>124</v>
      </c>
      <c r="AE33" s="23"/>
      <c r="AF33" s="23"/>
      <c r="AG33" s="42"/>
      <c r="AH33" s="45" t="str">
        <f t="shared" si="11"/>
        <v/>
      </c>
      <c r="AI33" s="50"/>
      <c r="AJ33" s="88"/>
    </row>
    <row r="34" spans="1:36" ht="15.75" x14ac:dyDescent="0.25">
      <c r="A34" s="30">
        <v>27</v>
      </c>
      <c r="B34" s="11"/>
      <c r="C34" s="63">
        <v>41000</v>
      </c>
      <c r="D34" s="66"/>
      <c r="E34" s="92"/>
      <c r="F34" s="1"/>
      <c r="G34" s="5">
        <f t="shared" si="0"/>
        <v>0</v>
      </c>
      <c r="H34" s="63">
        <v>0</v>
      </c>
      <c r="I34" s="63">
        <v>0</v>
      </c>
      <c r="J34" s="4">
        <f t="shared" si="1"/>
        <v>2714</v>
      </c>
      <c r="K34" s="6">
        <f t="shared" si="2"/>
        <v>0</v>
      </c>
      <c r="L34" s="63">
        <v>0</v>
      </c>
      <c r="M34" s="63">
        <v>0</v>
      </c>
      <c r="N34" s="4">
        <f t="shared" si="3"/>
        <v>307</v>
      </c>
      <c r="O34" s="66">
        <v>0</v>
      </c>
      <c r="P34" s="4">
        <f t="shared" si="4"/>
        <v>3414</v>
      </c>
      <c r="Q34" s="1"/>
      <c r="R34" s="6">
        <f t="shared" si="5"/>
        <v>0</v>
      </c>
      <c r="S34" s="66">
        <v>0</v>
      </c>
      <c r="T34" s="66">
        <v>0</v>
      </c>
      <c r="U34" s="4">
        <f t="shared" si="6"/>
        <v>11260</v>
      </c>
      <c r="V34" s="6">
        <f t="shared" si="7"/>
        <v>0</v>
      </c>
      <c r="W34" s="66">
        <v>0</v>
      </c>
      <c r="X34" s="66">
        <v>0</v>
      </c>
      <c r="Y34" s="4">
        <f t="shared" si="8"/>
        <v>6630</v>
      </c>
      <c r="Z34" s="1"/>
      <c r="AA34" s="6">
        <f t="shared" si="9"/>
        <v>1</v>
      </c>
      <c r="AB34" s="66">
        <v>0</v>
      </c>
      <c r="AC34" s="63">
        <v>1</v>
      </c>
      <c r="AD34" s="4">
        <f t="shared" si="10"/>
        <v>125</v>
      </c>
      <c r="AE34" s="23"/>
      <c r="AF34" s="23"/>
      <c r="AG34" s="42"/>
      <c r="AH34" s="45" t="str">
        <f t="shared" si="11"/>
        <v/>
      </c>
      <c r="AI34" s="50"/>
      <c r="AJ34" s="88"/>
    </row>
    <row r="35" spans="1:36" ht="15.75" x14ac:dyDescent="0.25">
      <c r="A35" s="30">
        <v>28</v>
      </c>
      <c r="B35" s="11"/>
      <c r="C35" s="63">
        <v>60900</v>
      </c>
      <c r="D35" s="66">
        <v>45</v>
      </c>
      <c r="E35" s="92"/>
      <c r="F35" s="1"/>
      <c r="G35" s="5">
        <f t="shared" si="0"/>
        <v>0</v>
      </c>
      <c r="H35" s="63">
        <v>0</v>
      </c>
      <c r="I35" s="63">
        <v>0</v>
      </c>
      <c r="J35" s="4">
        <f t="shared" si="1"/>
        <v>2714</v>
      </c>
      <c r="K35" s="6">
        <f t="shared" si="2"/>
        <v>0</v>
      </c>
      <c r="L35" s="63">
        <v>0</v>
      </c>
      <c r="M35" s="63">
        <v>0</v>
      </c>
      <c r="N35" s="4">
        <f t="shared" si="3"/>
        <v>307</v>
      </c>
      <c r="O35" s="66">
        <v>0</v>
      </c>
      <c r="P35" s="4">
        <f t="shared" si="4"/>
        <v>3414</v>
      </c>
      <c r="Q35" s="1"/>
      <c r="R35" s="6">
        <f t="shared" si="5"/>
        <v>0</v>
      </c>
      <c r="S35" s="66">
        <v>0</v>
      </c>
      <c r="T35" s="66">
        <v>0</v>
      </c>
      <c r="U35" s="4">
        <f t="shared" si="6"/>
        <v>11260</v>
      </c>
      <c r="V35" s="6">
        <f t="shared" si="7"/>
        <v>0</v>
      </c>
      <c r="W35" s="66">
        <v>0</v>
      </c>
      <c r="X35" s="66">
        <v>0</v>
      </c>
      <c r="Y35" s="4">
        <f t="shared" si="8"/>
        <v>6630</v>
      </c>
      <c r="Z35" s="1"/>
      <c r="AA35" s="6">
        <f t="shared" si="9"/>
        <v>0</v>
      </c>
      <c r="AB35" s="66">
        <v>0</v>
      </c>
      <c r="AC35" s="63">
        <v>0</v>
      </c>
      <c r="AD35" s="4">
        <f t="shared" si="10"/>
        <v>125</v>
      </c>
      <c r="AE35" s="23"/>
      <c r="AF35" s="23"/>
      <c r="AG35" s="42"/>
      <c r="AH35" s="45" t="str">
        <f t="shared" si="11"/>
        <v/>
      </c>
      <c r="AI35" s="50"/>
      <c r="AJ35" s="88"/>
    </row>
    <row r="36" spans="1:36" ht="15.75" x14ac:dyDescent="0.25">
      <c r="A36" s="30">
        <v>29</v>
      </c>
      <c r="B36" s="11"/>
      <c r="C36" s="64">
        <v>73100</v>
      </c>
      <c r="D36" s="67">
        <v>45</v>
      </c>
      <c r="E36" s="93"/>
      <c r="F36" s="11"/>
      <c r="G36" s="5">
        <f t="shared" si="0"/>
        <v>0</v>
      </c>
      <c r="H36" s="64">
        <v>0</v>
      </c>
      <c r="I36" s="64">
        <v>0</v>
      </c>
      <c r="J36" s="4">
        <f t="shared" si="1"/>
        <v>2714</v>
      </c>
      <c r="K36" s="18">
        <f t="shared" si="2"/>
        <v>0</v>
      </c>
      <c r="L36" s="64">
        <v>0</v>
      </c>
      <c r="M36" s="64">
        <v>0</v>
      </c>
      <c r="N36" s="4">
        <f t="shared" si="3"/>
        <v>307</v>
      </c>
      <c r="O36" s="67">
        <v>0</v>
      </c>
      <c r="P36" s="4">
        <f t="shared" si="4"/>
        <v>3414</v>
      </c>
      <c r="Q36" s="11"/>
      <c r="R36" s="6">
        <f t="shared" si="5"/>
        <v>0</v>
      </c>
      <c r="S36" s="66">
        <v>0</v>
      </c>
      <c r="T36" s="66">
        <v>0</v>
      </c>
      <c r="U36" s="4">
        <f t="shared" si="6"/>
        <v>11260</v>
      </c>
      <c r="V36" s="6">
        <f t="shared" si="7"/>
        <v>0</v>
      </c>
      <c r="W36" s="66">
        <v>0</v>
      </c>
      <c r="X36" s="66">
        <v>0</v>
      </c>
      <c r="Y36" s="4">
        <f t="shared" si="8"/>
        <v>6630</v>
      </c>
      <c r="Z36" s="1"/>
      <c r="AA36" s="6">
        <f t="shared" si="9"/>
        <v>0</v>
      </c>
      <c r="AB36" s="66">
        <v>0</v>
      </c>
      <c r="AC36" s="63">
        <v>0</v>
      </c>
      <c r="AD36" s="4">
        <f t="shared" si="10"/>
        <v>125</v>
      </c>
      <c r="AE36" s="23"/>
      <c r="AF36" s="23"/>
      <c r="AG36" s="42"/>
      <c r="AH36" s="45" t="str">
        <f t="shared" si="11"/>
        <v/>
      </c>
      <c r="AI36" s="51"/>
      <c r="AJ36" s="88"/>
    </row>
    <row r="37" spans="1:36" ht="15.75" x14ac:dyDescent="0.25">
      <c r="A37" s="30">
        <v>30</v>
      </c>
      <c r="B37" s="11"/>
      <c r="C37" s="64">
        <v>74900</v>
      </c>
      <c r="D37" s="67">
        <v>46</v>
      </c>
      <c r="E37" s="93"/>
      <c r="F37" s="11"/>
      <c r="G37" s="5">
        <f t="shared" si="0"/>
        <v>0</v>
      </c>
      <c r="H37" s="64">
        <v>0</v>
      </c>
      <c r="I37" s="64"/>
      <c r="J37" s="4">
        <f t="shared" si="1"/>
        <v>2714</v>
      </c>
      <c r="K37" s="18">
        <f t="shared" si="2"/>
        <v>0</v>
      </c>
      <c r="L37" s="64">
        <v>0</v>
      </c>
      <c r="M37" s="64">
        <v>0</v>
      </c>
      <c r="N37" s="4">
        <f t="shared" si="3"/>
        <v>307</v>
      </c>
      <c r="O37" s="67">
        <v>0</v>
      </c>
      <c r="P37" s="4">
        <f t="shared" si="4"/>
        <v>3414</v>
      </c>
      <c r="Q37" s="11"/>
      <c r="R37" s="6">
        <f t="shared" si="5"/>
        <v>0</v>
      </c>
      <c r="S37" s="66">
        <v>0</v>
      </c>
      <c r="T37" s="66">
        <v>0</v>
      </c>
      <c r="U37" s="4">
        <f t="shared" si="6"/>
        <v>11260</v>
      </c>
      <c r="V37" s="6">
        <f t="shared" si="7"/>
        <v>0</v>
      </c>
      <c r="W37" s="66">
        <v>0</v>
      </c>
      <c r="X37" s="66">
        <v>0</v>
      </c>
      <c r="Y37" s="4">
        <f t="shared" si="8"/>
        <v>6630</v>
      </c>
      <c r="Z37" s="1"/>
      <c r="AA37" s="6">
        <f t="shared" si="9"/>
        <v>-1</v>
      </c>
      <c r="AB37" s="66">
        <v>0</v>
      </c>
      <c r="AC37" s="63">
        <v>-1</v>
      </c>
      <c r="AD37" s="4">
        <f t="shared" si="10"/>
        <v>124</v>
      </c>
      <c r="AE37" s="23"/>
      <c r="AF37" s="23"/>
      <c r="AG37" s="42"/>
      <c r="AH37" s="45" t="str">
        <f t="shared" si="11"/>
        <v/>
      </c>
      <c r="AI37" s="51"/>
      <c r="AJ37" s="88"/>
    </row>
    <row r="38" spans="1:36" ht="16.5" thickBot="1" x14ac:dyDescent="0.3">
      <c r="A38" s="31">
        <v>31</v>
      </c>
      <c r="B38" s="32"/>
      <c r="C38" s="65">
        <v>70200</v>
      </c>
      <c r="D38" s="68"/>
      <c r="E38" s="94"/>
      <c r="F38" s="32"/>
      <c r="G38" s="41">
        <f t="shared" si="0"/>
        <v>0</v>
      </c>
      <c r="H38" s="65">
        <v>0</v>
      </c>
      <c r="I38" s="65"/>
      <c r="J38" s="21">
        <f t="shared" si="1"/>
        <v>2714</v>
      </c>
      <c r="K38" s="19">
        <f t="shared" si="2"/>
        <v>0</v>
      </c>
      <c r="L38" s="65">
        <v>0</v>
      </c>
      <c r="M38" s="65">
        <v>0</v>
      </c>
      <c r="N38" s="21">
        <f t="shared" si="3"/>
        <v>307</v>
      </c>
      <c r="O38" s="68">
        <v>0</v>
      </c>
      <c r="P38" s="21">
        <f t="shared" si="4"/>
        <v>3414</v>
      </c>
      <c r="Q38" s="32"/>
      <c r="R38" s="20">
        <f t="shared" si="5"/>
        <v>0</v>
      </c>
      <c r="S38" s="69">
        <v>0</v>
      </c>
      <c r="T38" s="69">
        <v>0</v>
      </c>
      <c r="U38" s="21">
        <f t="shared" si="6"/>
        <v>11260</v>
      </c>
      <c r="V38" s="20">
        <f t="shared" si="7"/>
        <v>0</v>
      </c>
      <c r="W38" s="69">
        <v>0</v>
      </c>
      <c r="X38" s="69">
        <v>0</v>
      </c>
      <c r="Y38" s="21">
        <f t="shared" si="8"/>
        <v>6630</v>
      </c>
      <c r="Z38" s="40"/>
      <c r="AA38" s="20">
        <f t="shared" si="9"/>
        <v>0</v>
      </c>
      <c r="AB38" s="69">
        <v>0</v>
      </c>
      <c r="AC38" s="70">
        <v>0</v>
      </c>
      <c r="AD38" s="21">
        <f t="shared" si="10"/>
        <v>124</v>
      </c>
      <c r="AE38" s="43"/>
      <c r="AF38" s="43"/>
      <c r="AG38" s="44"/>
      <c r="AH38" s="46" t="str">
        <f t="shared" si="11"/>
        <v/>
      </c>
      <c r="AI38" s="32"/>
      <c r="AJ38" s="89"/>
    </row>
    <row r="39" spans="1:36" ht="15.75" x14ac:dyDescent="0.25">
      <c r="A39" s="106" t="s">
        <v>37</v>
      </c>
      <c r="H39" s="103">
        <f>IF(H8="","",SUM(H8:H38)+November!H39)</f>
        <v>212</v>
      </c>
      <c r="I39" s="103">
        <f>IF(I8="","",SUM(I8:I38)+November!I39)</f>
        <v>2502</v>
      </c>
      <c r="J39" s="111"/>
      <c r="K39" s="111"/>
      <c r="L39" s="103">
        <f>IF(L8="","",SUM(L8:L38)+November!L39)</f>
        <v>37</v>
      </c>
      <c r="M39" s="103">
        <f>IF(M8="","",SUM(M8:M38)+November!M39)</f>
        <v>270</v>
      </c>
      <c r="N39" s="8"/>
      <c r="O39" s="111"/>
      <c r="P39" s="111"/>
      <c r="Q39" s="111"/>
      <c r="R39" s="111"/>
      <c r="S39" s="103">
        <f>IF(S8="","",SUM(S8:S38)+November!S39)</f>
        <v>98</v>
      </c>
      <c r="T39" s="103">
        <f>IF(T8="","",SUM(T8:T38)+November!T39)</f>
        <v>11162</v>
      </c>
      <c r="U39" s="111"/>
      <c r="V39" s="111"/>
      <c r="W39" s="103">
        <f>IF(W8="","",SUM(W8:W38)+November!W39)</f>
        <v>113</v>
      </c>
      <c r="X39" s="103">
        <f>IF(X8="","",SUM(X8:X38)+November!X39)</f>
        <v>6517</v>
      </c>
      <c r="Y39" s="111"/>
      <c r="Z39" s="111"/>
      <c r="AA39" s="111"/>
      <c r="AB39" s="103">
        <f>IF(AB8="","",SUM(AB8:AB38)+November!AB39)</f>
        <v>0</v>
      </c>
      <c r="AC39" s="103">
        <f>IF(AC8="","",SUM(AC8:AC38)+November!AC39)</f>
        <v>124</v>
      </c>
      <c r="AD39" s="111"/>
      <c r="AE39" s="111"/>
      <c r="AF39" s="111"/>
      <c r="AG39" s="111"/>
      <c r="AH39" s="111"/>
      <c r="AI39" s="111"/>
      <c r="AJ39" s="111"/>
    </row>
  </sheetData>
  <sheetProtection sheet="1" objects="1" scenarios="1"/>
  <mergeCells count="15">
    <mergeCell ref="G6:I6"/>
    <mergeCell ref="K6:M6"/>
    <mergeCell ref="AA6:AC6"/>
    <mergeCell ref="AE6:AG6"/>
    <mergeCell ref="AA4:AH4"/>
    <mergeCell ref="G5:J5"/>
    <mergeCell ref="K5:N5"/>
    <mergeCell ref="AA5:AD5"/>
    <mergeCell ref="AE5:AH5"/>
    <mergeCell ref="C5:E5"/>
    <mergeCell ref="O5:P5"/>
    <mergeCell ref="R5:U5"/>
    <mergeCell ref="V5:Y5"/>
    <mergeCell ref="G4:P4"/>
    <mergeCell ref="R4:Y4"/>
  </mergeCells>
  <conditionalFormatting sqref="AE8">
    <cfRule type="expression" dxfId="1" priority="5" stopIfTrue="1">
      <formula>AF8+AG8&lt;&gt;AE8</formula>
    </cfRule>
  </conditionalFormatting>
  <conditionalFormatting sqref="AE9:AE38">
    <cfRule type="expression" dxfId="0" priority="4" stopIfTrue="1">
      <formula>AF9+AG9&lt;&gt;AE9</formula>
    </cfRule>
  </conditionalFormatting>
  <printOptions horizontalCentered="1"/>
  <pageMargins left="0.25" right="0.25" top="0.5" bottom="0.5" header="0" footer="0"/>
  <pageSetup scale="54" orientation="landscape" r:id="rId1"/>
  <headerFooter alignWithMargins="0">
    <oddHeader>&amp;C&amp;"Arial,Bold"&amp;12WILLAMETTE FALLS FISHWAY COUNTS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8F2F8-F3BA-430E-8E12-D2A2478814C5}">
  <dimension ref="A1:AJ39"/>
  <sheetViews>
    <sheetView view="pageBreakPreview" topLeftCell="A4" zoomScale="60" zoomScaleNormal="90" workbookViewId="0">
      <selection activeCell="AI8" sqref="AI8"/>
    </sheetView>
  </sheetViews>
  <sheetFormatPr defaultColWidth="9.140625" defaultRowHeight="12.75" x14ac:dyDescent="0.2"/>
  <cols>
    <col min="1" max="1" width="6.140625" style="7" bestFit="1" customWidth="1"/>
    <col min="2" max="2" width="0.7109375" style="7" customWidth="1"/>
    <col min="3" max="3" width="8.28515625" style="7" bestFit="1" customWidth="1"/>
    <col min="4" max="4" width="7.7109375" style="7" customWidth="1"/>
    <col min="5" max="5" width="6.7109375" style="7" customWidth="1"/>
    <col min="6" max="6" width="0.7109375" style="7" customWidth="1"/>
    <col min="7" max="7" width="6.140625" style="7" customWidth="1"/>
    <col min="8" max="8" width="9.140625" style="7" bestFit="1" customWidth="1"/>
    <col min="9" max="9" width="7.42578125" style="7" bestFit="1" customWidth="1"/>
    <col min="10" max="10" width="8.7109375" style="7" customWidth="1"/>
    <col min="11" max="11" width="6.140625" style="7" bestFit="1" customWidth="1"/>
    <col min="12" max="12" width="9.140625" style="7" bestFit="1" customWidth="1"/>
    <col min="13" max="13" width="7.42578125" style="7" bestFit="1" customWidth="1"/>
    <col min="14" max="14" width="8.7109375" style="7" customWidth="1"/>
    <col min="15" max="15" width="6.28515625" style="7" bestFit="1" customWidth="1"/>
    <col min="16" max="16" width="7" style="7" customWidth="1"/>
    <col min="17" max="17" width="0.7109375" style="7" customWidth="1"/>
    <col min="18" max="18" width="6.42578125" style="7" customWidth="1"/>
    <col min="19" max="19" width="9.140625" style="7" bestFit="1" customWidth="1"/>
    <col min="20" max="20" width="7.42578125" style="7" bestFit="1" customWidth="1"/>
    <col min="21" max="21" width="8.28515625" style="7" bestFit="1" customWidth="1"/>
    <col min="22" max="22" width="6.42578125" style="7" customWidth="1"/>
    <col min="23" max="23" width="9.140625" style="7" bestFit="1" customWidth="1"/>
    <col min="24" max="24" width="7.42578125" style="7" bestFit="1" customWidth="1"/>
    <col min="25" max="25" width="7" style="7" customWidth="1"/>
    <col min="26" max="26" width="0.7109375" style="7" customWidth="1"/>
    <col min="27" max="27" width="6.42578125" style="7" customWidth="1"/>
    <col min="28" max="28" width="9.140625" style="7" bestFit="1" customWidth="1"/>
    <col min="29" max="29" width="7.42578125" style="7" bestFit="1" customWidth="1"/>
    <col min="30" max="30" width="7" style="7" customWidth="1"/>
    <col min="31" max="31" width="6.5703125" style="7" customWidth="1"/>
    <col min="32" max="32" width="9.140625" style="7" bestFit="1" customWidth="1"/>
    <col min="33" max="33" width="7.42578125" style="7" bestFit="1" customWidth="1"/>
    <col min="34" max="34" width="7" style="7" customWidth="1"/>
    <col min="35" max="35" width="0.7109375" style="7" customWidth="1"/>
    <col min="36" max="36" width="21.28515625" style="7" bestFit="1" customWidth="1"/>
    <col min="37" max="37" width="10.5703125" style="7" bestFit="1" customWidth="1"/>
    <col min="38" max="16384" width="9.140625" style="7"/>
  </cols>
  <sheetData>
    <row r="1" spans="1:36" ht="15.75" x14ac:dyDescent="0.25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26"/>
      <c r="AF1" s="26"/>
      <c r="AG1" s="10"/>
      <c r="AH1" s="10"/>
      <c r="AI1" s="26" t="s">
        <v>27</v>
      </c>
      <c r="AJ1" s="60">
        <v>2022</v>
      </c>
    </row>
    <row r="2" spans="1:36" ht="15.75" x14ac:dyDescent="0.25">
      <c r="A2" s="24"/>
      <c r="B2" s="24"/>
      <c r="C2" s="24"/>
      <c r="D2" s="24"/>
      <c r="E2" s="24"/>
      <c r="F2" s="24"/>
      <c r="G2" s="25"/>
      <c r="H2" s="26"/>
      <c r="I2" s="26"/>
      <c r="J2" s="26"/>
      <c r="K2" s="10"/>
      <c r="L2" s="10"/>
      <c r="M2" s="10"/>
      <c r="N2" s="10"/>
      <c r="O2" s="24"/>
      <c r="P2" s="24"/>
      <c r="Q2" s="26"/>
      <c r="R2" s="26"/>
      <c r="S2" s="26"/>
      <c r="T2" s="26"/>
      <c r="U2" s="26"/>
      <c r="V2" s="26"/>
      <c r="W2" s="26"/>
      <c r="X2" s="26"/>
      <c r="Y2" s="26"/>
      <c r="Z2" s="25"/>
      <c r="AA2" s="25"/>
      <c r="AB2" s="24"/>
      <c r="AC2" s="24"/>
      <c r="AD2" s="24"/>
      <c r="AE2" s="26"/>
      <c r="AF2" s="26"/>
      <c r="AG2" s="10"/>
      <c r="AH2" s="10"/>
      <c r="AI2" s="26" t="s">
        <v>28</v>
      </c>
      <c r="AJ2" s="60" t="s">
        <v>25</v>
      </c>
    </row>
    <row r="3" spans="1:36" ht="15.75" thickBot="1" x14ac:dyDescent="0.25">
      <c r="A3" s="24"/>
      <c r="B3" s="24"/>
      <c r="C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9"/>
      <c r="AJ3" s="9"/>
    </row>
    <row r="4" spans="1:36" ht="15.75" x14ac:dyDescent="0.25">
      <c r="A4" s="33"/>
      <c r="B4" s="34"/>
      <c r="C4" s="35"/>
      <c r="D4" s="36"/>
      <c r="E4" s="37"/>
      <c r="F4" s="34"/>
      <c r="G4" s="126" t="s">
        <v>19</v>
      </c>
      <c r="H4" s="127"/>
      <c r="I4" s="127"/>
      <c r="J4" s="127"/>
      <c r="K4" s="127"/>
      <c r="L4" s="127"/>
      <c r="M4" s="127"/>
      <c r="N4" s="127"/>
      <c r="O4" s="127"/>
      <c r="P4" s="128"/>
      <c r="Q4" s="34"/>
      <c r="R4" s="126" t="s">
        <v>8</v>
      </c>
      <c r="S4" s="127"/>
      <c r="T4" s="127"/>
      <c r="U4" s="127"/>
      <c r="V4" s="127"/>
      <c r="W4" s="127"/>
      <c r="X4" s="127"/>
      <c r="Y4" s="128"/>
      <c r="Z4" s="34"/>
      <c r="AA4" s="123" t="s">
        <v>9</v>
      </c>
      <c r="AB4" s="124"/>
      <c r="AC4" s="124"/>
      <c r="AD4" s="124"/>
      <c r="AE4" s="124"/>
      <c r="AF4" s="124"/>
      <c r="AG4" s="124"/>
      <c r="AH4" s="125"/>
      <c r="AI4" s="54"/>
      <c r="AJ4" s="55" t="s">
        <v>33</v>
      </c>
    </row>
    <row r="5" spans="1:36" ht="15" x14ac:dyDescent="0.2">
      <c r="A5" s="27" t="s">
        <v>0</v>
      </c>
      <c r="B5" s="11"/>
      <c r="C5" s="120" t="s">
        <v>2</v>
      </c>
      <c r="D5" s="121"/>
      <c r="E5" s="122"/>
      <c r="F5" s="11"/>
      <c r="G5" s="117" t="s">
        <v>4</v>
      </c>
      <c r="H5" s="118"/>
      <c r="I5" s="118"/>
      <c r="J5" s="119"/>
      <c r="K5" s="117" t="s">
        <v>5</v>
      </c>
      <c r="L5" s="118"/>
      <c r="M5" s="118"/>
      <c r="N5" s="119"/>
      <c r="O5" s="117" t="s">
        <v>6</v>
      </c>
      <c r="P5" s="119"/>
      <c r="Q5" s="11"/>
      <c r="R5" s="117" t="s">
        <v>4</v>
      </c>
      <c r="S5" s="118"/>
      <c r="T5" s="118"/>
      <c r="U5" s="119"/>
      <c r="V5" s="117" t="s">
        <v>5</v>
      </c>
      <c r="W5" s="118"/>
      <c r="X5" s="118"/>
      <c r="Y5" s="119"/>
      <c r="Z5" s="11"/>
      <c r="AA5" s="117" t="s">
        <v>11</v>
      </c>
      <c r="AB5" s="118"/>
      <c r="AC5" s="118"/>
      <c r="AD5" s="119"/>
      <c r="AE5" s="117" t="s">
        <v>10</v>
      </c>
      <c r="AF5" s="118"/>
      <c r="AG5" s="118"/>
      <c r="AH5" s="119"/>
      <c r="AI5" s="48"/>
      <c r="AJ5" s="56"/>
    </row>
    <row r="6" spans="1:36" ht="15.75" x14ac:dyDescent="0.25">
      <c r="A6" s="27"/>
      <c r="B6" s="11"/>
      <c r="C6" s="12" t="s">
        <v>3</v>
      </c>
      <c r="D6" s="12" t="s">
        <v>20</v>
      </c>
      <c r="E6" s="13" t="s">
        <v>21</v>
      </c>
      <c r="F6" s="11"/>
      <c r="G6" s="117" t="s">
        <v>7</v>
      </c>
      <c r="H6" s="118"/>
      <c r="I6" s="119"/>
      <c r="J6" s="14" t="s">
        <v>1</v>
      </c>
      <c r="K6" s="117" t="s">
        <v>7</v>
      </c>
      <c r="L6" s="118"/>
      <c r="M6" s="119"/>
      <c r="N6" s="14" t="s">
        <v>1</v>
      </c>
      <c r="O6" s="12" t="s">
        <v>7</v>
      </c>
      <c r="P6" s="14" t="s">
        <v>1</v>
      </c>
      <c r="Q6" s="11"/>
      <c r="R6" s="13" t="s">
        <v>7</v>
      </c>
      <c r="S6" s="13"/>
      <c r="T6" s="13"/>
      <c r="U6" s="22" t="s">
        <v>1</v>
      </c>
      <c r="V6" s="13" t="s">
        <v>7</v>
      </c>
      <c r="W6" s="13"/>
      <c r="X6" s="13"/>
      <c r="Y6" s="22" t="s">
        <v>1</v>
      </c>
      <c r="Z6" s="11"/>
      <c r="AA6" s="117" t="s">
        <v>7</v>
      </c>
      <c r="AB6" s="118"/>
      <c r="AC6" s="119"/>
      <c r="AD6" s="14" t="s">
        <v>1</v>
      </c>
      <c r="AE6" s="117" t="s">
        <v>7</v>
      </c>
      <c r="AF6" s="118"/>
      <c r="AG6" s="119"/>
      <c r="AH6" s="22" t="s">
        <v>1</v>
      </c>
      <c r="AI6" s="49"/>
      <c r="AJ6" s="52" t="s">
        <v>35</v>
      </c>
    </row>
    <row r="7" spans="1:36" ht="15.75" x14ac:dyDescent="0.25">
      <c r="A7" s="28"/>
      <c r="B7" s="11"/>
      <c r="C7" s="23"/>
      <c r="D7" s="23"/>
      <c r="E7" s="23"/>
      <c r="F7" s="11"/>
      <c r="G7" s="15" t="s">
        <v>22</v>
      </c>
      <c r="H7" s="12" t="s">
        <v>23</v>
      </c>
      <c r="I7" s="12" t="s">
        <v>24</v>
      </c>
      <c r="J7" s="85">
        <f>January!J38</f>
        <v>0</v>
      </c>
      <c r="K7" s="15" t="s">
        <v>22</v>
      </c>
      <c r="L7" s="12" t="s">
        <v>23</v>
      </c>
      <c r="M7" s="12" t="s">
        <v>24</v>
      </c>
      <c r="N7" s="16">
        <f>January!N38</f>
        <v>0</v>
      </c>
      <c r="O7" s="23"/>
      <c r="P7" s="16">
        <f>January!P38</f>
        <v>0</v>
      </c>
      <c r="Q7" s="11"/>
      <c r="R7" s="15" t="s">
        <v>22</v>
      </c>
      <c r="S7" s="12" t="s">
        <v>23</v>
      </c>
      <c r="T7" s="12" t="s">
        <v>24</v>
      </c>
      <c r="U7" s="4"/>
      <c r="V7" s="15" t="s">
        <v>22</v>
      </c>
      <c r="W7" s="12" t="s">
        <v>23</v>
      </c>
      <c r="X7" s="12" t="s">
        <v>24</v>
      </c>
      <c r="Y7" s="4"/>
      <c r="Z7" s="1"/>
      <c r="AA7" s="3" t="s">
        <v>22</v>
      </c>
      <c r="AB7" s="2" t="s">
        <v>23</v>
      </c>
      <c r="AC7" s="2" t="s">
        <v>24</v>
      </c>
      <c r="AD7" s="4">
        <f>January!AD38</f>
        <v>998</v>
      </c>
      <c r="AE7" s="15" t="s">
        <v>22</v>
      </c>
      <c r="AF7" s="12" t="s">
        <v>23</v>
      </c>
      <c r="AG7" s="12" t="s">
        <v>24</v>
      </c>
      <c r="AH7" s="17"/>
      <c r="AI7" s="50"/>
      <c r="AJ7" s="53"/>
    </row>
    <row r="8" spans="1:36" ht="15.75" x14ac:dyDescent="0.25">
      <c r="A8" s="29">
        <v>1</v>
      </c>
      <c r="B8" s="11"/>
      <c r="C8" s="63">
        <v>18500</v>
      </c>
      <c r="D8" s="66"/>
      <c r="E8" s="90"/>
      <c r="F8" s="1"/>
      <c r="G8" s="5">
        <f t="shared" ref="G8:G38" si="0">IF(AND(H8="",I8=""),"",H8+I8)</f>
        <v>0</v>
      </c>
      <c r="H8" s="63">
        <v>0</v>
      </c>
      <c r="I8" s="63">
        <v>0</v>
      </c>
      <c r="J8" s="86">
        <f t="shared" ref="J8:J38" si="1">IF(G8="","",IF(G8&lt;-1000,"Error",J7+G8))</f>
        <v>0</v>
      </c>
      <c r="K8" s="5">
        <f t="shared" ref="K8:K38" si="2">IF(AND(L8="",M8=""),"",L8+M8)</f>
        <v>0</v>
      </c>
      <c r="L8" s="63">
        <v>0</v>
      </c>
      <c r="M8" s="66">
        <v>0</v>
      </c>
      <c r="N8" s="4">
        <f t="shared" ref="N8:N38" si="3">IF(K8="","",IF(K8&lt;-1000,"Error",N7+K8))</f>
        <v>0</v>
      </c>
      <c r="O8" s="66">
        <v>0</v>
      </c>
      <c r="P8" s="4">
        <f t="shared" ref="P8:P38" si="4">IF(O8="","",IF(O8&lt;-1000,"Error",P7+O8))</f>
        <v>0</v>
      </c>
      <c r="Q8" s="1"/>
      <c r="R8" s="23"/>
      <c r="S8" s="23"/>
      <c r="T8" s="42"/>
      <c r="U8" s="45" t="str">
        <f t="shared" ref="U8:U38" si="5">IF(R8="","",IF(R8&lt;-1000,"",U7+R8))</f>
        <v/>
      </c>
      <c r="V8" s="23"/>
      <c r="W8" s="23"/>
      <c r="X8" s="42"/>
      <c r="Y8" s="45" t="str">
        <f t="shared" ref="Y8:Y38" si="6">IF(V8="","",IF(V8&lt;-1000,"",Y7+V8))</f>
        <v/>
      </c>
      <c r="Z8" s="1"/>
      <c r="AA8" s="6">
        <f t="shared" ref="AA8:AA38" si="7">IF(AND(AB8="",AC8=""),"",AB8+AC8)</f>
        <v>9</v>
      </c>
      <c r="AB8" s="66">
        <v>0</v>
      </c>
      <c r="AC8" s="63">
        <v>9</v>
      </c>
      <c r="AD8" s="4">
        <f t="shared" ref="AD8:AD38" si="8">IF(AA8="","",IF(AA8&lt;-1000,"Error",AD7+AA8))</f>
        <v>1007</v>
      </c>
      <c r="AE8" s="23"/>
      <c r="AF8" s="23"/>
      <c r="AG8" s="42"/>
      <c r="AH8" s="45" t="str">
        <f t="shared" ref="AH8:AH38" si="9">IF(AE8="","",IF(AE8&lt;-1000,"",AH7+AE8))</f>
        <v/>
      </c>
      <c r="AI8" s="50"/>
      <c r="AJ8" s="88"/>
    </row>
    <row r="9" spans="1:36" ht="15.75" x14ac:dyDescent="0.25">
      <c r="A9" s="30">
        <v>2</v>
      </c>
      <c r="B9" s="11"/>
      <c r="C9" s="63">
        <v>16600</v>
      </c>
      <c r="D9" s="66">
        <v>40</v>
      </c>
      <c r="E9" s="90"/>
      <c r="F9" s="1"/>
      <c r="G9" s="5">
        <f t="shared" si="0"/>
        <v>0</v>
      </c>
      <c r="H9" s="63">
        <v>0</v>
      </c>
      <c r="I9" s="63">
        <v>0</v>
      </c>
      <c r="J9" s="86">
        <f t="shared" si="1"/>
        <v>0</v>
      </c>
      <c r="K9" s="5">
        <f t="shared" si="2"/>
        <v>0</v>
      </c>
      <c r="L9" s="63">
        <v>0</v>
      </c>
      <c r="M9" s="63">
        <v>0</v>
      </c>
      <c r="N9" s="4">
        <f t="shared" si="3"/>
        <v>0</v>
      </c>
      <c r="O9" s="66">
        <v>0</v>
      </c>
      <c r="P9" s="4">
        <f t="shared" si="4"/>
        <v>0</v>
      </c>
      <c r="Q9" s="1"/>
      <c r="R9" s="23"/>
      <c r="S9" s="23"/>
      <c r="T9" s="42"/>
      <c r="U9" s="45" t="str">
        <f t="shared" si="5"/>
        <v/>
      </c>
      <c r="V9" s="23"/>
      <c r="W9" s="23"/>
      <c r="X9" s="42"/>
      <c r="Y9" s="45" t="str">
        <f t="shared" si="6"/>
        <v/>
      </c>
      <c r="Z9" s="1"/>
      <c r="AA9" s="6">
        <f t="shared" si="7"/>
        <v>5</v>
      </c>
      <c r="AB9" s="66">
        <v>0</v>
      </c>
      <c r="AC9" s="63">
        <v>5</v>
      </c>
      <c r="AD9" s="4">
        <f t="shared" si="8"/>
        <v>1012</v>
      </c>
      <c r="AE9" s="23"/>
      <c r="AF9" s="23"/>
      <c r="AG9" s="42"/>
      <c r="AH9" s="45" t="str">
        <f t="shared" si="9"/>
        <v/>
      </c>
      <c r="AI9" s="50"/>
      <c r="AJ9" s="88"/>
    </row>
    <row r="10" spans="1:36" ht="15.75" x14ac:dyDescent="0.25">
      <c r="A10" s="30">
        <v>3</v>
      </c>
      <c r="B10" s="11"/>
      <c r="C10" s="63">
        <v>15300</v>
      </c>
      <c r="D10" s="66">
        <v>40</v>
      </c>
      <c r="E10" s="90"/>
      <c r="F10" s="1"/>
      <c r="G10" s="5">
        <f t="shared" si="0"/>
        <v>0</v>
      </c>
      <c r="H10" s="63">
        <v>0</v>
      </c>
      <c r="I10" s="63">
        <v>0</v>
      </c>
      <c r="J10" s="86">
        <f t="shared" si="1"/>
        <v>0</v>
      </c>
      <c r="K10" s="5">
        <f t="shared" si="2"/>
        <v>0</v>
      </c>
      <c r="L10" s="63">
        <v>0</v>
      </c>
      <c r="M10" s="63">
        <v>0</v>
      </c>
      <c r="N10" s="4">
        <f t="shared" si="3"/>
        <v>0</v>
      </c>
      <c r="O10" s="66">
        <v>0</v>
      </c>
      <c r="P10" s="4">
        <f t="shared" si="4"/>
        <v>0</v>
      </c>
      <c r="Q10" s="1"/>
      <c r="R10" s="23"/>
      <c r="S10" s="23"/>
      <c r="T10" s="42"/>
      <c r="U10" s="45" t="str">
        <f t="shared" si="5"/>
        <v/>
      </c>
      <c r="V10" s="23"/>
      <c r="W10" s="23"/>
      <c r="X10" s="42"/>
      <c r="Y10" s="45" t="str">
        <f t="shared" si="6"/>
        <v/>
      </c>
      <c r="Z10" s="1"/>
      <c r="AA10" s="6">
        <f t="shared" si="7"/>
        <v>8</v>
      </c>
      <c r="AB10" s="66">
        <v>0</v>
      </c>
      <c r="AC10" s="63">
        <v>8</v>
      </c>
      <c r="AD10" s="4">
        <f t="shared" si="8"/>
        <v>1020</v>
      </c>
      <c r="AE10" s="23"/>
      <c r="AF10" s="23"/>
      <c r="AG10" s="42"/>
      <c r="AH10" s="45" t="str">
        <f t="shared" si="9"/>
        <v/>
      </c>
      <c r="AI10" s="50"/>
      <c r="AJ10" s="88"/>
    </row>
    <row r="11" spans="1:36" ht="15.75" x14ac:dyDescent="0.25">
      <c r="A11" s="30">
        <v>4</v>
      </c>
      <c r="B11" s="11"/>
      <c r="C11" s="63">
        <v>15100</v>
      </c>
      <c r="D11" s="91">
        <v>41</v>
      </c>
      <c r="E11" s="92"/>
      <c r="F11" s="1"/>
      <c r="G11" s="5">
        <f t="shared" si="0"/>
        <v>0</v>
      </c>
      <c r="H11" s="63">
        <v>0</v>
      </c>
      <c r="I11" s="63">
        <v>0</v>
      </c>
      <c r="J11" s="86">
        <f t="shared" si="1"/>
        <v>0</v>
      </c>
      <c r="K11" s="5">
        <f t="shared" si="2"/>
        <v>0</v>
      </c>
      <c r="L11" s="63">
        <v>0</v>
      </c>
      <c r="M11" s="63">
        <v>0</v>
      </c>
      <c r="N11" s="4">
        <f t="shared" si="3"/>
        <v>0</v>
      </c>
      <c r="O11" s="66">
        <v>0</v>
      </c>
      <c r="P11" s="4">
        <f t="shared" si="4"/>
        <v>0</v>
      </c>
      <c r="Q11" s="1"/>
      <c r="R11" s="23"/>
      <c r="S11" s="23"/>
      <c r="T11" s="42"/>
      <c r="U11" s="45" t="str">
        <f t="shared" si="5"/>
        <v/>
      </c>
      <c r="V11" s="23"/>
      <c r="W11" s="23"/>
      <c r="X11" s="42"/>
      <c r="Y11" s="45" t="str">
        <f t="shared" si="6"/>
        <v/>
      </c>
      <c r="Z11" s="1"/>
      <c r="AA11" s="6">
        <f t="shared" si="7"/>
        <v>29</v>
      </c>
      <c r="AB11" s="66">
        <v>0</v>
      </c>
      <c r="AC11" s="63">
        <v>29</v>
      </c>
      <c r="AD11" s="4">
        <f t="shared" si="8"/>
        <v>1049</v>
      </c>
      <c r="AE11" s="23"/>
      <c r="AF11" s="23"/>
      <c r="AG11" s="42"/>
      <c r="AH11" s="45" t="str">
        <f t="shared" si="9"/>
        <v/>
      </c>
      <c r="AI11" s="50"/>
      <c r="AJ11" s="88"/>
    </row>
    <row r="12" spans="1:36" ht="15.75" x14ac:dyDescent="0.25">
      <c r="A12" s="30">
        <v>5</v>
      </c>
      <c r="B12" s="11"/>
      <c r="C12" s="63">
        <v>14600</v>
      </c>
      <c r="D12" s="66"/>
      <c r="E12" s="92"/>
      <c r="F12" s="1"/>
      <c r="G12" s="5">
        <f t="shared" si="0"/>
        <v>0</v>
      </c>
      <c r="H12" s="63">
        <v>0</v>
      </c>
      <c r="I12" s="63">
        <v>0</v>
      </c>
      <c r="J12" s="86">
        <f t="shared" si="1"/>
        <v>0</v>
      </c>
      <c r="K12" s="5">
        <f t="shared" si="2"/>
        <v>0</v>
      </c>
      <c r="L12" s="63">
        <v>0</v>
      </c>
      <c r="M12" s="63">
        <v>0</v>
      </c>
      <c r="N12" s="4">
        <f t="shared" si="3"/>
        <v>0</v>
      </c>
      <c r="O12" s="66">
        <v>0</v>
      </c>
      <c r="P12" s="4">
        <f t="shared" si="4"/>
        <v>0</v>
      </c>
      <c r="Q12" s="1"/>
      <c r="R12" s="23"/>
      <c r="S12" s="23"/>
      <c r="T12" s="42"/>
      <c r="U12" s="45" t="str">
        <f t="shared" si="5"/>
        <v/>
      </c>
      <c r="V12" s="23"/>
      <c r="W12" s="23"/>
      <c r="X12" s="42"/>
      <c r="Y12" s="45" t="str">
        <f t="shared" si="6"/>
        <v/>
      </c>
      <c r="Z12" s="1"/>
      <c r="AA12" s="6">
        <f t="shared" si="7"/>
        <v>12</v>
      </c>
      <c r="AB12" s="66">
        <v>0</v>
      </c>
      <c r="AC12" s="63">
        <v>12</v>
      </c>
      <c r="AD12" s="4">
        <f t="shared" si="8"/>
        <v>1061</v>
      </c>
      <c r="AE12" s="23"/>
      <c r="AF12" s="23"/>
      <c r="AG12" s="42"/>
      <c r="AH12" s="45" t="str">
        <f t="shared" si="9"/>
        <v/>
      </c>
      <c r="AI12" s="50"/>
      <c r="AJ12" s="88"/>
    </row>
    <row r="13" spans="1:36" ht="15.75" x14ac:dyDescent="0.25">
      <c r="A13" s="30">
        <v>6</v>
      </c>
      <c r="B13" s="11"/>
      <c r="C13" s="63">
        <v>14200</v>
      </c>
      <c r="D13" s="66"/>
      <c r="E13" s="92"/>
      <c r="F13" s="1"/>
      <c r="G13" s="5">
        <f t="shared" si="0"/>
        <v>0</v>
      </c>
      <c r="H13" s="63">
        <v>0</v>
      </c>
      <c r="I13" s="63">
        <v>0</v>
      </c>
      <c r="J13" s="86">
        <f t="shared" si="1"/>
        <v>0</v>
      </c>
      <c r="K13" s="5">
        <f t="shared" si="2"/>
        <v>0</v>
      </c>
      <c r="L13" s="63">
        <v>0</v>
      </c>
      <c r="M13" s="63">
        <v>0</v>
      </c>
      <c r="N13" s="4">
        <f t="shared" si="3"/>
        <v>0</v>
      </c>
      <c r="O13" s="66">
        <v>0</v>
      </c>
      <c r="P13" s="4">
        <f t="shared" si="4"/>
        <v>0</v>
      </c>
      <c r="Q13" s="1"/>
      <c r="R13" s="23"/>
      <c r="S13" s="23"/>
      <c r="T13" s="42"/>
      <c r="U13" s="45" t="str">
        <f t="shared" si="5"/>
        <v/>
      </c>
      <c r="V13" s="23"/>
      <c r="W13" s="23"/>
      <c r="X13" s="42"/>
      <c r="Y13" s="45" t="str">
        <f t="shared" si="6"/>
        <v/>
      </c>
      <c r="Z13" s="1"/>
      <c r="AA13" s="6">
        <f t="shared" si="7"/>
        <v>26</v>
      </c>
      <c r="AB13" s="66">
        <v>0</v>
      </c>
      <c r="AC13" s="63">
        <v>26</v>
      </c>
      <c r="AD13" s="4">
        <f t="shared" si="8"/>
        <v>1087</v>
      </c>
      <c r="AE13" s="23"/>
      <c r="AF13" s="23"/>
      <c r="AG13" s="42"/>
      <c r="AH13" s="45" t="str">
        <f t="shared" si="9"/>
        <v/>
      </c>
      <c r="AI13" s="50"/>
      <c r="AJ13" s="88"/>
    </row>
    <row r="14" spans="1:36" ht="15.75" x14ac:dyDescent="0.25">
      <c r="A14" s="30">
        <v>7</v>
      </c>
      <c r="B14" s="11"/>
      <c r="C14" s="63">
        <v>13500</v>
      </c>
      <c r="D14" s="66">
        <v>42</v>
      </c>
      <c r="E14" s="92"/>
      <c r="F14" s="1"/>
      <c r="G14" s="5">
        <f t="shared" si="0"/>
        <v>0</v>
      </c>
      <c r="H14" s="63">
        <v>0</v>
      </c>
      <c r="I14" s="63">
        <v>0</v>
      </c>
      <c r="J14" s="86">
        <f t="shared" si="1"/>
        <v>0</v>
      </c>
      <c r="K14" s="5">
        <f t="shared" si="2"/>
        <v>0</v>
      </c>
      <c r="L14" s="63">
        <v>0</v>
      </c>
      <c r="M14" s="63">
        <v>0</v>
      </c>
      <c r="N14" s="4">
        <f t="shared" si="3"/>
        <v>0</v>
      </c>
      <c r="O14" s="66">
        <v>0</v>
      </c>
      <c r="P14" s="4">
        <f t="shared" si="4"/>
        <v>0</v>
      </c>
      <c r="Q14" s="1"/>
      <c r="R14" s="23"/>
      <c r="S14" s="23"/>
      <c r="T14" s="42"/>
      <c r="U14" s="45" t="str">
        <f t="shared" si="5"/>
        <v/>
      </c>
      <c r="V14" s="23"/>
      <c r="W14" s="23"/>
      <c r="X14" s="42"/>
      <c r="Y14" s="45" t="str">
        <f t="shared" si="6"/>
        <v/>
      </c>
      <c r="Z14" s="1"/>
      <c r="AA14" s="6">
        <f t="shared" si="7"/>
        <v>17</v>
      </c>
      <c r="AB14" s="66">
        <v>0</v>
      </c>
      <c r="AC14" s="63">
        <v>17</v>
      </c>
      <c r="AD14" s="4">
        <f t="shared" si="8"/>
        <v>1104</v>
      </c>
      <c r="AE14" s="23"/>
      <c r="AF14" s="23"/>
      <c r="AG14" s="42"/>
      <c r="AH14" s="45" t="str">
        <f t="shared" si="9"/>
        <v/>
      </c>
      <c r="AI14" s="50"/>
      <c r="AJ14" s="88"/>
    </row>
    <row r="15" spans="1:36" ht="15.75" x14ac:dyDescent="0.25">
      <c r="A15" s="30">
        <v>8</v>
      </c>
      <c r="B15" s="11"/>
      <c r="C15" s="63">
        <v>13100</v>
      </c>
      <c r="D15" s="66">
        <v>42</v>
      </c>
      <c r="E15" s="92"/>
      <c r="F15" s="1"/>
      <c r="G15" s="5">
        <f t="shared" si="0"/>
        <v>0</v>
      </c>
      <c r="H15" s="63">
        <v>0</v>
      </c>
      <c r="I15" s="63">
        <v>0</v>
      </c>
      <c r="J15" s="86">
        <f t="shared" si="1"/>
        <v>0</v>
      </c>
      <c r="K15" s="5">
        <f t="shared" si="2"/>
        <v>0</v>
      </c>
      <c r="L15" s="63">
        <v>0</v>
      </c>
      <c r="M15" s="63">
        <v>0</v>
      </c>
      <c r="N15" s="4">
        <f t="shared" si="3"/>
        <v>0</v>
      </c>
      <c r="O15" s="66">
        <v>0</v>
      </c>
      <c r="P15" s="4">
        <f t="shared" si="4"/>
        <v>0</v>
      </c>
      <c r="Q15" s="1"/>
      <c r="R15" s="23"/>
      <c r="S15" s="23"/>
      <c r="T15" s="42"/>
      <c r="U15" s="45" t="str">
        <f t="shared" si="5"/>
        <v/>
      </c>
      <c r="V15" s="23"/>
      <c r="W15" s="23"/>
      <c r="X15" s="42"/>
      <c r="Y15" s="45" t="str">
        <f t="shared" si="6"/>
        <v/>
      </c>
      <c r="Z15" s="1"/>
      <c r="AA15" s="6">
        <f t="shared" si="7"/>
        <v>15</v>
      </c>
      <c r="AB15" s="66">
        <v>0</v>
      </c>
      <c r="AC15" s="63">
        <v>15</v>
      </c>
      <c r="AD15" s="4">
        <f t="shared" si="8"/>
        <v>1119</v>
      </c>
      <c r="AE15" s="23"/>
      <c r="AF15" s="23"/>
      <c r="AG15" s="42"/>
      <c r="AH15" s="45" t="str">
        <f t="shared" si="9"/>
        <v/>
      </c>
      <c r="AI15" s="50"/>
      <c r="AJ15" s="88"/>
    </row>
    <row r="16" spans="1:36" ht="15.75" x14ac:dyDescent="0.25">
      <c r="A16" s="30">
        <v>9</v>
      </c>
      <c r="B16" s="11"/>
      <c r="C16" s="63">
        <v>12800</v>
      </c>
      <c r="D16" s="66">
        <v>42</v>
      </c>
      <c r="E16" s="92"/>
      <c r="F16" s="1"/>
      <c r="G16" s="5">
        <f t="shared" si="0"/>
        <v>0</v>
      </c>
      <c r="H16" s="63">
        <v>0</v>
      </c>
      <c r="I16" s="63">
        <v>0</v>
      </c>
      <c r="J16" s="86">
        <f t="shared" si="1"/>
        <v>0</v>
      </c>
      <c r="K16" s="5">
        <f t="shared" si="2"/>
        <v>0</v>
      </c>
      <c r="L16" s="63">
        <v>0</v>
      </c>
      <c r="M16" s="63">
        <v>0</v>
      </c>
      <c r="N16" s="4">
        <f t="shared" si="3"/>
        <v>0</v>
      </c>
      <c r="O16" s="66">
        <v>0</v>
      </c>
      <c r="P16" s="4">
        <f t="shared" si="4"/>
        <v>0</v>
      </c>
      <c r="Q16" s="1"/>
      <c r="R16" s="23"/>
      <c r="S16" s="23"/>
      <c r="T16" s="42"/>
      <c r="U16" s="45" t="str">
        <f t="shared" si="5"/>
        <v/>
      </c>
      <c r="V16" s="23"/>
      <c r="W16" s="23"/>
      <c r="X16" s="42"/>
      <c r="Y16" s="45" t="str">
        <f t="shared" si="6"/>
        <v/>
      </c>
      <c r="Z16" s="1"/>
      <c r="AA16" s="6">
        <f t="shared" si="7"/>
        <v>9</v>
      </c>
      <c r="AB16" s="66">
        <v>0</v>
      </c>
      <c r="AC16" s="63">
        <v>9</v>
      </c>
      <c r="AD16" s="4">
        <f t="shared" si="8"/>
        <v>1128</v>
      </c>
      <c r="AE16" s="23"/>
      <c r="AF16" s="23"/>
      <c r="AG16" s="42"/>
      <c r="AH16" s="45" t="str">
        <f t="shared" si="9"/>
        <v/>
      </c>
      <c r="AI16" s="50"/>
      <c r="AJ16" s="88"/>
    </row>
    <row r="17" spans="1:36" ht="15.75" x14ac:dyDescent="0.25">
      <c r="A17" s="30">
        <v>10</v>
      </c>
      <c r="B17" s="11"/>
      <c r="C17" s="63">
        <v>12600</v>
      </c>
      <c r="D17" s="66">
        <v>42</v>
      </c>
      <c r="E17" s="92"/>
      <c r="F17" s="1"/>
      <c r="G17" s="5">
        <f t="shared" si="0"/>
        <v>0</v>
      </c>
      <c r="H17" s="63">
        <v>0</v>
      </c>
      <c r="I17" s="63">
        <v>0</v>
      </c>
      <c r="J17" s="86">
        <f t="shared" si="1"/>
        <v>0</v>
      </c>
      <c r="K17" s="5">
        <f t="shared" si="2"/>
        <v>0</v>
      </c>
      <c r="L17" s="63">
        <v>0</v>
      </c>
      <c r="M17" s="63">
        <v>0</v>
      </c>
      <c r="N17" s="4">
        <f t="shared" si="3"/>
        <v>0</v>
      </c>
      <c r="O17" s="66">
        <v>0</v>
      </c>
      <c r="P17" s="4">
        <f t="shared" si="4"/>
        <v>0</v>
      </c>
      <c r="Q17" s="1"/>
      <c r="R17" s="23"/>
      <c r="S17" s="23"/>
      <c r="T17" s="42"/>
      <c r="U17" s="45" t="str">
        <f t="shared" si="5"/>
        <v/>
      </c>
      <c r="V17" s="23"/>
      <c r="W17" s="23"/>
      <c r="X17" s="42"/>
      <c r="Y17" s="45" t="str">
        <f t="shared" si="6"/>
        <v/>
      </c>
      <c r="Z17" s="1"/>
      <c r="AA17" s="6">
        <f t="shared" si="7"/>
        <v>11</v>
      </c>
      <c r="AB17" s="66">
        <v>0</v>
      </c>
      <c r="AC17" s="63">
        <v>11</v>
      </c>
      <c r="AD17" s="4">
        <f t="shared" si="8"/>
        <v>1139</v>
      </c>
      <c r="AE17" s="23"/>
      <c r="AF17" s="23"/>
      <c r="AG17" s="42"/>
      <c r="AH17" s="45" t="str">
        <f t="shared" si="9"/>
        <v/>
      </c>
      <c r="AI17" s="50"/>
      <c r="AJ17" s="88"/>
    </row>
    <row r="18" spans="1:36" ht="15.75" x14ac:dyDescent="0.25">
      <c r="A18" s="30">
        <v>11</v>
      </c>
      <c r="B18" s="11"/>
      <c r="C18" s="63">
        <v>12500</v>
      </c>
      <c r="D18" s="66">
        <v>42</v>
      </c>
      <c r="E18" s="92"/>
      <c r="F18" s="1"/>
      <c r="G18" s="5">
        <f t="shared" si="0"/>
        <v>0</v>
      </c>
      <c r="H18" s="63">
        <v>0</v>
      </c>
      <c r="I18" s="63">
        <v>0</v>
      </c>
      <c r="J18" s="86">
        <f t="shared" si="1"/>
        <v>0</v>
      </c>
      <c r="K18" s="5">
        <f t="shared" si="2"/>
        <v>0</v>
      </c>
      <c r="L18" s="63">
        <v>0</v>
      </c>
      <c r="M18" s="63">
        <v>0</v>
      </c>
      <c r="N18" s="4">
        <f t="shared" si="3"/>
        <v>0</v>
      </c>
      <c r="O18" s="66">
        <v>0</v>
      </c>
      <c r="P18" s="4">
        <f t="shared" si="4"/>
        <v>0</v>
      </c>
      <c r="Q18" s="1"/>
      <c r="R18" s="23"/>
      <c r="S18" s="23"/>
      <c r="T18" s="42"/>
      <c r="U18" s="45" t="str">
        <f t="shared" si="5"/>
        <v/>
      </c>
      <c r="V18" s="23"/>
      <c r="W18" s="23"/>
      <c r="X18" s="42"/>
      <c r="Y18" s="45" t="str">
        <f t="shared" si="6"/>
        <v/>
      </c>
      <c r="Z18" s="1"/>
      <c r="AA18" s="6">
        <f t="shared" si="7"/>
        <v>25</v>
      </c>
      <c r="AB18" s="66">
        <v>0</v>
      </c>
      <c r="AC18" s="63">
        <v>25</v>
      </c>
      <c r="AD18" s="4">
        <f t="shared" si="8"/>
        <v>1164</v>
      </c>
      <c r="AE18" s="23"/>
      <c r="AF18" s="23"/>
      <c r="AG18" s="42"/>
      <c r="AH18" s="45" t="str">
        <f t="shared" si="9"/>
        <v/>
      </c>
      <c r="AI18" s="50"/>
      <c r="AJ18" s="88"/>
    </row>
    <row r="19" spans="1:36" ht="15.75" x14ac:dyDescent="0.25">
      <c r="A19" s="30">
        <v>12</v>
      </c>
      <c r="B19" s="11"/>
      <c r="C19" s="63">
        <v>12400</v>
      </c>
      <c r="D19" s="91"/>
      <c r="E19" s="92"/>
      <c r="F19" s="1"/>
      <c r="G19" s="5">
        <f t="shared" si="0"/>
        <v>0</v>
      </c>
      <c r="H19" s="63">
        <v>0</v>
      </c>
      <c r="I19" s="63">
        <v>0</v>
      </c>
      <c r="J19" s="86">
        <f t="shared" si="1"/>
        <v>0</v>
      </c>
      <c r="K19" s="5">
        <f t="shared" si="2"/>
        <v>0</v>
      </c>
      <c r="L19" s="63">
        <v>0</v>
      </c>
      <c r="M19" s="63">
        <v>0</v>
      </c>
      <c r="N19" s="4">
        <f t="shared" si="3"/>
        <v>0</v>
      </c>
      <c r="O19" s="66">
        <v>0</v>
      </c>
      <c r="P19" s="4">
        <f t="shared" si="4"/>
        <v>0</v>
      </c>
      <c r="Q19" s="1"/>
      <c r="R19" s="23"/>
      <c r="S19" s="23"/>
      <c r="T19" s="42"/>
      <c r="U19" s="45" t="str">
        <f t="shared" si="5"/>
        <v/>
      </c>
      <c r="V19" s="23"/>
      <c r="W19" s="23"/>
      <c r="X19" s="42"/>
      <c r="Y19" s="45" t="str">
        <f t="shared" si="6"/>
        <v/>
      </c>
      <c r="Z19" s="1"/>
      <c r="AA19" s="6">
        <f t="shared" si="7"/>
        <v>21</v>
      </c>
      <c r="AB19" s="66">
        <v>0</v>
      </c>
      <c r="AC19" s="63">
        <v>21</v>
      </c>
      <c r="AD19" s="4">
        <f t="shared" si="8"/>
        <v>1185</v>
      </c>
      <c r="AE19" s="23"/>
      <c r="AF19" s="23"/>
      <c r="AG19" s="42"/>
      <c r="AH19" s="45" t="str">
        <f t="shared" si="9"/>
        <v/>
      </c>
      <c r="AI19" s="50"/>
      <c r="AJ19" s="88"/>
    </row>
    <row r="20" spans="1:36" ht="15.75" x14ac:dyDescent="0.25">
      <c r="A20" s="30">
        <v>13</v>
      </c>
      <c r="B20" s="11"/>
      <c r="C20" s="63">
        <v>12300</v>
      </c>
      <c r="D20" s="66"/>
      <c r="E20" s="92"/>
      <c r="F20" s="1"/>
      <c r="G20" s="5">
        <f t="shared" si="0"/>
        <v>0</v>
      </c>
      <c r="H20" s="63">
        <v>0</v>
      </c>
      <c r="I20" s="63">
        <v>0</v>
      </c>
      <c r="J20" s="86">
        <f t="shared" si="1"/>
        <v>0</v>
      </c>
      <c r="K20" s="5">
        <f t="shared" si="2"/>
        <v>0</v>
      </c>
      <c r="L20" s="63">
        <v>0</v>
      </c>
      <c r="M20" s="63">
        <v>0</v>
      </c>
      <c r="N20" s="4">
        <f t="shared" si="3"/>
        <v>0</v>
      </c>
      <c r="O20" s="66">
        <v>0</v>
      </c>
      <c r="P20" s="4">
        <f t="shared" si="4"/>
        <v>0</v>
      </c>
      <c r="Q20" s="1"/>
      <c r="R20" s="23"/>
      <c r="S20" s="23"/>
      <c r="T20" s="42"/>
      <c r="U20" s="45" t="str">
        <f t="shared" si="5"/>
        <v/>
      </c>
      <c r="V20" s="23"/>
      <c r="W20" s="23"/>
      <c r="X20" s="42"/>
      <c r="Y20" s="45" t="str">
        <f t="shared" si="6"/>
        <v/>
      </c>
      <c r="Z20" s="1"/>
      <c r="AA20" s="6">
        <f t="shared" si="7"/>
        <v>26</v>
      </c>
      <c r="AB20" s="66">
        <v>0</v>
      </c>
      <c r="AC20" s="63">
        <v>26</v>
      </c>
      <c r="AD20" s="4">
        <f t="shared" si="8"/>
        <v>1211</v>
      </c>
      <c r="AE20" s="23"/>
      <c r="AF20" s="23"/>
      <c r="AG20" s="42"/>
      <c r="AH20" s="45" t="str">
        <f t="shared" si="9"/>
        <v/>
      </c>
      <c r="AI20" s="50"/>
      <c r="AJ20" s="88"/>
    </row>
    <row r="21" spans="1:36" ht="15.75" x14ac:dyDescent="0.25">
      <c r="A21" s="30">
        <v>14</v>
      </c>
      <c r="B21" s="11"/>
      <c r="C21" s="63">
        <v>12200</v>
      </c>
      <c r="D21" s="66">
        <v>44</v>
      </c>
      <c r="E21" s="92"/>
      <c r="F21" s="1"/>
      <c r="G21" s="5">
        <f t="shared" si="0"/>
        <v>1</v>
      </c>
      <c r="H21" s="63">
        <v>0</v>
      </c>
      <c r="I21" s="63">
        <v>1</v>
      </c>
      <c r="J21" s="86">
        <f t="shared" si="1"/>
        <v>1</v>
      </c>
      <c r="K21" s="5">
        <f t="shared" si="2"/>
        <v>0</v>
      </c>
      <c r="L21" s="63">
        <v>0</v>
      </c>
      <c r="M21" s="63">
        <v>0</v>
      </c>
      <c r="N21" s="4">
        <f t="shared" si="3"/>
        <v>0</v>
      </c>
      <c r="O21" s="66">
        <v>0</v>
      </c>
      <c r="P21" s="4">
        <f t="shared" si="4"/>
        <v>0</v>
      </c>
      <c r="Q21" s="1"/>
      <c r="R21" s="23"/>
      <c r="S21" s="23"/>
      <c r="T21" s="42"/>
      <c r="U21" s="45" t="str">
        <f t="shared" si="5"/>
        <v/>
      </c>
      <c r="V21" s="23"/>
      <c r="W21" s="23"/>
      <c r="X21" s="42"/>
      <c r="Y21" s="45" t="str">
        <f t="shared" si="6"/>
        <v/>
      </c>
      <c r="Z21" s="1"/>
      <c r="AA21" s="6">
        <f t="shared" si="7"/>
        <v>10</v>
      </c>
      <c r="AB21" s="66">
        <v>0</v>
      </c>
      <c r="AC21" s="63">
        <v>10</v>
      </c>
      <c r="AD21" s="4">
        <f t="shared" si="8"/>
        <v>1221</v>
      </c>
      <c r="AE21" s="23"/>
      <c r="AF21" s="23"/>
      <c r="AG21" s="42"/>
      <c r="AH21" s="45" t="str">
        <f t="shared" si="9"/>
        <v/>
      </c>
      <c r="AI21" s="50"/>
      <c r="AJ21" s="88"/>
    </row>
    <row r="22" spans="1:36" ht="15.75" x14ac:dyDescent="0.25">
      <c r="A22" s="30">
        <v>15</v>
      </c>
      <c r="B22" s="11"/>
      <c r="C22" s="63">
        <v>12500</v>
      </c>
      <c r="D22" s="66">
        <v>44</v>
      </c>
      <c r="E22" s="92"/>
      <c r="F22" s="1"/>
      <c r="G22" s="5">
        <f t="shared" si="0"/>
        <v>0</v>
      </c>
      <c r="H22" s="63">
        <v>0</v>
      </c>
      <c r="I22" s="63">
        <v>0</v>
      </c>
      <c r="J22" s="86">
        <f t="shared" si="1"/>
        <v>1</v>
      </c>
      <c r="K22" s="5">
        <f t="shared" si="2"/>
        <v>0</v>
      </c>
      <c r="L22" s="63">
        <v>0</v>
      </c>
      <c r="M22" s="63">
        <v>0</v>
      </c>
      <c r="N22" s="4">
        <f t="shared" si="3"/>
        <v>0</v>
      </c>
      <c r="O22" s="66">
        <v>0</v>
      </c>
      <c r="P22" s="4">
        <f t="shared" si="4"/>
        <v>0</v>
      </c>
      <c r="Q22" s="1"/>
      <c r="R22" s="23"/>
      <c r="S22" s="23"/>
      <c r="T22" s="42"/>
      <c r="U22" s="45" t="str">
        <f t="shared" si="5"/>
        <v/>
      </c>
      <c r="V22" s="23"/>
      <c r="W22" s="23"/>
      <c r="X22" s="42"/>
      <c r="Y22" s="45" t="str">
        <f t="shared" si="6"/>
        <v/>
      </c>
      <c r="Z22" s="1"/>
      <c r="AA22" s="6">
        <f t="shared" si="7"/>
        <v>7</v>
      </c>
      <c r="AB22" s="66">
        <v>0</v>
      </c>
      <c r="AC22" s="63">
        <v>7</v>
      </c>
      <c r="AD22" s="4">
        <f t="shared" si="8"/>
        <v>1228</v>
      </c>
      <c r="AE22" s="23"/>
      <c r="AF22" s="23"/>
      <c r="AG22" s="42"/>
      <c r="AH22" s="45" t="str">
        <f t="shared" si="9"/>
        <v/>
      </c>
      <c r="AI22" s="50"/>
      <c r="AJ22" s="88"/>
    </row>
    <row r="23" spans="1:36" ht="15.75" x14ac:dyDescent="0.25">
      <c r="A23" s="30">
        <v>16</v>
      </c>
      <c r="B23" s="11"/>
      <c r="C23" s="63">
        <v>12800</v>
      </c>
      <c r="D23" s="66">
        <v>45</v>
      </c>
      <c r="E23" s="92"/>
      <c r="F23" s="1"/>
      <c r="G23" s="5">
        <f t="shared" si="0"/>
        <v>0</v>
      </c>
      <c r="H23" s="63">
        <v>0</v>
      </c>
      <c r="I23" s="63">
        <v>0</v>
      </c>
      <c r="J23" s="86">
        <f t="shared" si="1"/>
        <v>1</v>
      </c>
      <c r="K23" s="5">
        <f t="shared" si="2"/>
        <v>0</v>
      </c>
      <c r="L23" s="63">
        <v>0</v>
      </c>
      <c r="M23" s="63">
        <v>0</v>
      </c>
      <c r="N23" s="4">
        <f t="shared" si="3"/>
        <v>0</v>
      </c>
      <c r="O23" s="66">
        <v>0</v>
      </c>
      <c r="P23" s="4">
        <f t="shared" si="4"/>
        <v>0</v>
      </c>
      <c r="Q23" s="1"/>
      <c r="R23" s="23"/>
      <c r="S23" s="23"/>
      <c r="T23" s="42"/>
      <c r="U23" s="45" t="str">
        <f t="shared" si="5"/>
        <v/>
      </c>
      <c r="V23" s="23"/>
      <c r="W23" s="23"/>
      <c r="X23" s="42"/>
      <c r="Y23" s="45" t="str">
        <f t="shared" si="6"/>
        <v/>
      </c>
      <c r="Z23" s="1"/>
      <c r="AA23" s="6">
        <f t="shared" si="7"/>
        <v>15</v>
      </c>
      <c r="AB23" s="66">
        <v>0</v>
      </c>
      <c r="AC23" s="63">
        <v>15</v>
      </c>
      <c r="AD23" s="4">
        <f t="shared" si="8"/>
        <v>1243</v>
      </c>
      <c r="AE23" s="23"/>
      <c r="AF23" s="23"/>
      <c r="AG23" s="42"/>
      <c r="AH23" s="45" t="str">
        <f t="shared" si="9"/>
        <v/>
      </c>
      <c r="AI23" s="50"/>
      <c r="AJ23" s="88"/>
    </row>
    <row r="24" spans="1:36" ht="15.75" x14ac:dyDescent="0.25">
      <c r="A24" s="30">
        <v>17</v>
      </c>
      <c r="B24" s="11"/>
      <c r="C24" s="63">
        <v>12200</v>
      </c>
      <c r="D24" s="66">
        <v>45</v>
      </c>
      <c r="E24" s="92"/>
      <c r="F24" s="1"/>
      <c r="G24" s="5">
        <f t="shared" si="0"/>
        <v>0</v>
      </c>
      <c r="H24" s="63">
        <v>0</v>
      </c>
      <c r="I24" s="63">
        <v>0</v>
      </c>
      <c r="J24" s="86">
        <f t="shared" si="1"/>
        <v>1</v>
      </c>
      <c r="K24" s="5">
        <f t="shared" si="2"/>
        <v>0</v>
      </c>
      <c r="L24" s="63">
        <v>0</v>
      </c>
      <c r="M24" s="63">
        <v>0</v>
      </c>
      <c r="N24" s="4">
        <f t="shared" si="3"/>
        <v>0</v>
      </c>
      <c r="O24" s="66">
        <v>0</v>
      </c>
      <c r="P24" s="4">
        <f t="shared" si="4"/>
        <v>0</v>
      </c>
      <c r="Q24" s="1"/>
      <c r="R24" s="23"/>
      <c r="S24" s="23"/>
      <c r="T24" s="42"/>
      <c r="U24" s="45" t="str">
        <f t="shared" si="5"/>
        <v/>
      </c>
      <c r="V24" s="23"/>
      <c r="W24" s="23"/>
      <c r="X24" s="42"/>
      <c r="Y24" s="45" t="str">
        <f t="shared" si="6"/>
        <v/>
      </c>
      <c r="Z24" s="1"/>
      <c r="AA24" s="6">
        <f t="shared" si="7"/>
        <v>8</v>
      </c>
      <c r="AB24" s="66">
        <v>0</v>
      </c>
      <c r="AC24" s="63">
        <v>8</v>
      </c>
      <c r="AD24" s="4">
        <f t="shared" si="8"/>
        <v>1251</v>
      </c>
      <c r="AE24" s="23"/>
      <c r="AF24" s="23"/>
      <c r="AG24" s="42"/>
      <c r="AH24" s="45" t="str">
        <f t="shared" si="9"/>
        <v/>
      </c>
      <c r="AI24" s="50"/>
      <c r="AJ24" s="88"/>
    </row>
    <row r="25" spans="1:36" ht="15.75" x14ac:dyDescent="0.25">
      <c r="A25" s="30">
        <v>18</v>
      </c>
      <c r="B25" s="11"/>
      <c r="C25" s="63">
        <v>11700</v>
      </c>
      <c r="D25" s="66">
        <v>45</v>
      </c>
      <c r="E25" s="92"/>
      <c r="F25" s="1"/>
      <c r="G25" s="5">
        <f t="shared" si="0"/>
        <v>1</v>
      </c>
      <c r="H25" s="63">
        <v>1</v>
      </c>
      <c r="I25" s="63">
        <v>0</v>
      </c>
      <c r="J25" s="86">
        <f t="shared" si="1"/>
        <v>2</v>
      </c>
      <c r="K25" s="5">
        <f t="shared" si="2"/>
        <v>0</v>
      </c>
      <c r="L25" s="63">
        <v>0</v>
      </c>
      <c r="M25" s="63">
        <v>0</v>
      </c>
      <c r="N25" s="4">
        <f t="shared" si="3"/>
        <v>0</v>
      </c>
      <c r="O25" s="66">
        <v>0</v>
      </c>
      <c r="P25" s="4">
        <f t="shared" si="4"/>
        <v>0</v>
      </c>
      <c r="Q25" s="1"/>
      <c r="R25" s="23"/>
      <c r="S25" s="23"/>
      <c r="T25" s="42"/>
      <c r="U25" s="45" t="str">
        <f t="shared" si="5"/>
        <v/>
      </c>
      <c r="V25" s="23"/>
      <c r="W25" s="23"/>
      <c r="X25" s="42"/>
      <c r="Y25" s="45" t="str">
        <f t="shared" si="6"/>
        <v/>
      </c>
      <c r="Z25" s="1"/>
      <c r="AA25" s="6">
        <f t="shared" si="7"/>
        <v>17</v>
      </c>
      <c r="AB25" s="66">
        <v>0</v>
      </c>
      <c r="AC25" s="63">
        <v>17</v>
      </c>
      <c r="AD25" s="4">
        <f t="shared" si="8"/>
        <v>1268</v>
      </c>
      <c r="AE25" s="23"/>
      <c r="AF25" s="23"/>
      <c r="AG25" s="42"/>
      <c r="AH25" s="45" t="str">
        <f t="shared" si="9"/>
        <v/>
      </c>
      <c r="AI25" s="50"/>
      <c r="AJ25" s="88"/>
    </row>
    <row r="26" spans="1:36" ht="15.75" x14ac:dyDescent="0.25">
      <c r="A26" s="30">
        <v>19</v>
      </c>
      <c r="B26" s="11"/>
      <c r="C26" s="63">
        <v>11400</v>
      </c>
      <c r="D26" s="66"/>
      <c r="E26" s="92"/>
      <c r="F26" s="1"/>
      <c r="G26" s="5">
        <f t="shared" si="0"/>
        <v>0</v>
      </c>
      <c r="H26" s="63">
        <v>0</v>
      </c>
      <c r="I26" s="63">
        <v>0</v>
      </c>
      <c r="J26" s="86">
        <f t="shared" si="1"/>
        <v>2</v>
      </c>
      <c r="K26" s="5">
        <f t="shared" si="2"/>
        <v>0</v>
      </c>
      <c r="L26" s="63">
        <v>0</v>
      </c>
      <c r="M26" s="63">
        <v>0</v>
      </c>
      <c r="N26" s="4">
        <f t="shared" si="3"/>
        <v>0</v>
      </c>
      <c r="O26" s="66">
        <v>0</v>
      </c>
      <c r="P26" s="4">
        <f t="shared" si="4"/>
        <v>0</v>
      </c>
      <c r="Q26" s="1"/>
      <c r="R26" s="23"/>
      <c r="S26" s="23"/>
      <c r="T26" s="42"/>
      <c r="U26" s="45" t="str">
        <f t="shared" si="5"/>
        <v/>
      </c>
      <c r="V26" s="23"/>
      <c r="W26" s="23"/>
      <c r="X26" s="42"/>
      <c r="Y26" s="45" t="str">
        <f t="shared" si="6"/>
        <v/>
      </c>
      <c r="Z26" s="1"/>
      <c r="AA26" s="6">
        <f t="shared" si="7"/>
        <v>9</v>
      </c>
      <c r="AB26" s="66">
        <v>0</v>
      </c>
      <c r="AC26" s="63">
        <v>9</v>
      </c>
      <c r="AD26" s="4">
        <f t="shared" si="8"/>
        <v>1277</v>
      </c>
      <c r="AE26" s="23"/>
      <c r="AF26" s="23"/>
      <c r="AG26" s="42"/>
      <c r="AH26" s="45" t="str">
        <f t="shared" si="9"/>
        <v/>
      </c>
      <c r="AI26" s="50"/>
      <c r="AJ26" s="88"/>
    </row>
    <row r="27" spans="1:36" ht="15.75" x14ac:dyDescent="0.25">
      <c r="A27" s="30">
        <v>20</v>
      </c>
      <c r="B27" s="11"/>
      <c r="C27" s="63">
        <v>11100</v>
      </c>
      <c r="D27" s="66"/>
      <c r="E27" s="92"/>
      <c r="F27" s="1"/>
      <c r="G27" s="5">
        <f t="shared" si="0"/>
        <v>0</v>
      </c>
      <c r="H27" s="63">
        <v>0</v>
      </c>
      <c r="I27" s="63">
        <v>0</v>
      </c>
      <c r="J27" s="86">
        <f t="shared" si="1"/>
        <v>2</v>
      </c>
      <c r="K27" s="5">
        <f t="shared" si="2"/>
        <v>0</v>
      </c>
      <c r="L27" s="63">
        <v>0</v>
      </c>
      <c r="M27" s="63">
        <v>0</v>
      </c>
      <c r="N27" s="4">
        <f t="shared" si="3"/>
        <v>0</v>
      </c>
      <c r="O27" s="66">
        <v>0</v>
      </c>
      <c r="P27" s="4">
        <f t="shared" si="4"/>
        <v>0</v>
      </c>
      <c r="Q27" s="1"/>
      <c r="R27" s="23"/>
      <c r="S27" s="23"/>
      <c r="T27" s="42"/>
      <c r="U27" s="45" t="str">
        <f t="shared" si="5"/>
        <v/>
      </c>
      <c r="V27" s="23"/>
      <c r="W27" s="23"/>
      <c r="X27" s="42"/>
      <c r="Y27" s="45" t="str">
        <f t="shared" si="6"/>
        <v/>
      </c>
      <c r="Z27" s="1"/>
      <c r="AA27" s="6">
        <f t="shared" si="7"/>
        <v>17</v>
      </c>
      <c r="AB27" s="66">
        <v>0</v>
      </c>
      <c r="AC27" s="63">
        <v>17</v>
      </c>
      <c r="AD27" s="4">
        <f t="shared" si="8"/>
        <v>1294</v>
      </c>
      <c r="AE27" s="23"/>
      <c r="AF27" s="23"/>
      <c r="AG27" s="42"/>
      <c r="AH27" s="45" t="str">
        <f t="shared" si="9"/>
        <v/>
      </c>
      <c r="AI27" s="50"/>
      <c r="AJ27" s="88"/>
    </row>
    <row r="28" spans="1:36" ht="15.75" x14ac:dyDescent="0.25">
      <c r="A28" s="30">
        <v>21</v>
      </c>
      <c r="B28" s="11"/>
      <c r="C28" s="63">
        <v>11200</v>
      </c>
      <c r="D28" s="66"/>
      <c r="E28" s="92"/>
      <c r="F28" s="1"/>
      <c r="G28" s="5">
        <f t="shared" si="0"/>
        <v>0</v>
      </c>
      <c r="H28" s="63">
        <v>0</v>
      </c>
      <c r="I28" s="63">
        <v>0</v>
      </c>
      <c r="J28" s="86">
        <f t="shared" si="1"/>
        <v>2</v>
      </c>
      <c r="K28" s="5">
        <f t="shared" si="2"/>
        <v>0</v>
      </c>
      <c r="L28" s="63">
        <v>0</v>
      </c>
      <c r="M28" s="63">
        <v>0</v>
      </c>
      <c r="N28" s="4">
        <f t="shared" si="3"/>
        <v>0</v>
      </c>
      <c r="O28" s="66">
        <v>0</v>
      </c>
      <c r="P28" s="4">
        <f t="shared" si="4"/>
        <v>0</v>
      </c>
      <c r="Q28" s="1"/>
      <c r="R28" s="23"/>
      <c r="S28" s="23"/>
      <c r="T28" s="42"/>
      <c r="U28" s="45" t="str">
        <f t="shared" si="5"/>
        <v/>
      </c>
      <c r="V28" s="23"/>
      <c r="W28" s="23"/>
      <c r="X28" s="42"/>
      <c r="Y28" s="45" t="str">
        <f t="shared" si="6"/>
        <v/>
      </c>
      <c r="Z28" s="1"/>
      <c r="AA28" s="6">
        <f t="shared" si="7"/>
        <v>14</v>
      </c>
      <c r="AB28" s="66">
        <v>0</v>
      </c>
      <c r="AC28" s="63">
        <v>14</v>
      </c>
      <c r="AD28" s="4">
        <f t="shared" si="8"/>
        <v>1308</v>
      </c>
      <c r="AE28" s="23"/>
      <c r="AF28" s="23"/>
      <c r="AG28" s="42"/>
      <c r="AH28" s="45" t="str">
        <f t="shared" si="9"/>
        <v/>
      </c>
      <c r="AI28" s="50"/>
      <c r="AJ28" s="88"/>
    </row>
    <row r="29" spans="1:36" ht="15.75" x14ac:dyDescent="0.25">
      <c r="A29" s="30">
        <v>22</v>
      </c>
      <c r="B29" s="11"/>
      <c r="C29" s="63">
        <v>11600</v>
      </c>
      <c r="D29" s="66">
        <v>44</v>
      </c>
      <c r="E29" s="92"/>
      <c r="F29" s="1"/>
      <c r="G29" s="5">
        <f t="shared" si="0"/>
        <v>0</v>
      </c>
      <c r="H29" s="63">
        <v>0</v>
      </c>
      <c r="I29" s="63">
        <v>0</v>
      </c>
      <c r="J29" s="86">
        <f t="shared" si="1"/>
        <v>2</v>
      </c>
      <c r="K29" s="5">
        <f t="shared" si="2"/>
        <v>0</v>
      </c>
      <c r="L29" s="63">
        <v>0</v>
      </c>
      <c r="M29" s="63">
        <v>0</v>
      </c>
      <c r="N29" s="4">
        <f t="shared" si="3"/>
        <v>0</v>
      </c>
      <c r="O29" s="66">
        <v>0</v>
      </c>
      <c r="P29" s="4">
        <f t="shared" si="4"/>
        <v>0</v>
      </c>
      <c r="Q29" s="1"/>
      <c r="R29" s="23"/>
      <c r="S29" s="23"/>
      <c r="T29" s="42"/>
      <c r="U29" s="45" t="str">
        <f t="shared" si="5"/>
        <v/>
      </c>
      <c r="V29" s="23"/>
      <c r="W29" s="23"/>
      <c r="X29" s="42"/>
      <c r="Y29" s="45" t="str">
        <f t="shared" si="6"/>
        <v/>
      </c>
      <c r="Z29" s="1"/>
      <c r="AA29" s="6">
        <f t="shared" si="7"/>
        <v>12</v>
      </c>
      <c r="AB29" s="66">
        <v>1</v>
      </c>
      <c r="AC29" s="63">
        <v>11</v>
      </c>
      <c r="AD29" s="4">
        <f t="shared" si="8"/>
        <v>1320</v>
      </c>
      <c r="AE29" s="23"/>
      <c r="AF29" s="23"/>
      <c r="AG29" s="42"/>
      <c r="AH29" s="45" t="str">
        <f t="shared" si="9"/>
        <v/>
      </c>
      <c r="AI29" s="50"/>
      <c r="AJ29" s="88"/>
    </row>
    <row r="30" spans="1:36" ht="15.75" x14ac:dyDescent="0.25">
      <c r="A30" s="30">
        <v>23</v>
      </c>
      <c r="B30" s="11"/>
      <c r="C30" s="63">
        <v>11700</v>
      </c>
      <c r="D30" s="66">
        <v>43</v>
      </c>
      <c r="E30" s="92"/>
      <c r="F30" s="1"/>
      <c r="G30" s="5">
        <f t="shared" si="0"/>
        <v>0</v>
      </c>
      <c r="H30" s="63">
        <v>0</v>
      </c>
      <c r="I30" s="63">
        <v>0</v>
      </c>
      <c r="J30" s="86">
        <f t="shared" si="1"/>
        <v>2</v>
      </c>
      <c r="K30" s="5">
        <f t="shared" si="2"/>
        <v>0</v>
      </c>
      <c r="L30" s="63">
        <v>0</v>
      </c>
      <c r="M30" s="63">
        <v>0</v>
      </c>
      <c r="N30" s="4">
        <f t="shared" si="3"/>
        <v>0</v>
      </c>
      <c r="O30" s="66">
        <v>0</v>
      </c>
      <c r="P30" s="4">
        <f t="shared" si="4"/>
        <v>0</v>
      </c>
      <c r="Q30" s="1"/>
      <c r="R30" s="23"/>
      <c r="S30" s="23"/>
      <c r="T30" s="42"/>
      <c r="U30" s="45" t="str">
        <f t="shared" si="5"/>
        <v/>
      </c>
      <c r="V30" s="23"/>
      <c r="W30" s="23"/>
      <c r="X30" s="42"/>
      <c r="Y30" s="45" t="str">
        <f t="shared" si="6"/>
        <v/>
      </c>
      <c r="Z30" s="1"/>
      <c r="AA30" s="6">
        <f t="shared" si="7"/>
        <v>7</v>
      </c>
      <c r="AB30" s="66">
        <v>0</v>
      </c>
      <c r="AC30" s="63">
        <v>7</v>
      </c>
      <c r="AD30" s="4">
        <f t="shared" si="8"/>
        <v>1327</v>
      </c>
      <c r="AE30" s="23"/>
      <c r="AF30" s="23"/>
      <c r="AG30" s="42"/>
      <c r="AH30" s="45" t="str">
        <f t="shared" si="9"/>
        <v/>
      </c>
      <c r="AI30" s="50"/>
      <c r="AJ30" s="88"/>
    </row>
    <row r="31" spans="1:36" ht="15.75" x14ac:dyDescent="0.25">
      <c r="A31" s="30">
        <v>24</v>
      </c>
      <c r="B31" s="11"/>
      <c r="C31" s="63">
        <v>11400</v>
      </c>
      <c r="D31" s="66">
        <v>43</v>
      </c>
      <c r="E31" s="92"/>
      <c r="F31" s="1"/>
      <c r="G31" s="5">
        <f t="shared" si="0"/>
        <v>0</v>
      </c>
      <c r="H31" s="63">
        <v>0</v>
      </c>
      <c r="I31" s="63">
        <v>0</v>
      </c>
      <c r="J31" s="86">
        <f t="shared" si="1"/>
        <v>2</v>
      </c>
      <c r="K31" s="5">
        <f t="shared" si="2"/>
        <v>0</v>
      </c>
      <c r="L31" s="63">
        <v>0</v>
      </c>
      <c r="M31" s="63">
        <v>0</v>
      </c>
      <c r="N31" s="4">
        <f t="shared" si="3"/>
        <v>0</v>
      </c>
      <c r="O31" s="66">
        <v>0</v>
      </c>
      <c r="P31" s="4">
        <f t="shared" si="4"/>
        <v>0</v>
      </c>
      <c r="Q31" s="1"/>
      <c r="R31" s="23"/>
      <c r="S31" s="23"/>
      <c r="T31" s="42"/>
      <c r="U31" s="45" t="str">
        <f t="shared" si="5"/>
        <v/>
      </c>
      <c r="V31" s="23"/>
      <c r="W31" s="23"/>
      <c r="X31" s="42"/>
      <c r="Y31" s="45" t="str">
        <f t="shared" si="6"/>
        <v/>
      </c>
      <c r="Z31" s="1"/>
      <c r="AA31" s="6">
        <f t="shared" si="7"/>
        <v>1</v>
      </c>
      <c r="AB31" s="66">
        <v>0</v>
      </c>
      <c r="AC31" s="63">
        <v>1</v>
      </c>
      <c r="AD31" s="4">
        <f t="shared" si="8"/>
        <v>1328</v>
      </c>
      <c r="AE31" s="23"/>
      <c r="AF31" s="23"/>
      <c r="AG31" s="42"/>
      <c r="AH31" s="45" t="str">
        <f t="shared" si="9"/>
        <v/>
      </c>
      <c r="AI31" s="50"/>
      <c r="AJ31" s="88"/>
    </row>
    <row r="32" spans="1:36" ht="15.75" x14ac:dyDescent="0.25">
      <c r="A32" s="30">
        <v>25</v>
      </c>
      <c r="B32" s="11"/>
      <c r="C32" s="63">
        <v>11300</v>
      </c>
      <c r="D32" s="66"/>
      <c r="E32" s="92"/>
      <c r="F32" s="1"/>
      <c r="G32" s="5">
        <f t="shared" si="0"/>
        <v>0</v>
      </c>
      <c r="H32" s="63">
        <v>0</v>
      </c>
      <c r="I32" s="63">
        <v>0</v>
      </c>
      <c r="J32" s="86">
        <f t="shared" si="1"/>
        <v>2</v>
      </c>
      <c r="K32" s="5">
        <f t="shared" si="2"/>
        <v>0</v>
      </c>
      <c r="L32" s="63">
        <v>0</v>
      </c>
      <c r="M32" s="63">
        <v>0</v>
      </c>
      <c r="N32" s="4">
        <f t="shared" si="3"/>
        <v>0</v>
      </c>
      <c r="O32" s="66">
        <v>0</v>
      </c>
      <c r="P32" s="4">
        <f t="shared" si="4"/>
        <v>0</v>
      </c>
      <c r="Q32" s="1"/>
      <c r="R32" s="23"/>
      <c r="S32" s="23"/>
      <c r="T32" s="42"/>
      <c r="U32" s="45" t="str">
        <f t="shared" si="5"/>
        <v/>
      </c>
      <c r="V32" s="23"/>
      <c r="W32" s="23"/>
      <c r="X32" s="42"/>
      <c r="Y32" s="45" t="str">
        <f t="shared" si="6"/>
        <v/>
      </c>
      <c r="Z32" s="1"/>
      <c r="AA32" s="6">
        <f t="shared" si="7"/>
        <v>5</v>
      </c>
      <c r="AB32" s="66">
        <v>2</v>
      </c>
      <c r="AC32" s="63">
        <v>3</v>
      </c>
      <c r="AD32" s="4">
        <f t="shared" si="8"/>
        <v>1333</v>
      </c>
      <c r="AE32" s="23"/>
      <c r="AF32" s="23"/>
      <c r="AG32" s="42"/>
      <c r="AH32" s="45" t="str">
        <f t="shared" si="9"/>
        <v/>
      </c>
      <c r="AI32" s="50"/>
      <c r="AJ32" s="88"/>
    </row>
    <row r="33" spans="1:36" ht="15.75" x14ac:dyDescent="0.25">
      <c r="A33" s="30">
        <v>26</v>
      </c>
      <c r="B33" s="11"/>
      <c r="C33" s="63">
        <v>10900</v>
      </c>
      <c r="D33" s="66"/>
      <c r="E33" s="92"/>
      <c r="F33" s="1"/>
      <c r="G33" s="5">
        <f t="shared" si="0"/>
        <v>0</v>
      </c>
      <c r="H33" s="63">
        <v>0</v>
      </c>
      <c r="I33" s="63">
        <v>0</v>
      </c>
      <c r="J33" s="86">
        <f t="shared" si="1"/>
        <v>2</v>
      </c>
      <c r="K33" s="5">
        <f t="shared" si="2"/>
        <v>0</v>
      </c>
      <c r="L33" s="63">
        <v>0</v>
      </c>
      <c r="M33" s="63">
        <v>0</v>
      </c>
      <c r="N33" s="4">
        <f t="shared" si="3"/>
        <v>0</v>
      </c>
      <c r="O33" s="66">
        <v>0</v>
      </c>
      <c r="P33" s="4">
        <f t="shared" si="4"/>
        <v>0</v>
      </c>
      <c r="Q33" s="1"/>
      <c r="R33" s="23"/>
      <c r="S33" s="23"/>
      <c r="T33" s="42"/>
      <c r="U33" s="45" t="str">
        <f t="shared" si="5"/>
        <v/>
      </c>
      <c r="V33" s="23"/>
      <c r="W33" s="23"/>
      <c r="X33" s="42"/>
      <c r="Y33" s="45" t="str">
        <f t="shared" si="6"/>
        <v/>
      </c>
      <c r="Z33" s="1"/>
      <c r="AA33" s="6">
        <f t="shared" si="7"/>
        <v>5</v>
      </c>
      <c r="AB33" s="66">
        <v>2</v>
      </c>
      <c r="AC33" s="63">
        <v>3</v>
      </c>
      <c r="AD33" s="4">
        <f t="shared" si="8"/>
        <v>1338</v>
      </c>
      <c r="AE33" s="23"/>
      <c r="AF33" s="23"/>
      <c r="AG33" s="42"/>
      <c r="AH33" s="45" t="str">
        <f t="shared" si="9"/>
        <v/>
      </c>
      <c r="AI33" s="50"/>
      <c r="AJ33" s="88"/>
    </row>
    <row r="34" spans="1:36" ht="15.75" x14ac:dyDescent="0.25">
      <c r="A34" s="30">
        <v>27</v>
      </c>
      <c r="B34" s="11"/>
      <c r="C34" s="63">
        <v>10600</v>
      </c>
      <c r="D34" s="66"/>
      <c r="E34" s="92"/>
      <c r="F34" s="1"/>
      <c r="G34" s="5">
        <f t="shared" si="0"/>
        <v>0</v>
      </c>
      <c r="H34" s="63">
        <v>0</v>
      </c>
      <c r="I34" s="63">
        <v>0</v>
      </c>
      <c r="J34" s="86">
        <f t="shared" si="1"/>
        <v>2</v>
      </c>
      <c r="K34" s="5">
        <f t="shared" si="2"/>
        <v>0</v>
      </c>
      <c r="L34" s="63">
        <v>0</v>
      </c>
      <c r="M34" s="63">
        <v>0</v>
      </c>
      <c r="N34" s="4">
        <f t="shared" si="3"/>
        <v>0</v>
      </c>
      <c r="O34" s="66">
        <v>0</v>
      </c>
      <c r="P34" s="4">
        <f t="shared" si="4"/>
        <v>0</v>
      </c>
      <c r="Q34" s="1"/>
      <c r="R34" s="23"/>
      <c r="S34" s="23"/>
      <c r="T34" s="42"/>
      <c r="U34" s="45" t="str">
        <f t="shared" si="5"/>
        <v/>
      </c>
      <c r="V34" s="23"/>
      <c r="W34" s="23"/>
      <c r="X34" s="42"/>
      <c r="Y34" s="45" t="str">
        <f t="shared" si="6"/>
        <v/>
      </c>
      <c r="Z34" s="1"/>
      <c r="AA34" s="6">
        <f t="shared" si="7"/>
        <v>6</v>
      </c>
      <c r="AB34" s="66">
        <v>0</v>
      </c>
      <c r="AC34" s="63">
        <v>6</v>
      </c>
      <c r="AD34" s="4">
        <f t="shared" si="8"/>
        <v>1344</v>
      </c>
      <c r="AE34" s="23"/>
      <c r="AF34" s="23"/>
      <c r="AG34" s="42"/>
      <c r="AH34" s="45" t="str">
        <f t="shared" si="9"/>
        <v/>
      </c>
      <c r="AI34" s="50"/>
      <c r="AJ34" s="88"/>
    </row>
    <row r="35" spans="1:36" ht="15.75" x14ac:dyDescent="0.25">
      <c r="A35" s="30">
        <v>28</v>
      </c>
      <c r="B35" s="11"/>
      <c r="C35" s="63">
        <v>11700</v>
      </c>
      <c r="D35" s="66">
        <v>46</v>
      </c>
      <c r="E35" s="92"/>
      <c r="F35" s="1"/>
      <c r="G35" s="5">
        <f t="shared" si="0"/>
        <v>0</v>
      </c>
      <c r="H35" s="63">
        <v>0</v>
      </c>
      <c r="I35" s="63">
        <v>0</v>
      </c>
      <c r="J35" s="86">
        <f t="shared" si="1"/>
        <v>2</v>
      </c>
      <c r="K35" s="5">
        <f t="shared" si="2"/>
        <v>0</v>
      </c>
      <c r="L35" s="63">
        <v>0</v>
      </c>
      <c r="M35" s="63">
        <v>0</v>
      </c>
      <c r="N35" s="4">
        <f t="shared" si="3"/>
        <v>0</v>
      </c>
      <c r="O35" s="66">
        <v>0</v>
      </c>
      <c r="P35" s="4">
        <f t="shared" si="4"/>
        <v>0</v>
      </c>
      <c r="Q35" s="1"/>
      <c r="R35" s="23"/>
      <c r="S35" s="23"/>
      <c r="T35" s="42"/>
      <c r="U35" s="45" t="str">
        <f t="shared" si="5"/>
        <v/>
      </c>
      <c r="V35" s="23"/>
      <c r="W35" s="23"/>
      <c r="X35" s="42"/>
      <c r="Y35" s="45" t="str">
        <f t="shared" si="6"/>
        <v/>
      </c>
      <c r="Z35" s="1"/>
      <c r="AA35" s="6">
        <f t="shared" si="7"/>
        <v>19</v>
      </c>
      <c r="AB35" s="66">
        <v>0</v>
      </c>
      <c r="AC35" s="63">
        <v>19</v>
      </c>
      <c r="AD35" s="4">
        <f t="shared" si="8"/>
        <v>1363</v>
      </c>
      <c r="AE35" s="23"/>
      <c r="AF35" s="23"/>
      <c r="AG35" s="42"/>
      <c r="AH35" s="45" t="str">
        <f t="shared" si="9"/>
        <v/>
      </c>
      <c r="AI35" s="50"/>
      <c r="AJ35" s="88"/>
    </row>
    <row r="36" spans="1:36" ht="15.75" x14ac:dyDescent="0.25">
      <c r="A36" s="30"/>
      <c r="B36" s="11"/>
      <c r="C36" s="64"/>
      <c r="D36" s="67"/>
      <c r="E36" s="93"/>
      <c r="F36" s="11"/>
      <c r="G36" s="5" t="str">
        <f t="shared" si="0"/>
        <v/>
      </c>
      <c r="H36" s="64"/>
      <c r="I36" s="64"/>
      <c r="J36" s="86" t="str">
        <f t="shared" si="1"/>
        <v/>
      </c>
      <c r="K36" s="5" t="str">
        <f t="shared" si="2"/>
        <v/>
      </c>
      <c r="L36" s="64"/>
      <c r="M36" s="64"/>
      <c r="N36" s="4" t="str">
        <f t="shared" si="3"/>
        <v/>
      </c>
      <c r="O36" s="67"/>
      <c r="P36" s="4" t="str">
        <f t="shared" si="4"/>
        <v/>
      </c>
      <c r="Q36" s="11"/>
      <c r="R36" s="23"/>
      <c r="S36" s="23"/>
      <c r="T36" s="42"/>
      <c r="U36" s="45" t="str">
        <f t="shared" si="5"/>
        <v/>
      </c>
      <c r="V36" s="23"/>
      <c r="W36" s="23"/>
      <c r="X36" s="42"/>
      <c r="Y36" s="45" t="str">
        <f t="shared" si="6"/>
        <v/>
      </c>
      <c r="Z36" s="1"/>
      <c r="AA36" s="6" t="str">
        <f t="shared" si="7"/>
        <v/>
      </c>
      <c r="AB36" s="66"/>
      <c r="AC36" s="63"/>
      <c r="AD36" s="4" t="str">
        <f t="shared" si="8"/>
        <v/>
      </c>
      <c r="AE36" s="23"/>
      <c r="AF36" s="23"/>
      <c r="AG36" s="42"/>
      <c r="AH36" s="45" t="str">
        <f t="shared" si="9"/>
        <v/>
      </c>
      <c r="AI36" s="51"/>
      <c r="AJ36" s="88"/>
    </row>
    <row r="37" spans="1:36" ht="15.75" x14ac:dyDescent="0.25">
      <c r="A37" s="30"/>
      <c r="B37" s="11"/>
      <c r="C37" s="64"/>
      <c r="D37" s="67"/>
      <c r="E37" s="93"/>
      <c r="F37" s="11"/>
      <c r="G37" s="5" t="str">
        <f t="shared" si="0"/>
        <v/>
      </c>
      <c r="H37" s="64"/>
      <c r="I37" s="64"/>
      <c r="J37" s="86" t="str">
        <f t="shared" si="1"/>
        <v/>
      </c>
      <c r="K37" s="5" t="str">
        <f t="shared" si="2"/>
        <v/>
      </c>
      <c r="L37" s="64"/>
      <c r="M37" s="64"/>
      <c r="N37" s="4" t="str">
        <f t="shared" si="3"/>
        <v/>
      </c>
      <c r="O37" s="67"/>
      <c r="P37" s="4" t="str">
        <f t="shared" si="4"/>
        <v/>
      </c>
      <c r="Q37" s="11"/>
      <c r="R37" s="23"/>
      <c r="S37" s="23"/>
      <c r="T37" s="42"/>
      <c r="U37" s="45" t="str">
        <f t="shared" si="5"/>
        <v/>
      </c>
      <c r="V37" s="23"/>
      <c r="W37" s="23"/>
      <c r="X37" s="42"/>
      <c r="Y37" s="45" t="str">
        <f t="shared" si="6"/>
        <v/>
      </c>
      <c r="Z37" s="1"/>
      <c r="AA37" s="6" t="str">
        <f t="shared" si="7"/>
        <v/>
      </c>
      <c r="AB37" s="66"/>
      <c r="AC37" s="63"/>
      <c r="AD37" s="4" t="str">
        <f t="shared" si="8"/>
        <v/>
      </c>
      <c r="AE37" s="23"/>
      <c r="AF37" s="23"/>
      <c r="AG37" s="42"/>
      <c r="AH37" s="45" t="str">
        <f t="shared" si="9"/>
        <v/>
      </c>
      <c r="AI37" s="51"/>
      <c r="AJ37" s="88"/>
    </row>
    <row r="38" spans="1:36" ht="16.5" thickBot="1" x14ac:dyDescent="0.3">
      <c r="A38" s="31"/>
      <c r="B38" s="32"/>
      <c r="C38" s="65"/>
      <c r="D38" s="68"/>
      <c r="E38" s="94"/>
      <c r="F38" s="32"/>
      <c r="G38" s="41" t="str">
        <f t="shared" si="0"/>
        <v/>
      </c>
      <c r="H38" s="65"/>
      <c r="I38" s="65"/>
      <c r="J38" s="87" t="str">
        <f t="shared" si="1"/>
        <v/>
      </c>
      <c r="K38" s="41" t="str">
        <f t="shared" si="2"/>
        <v/>
      </c>
      <c r="L38" s="65"/>
      <c r="M38" s="65"/>
      <c r="N38" s="21" t="str">
        <f t="shared" si="3"/>
        <v/>
      </c>
      <c r="O38" s="68"/>
      <c r="P38" s="21" t="str">
        <f t="shared" si="4"/>
        <v/>
      </c>
      <c r="Q38" s="32"/>
      <c r="R38" s="43"/>
      <c r="S38" s="43"/>
      <c r="T38" s="44"/>
      <c r="U38" s="46" t="str">
        <f t="shared" si="5"/>
        <v/>
      </c>
      <c r="V38" s="43"/>
      <c r="W38" s="43"/>
      <c r="X38" s="44"/>
      <c r="Y38" s="46" t="str">
        <f t="shared" si="6"/>
        <v/>
      </c>
      <c r="Z38" s="40"/>
      <c r="AA38" s="20" t="str">
        <f t="shared" si="7"/>
        <v/>
      </c>
      <c r="AB38" s="69"/>
      <c r="AC38" s="70"/>
      <c r="AD38" s="21" t="str">
        <f t="shared" si="8"/>
        <v/>
      </c>
      <c r="AE38" s="43"/>
      <c r="AF38" s="43"/>
      <c r="AG38" s="44"/>
      <c r="AH38" s="46" t="str">
        <f t="shared" si="9"/>
        <v/>
      </c>
      <c r="AI38" s="32"/>
      <c r="AJ38" s="89"/>
    </row>
    <row r="39" spans="1:36" ht="15.75" x14ac:dyDescent="0.25">
      <c r="A39" s="106" t="s">
        <v>37</v>
      </c>
      <c r="H39" s="103">
        <f>SUM(H8:H38)+January!H39</f>
        <v>1</v>
      </c>
      <c r="I39" s="103">
        <f>SUM(I8:I38)+January!I39</f>
        <v>1</v>
      </c>
      <c r="L39" s="103">
        <f>SUM(L8:L38)+January!L39</f>
        <v>0</v>
      </c>
      <c r="M39" s="103">
        <f>SUM(M8:M38)+January!M39</f>
        <v>0</v>
      </c>
      <c r="N39" s="8"/>
      <c r="AB39" s="103">
        <f>SUM(AB8:AB38)+January!AB39</f>
        <v>53</v>
      </c>
      <c r="AC39" s="103">
        <f>SUM(AC8:AC38)+January!AC39</f>
        <v>1310</v>
      </c>
    </row>
  </sheetData>
  <sheetProtection sheet="1" objects="1" scenarios="1"/>
  <mergeCells count="15">
    <mergeCell ref="G6:I6"/>
    <mergeCell ref="K6:M6"/>
    <mergeCell ref="AA6:AC6"/>
    <mergeCell ref="AE6:AG6"/>
    <mergeCell ref="G4:P4"/>
    <mergeCell ref="R4:Y4"/>
    <mergeCell ref="AA4:AH4"/>
    <mergeCell ref="V5:Y5"/>
    <mergeCell ref="AA5:AD5"/>
    <mergeCell ref="AE5:AH5"/>
    <mergeCell ref="C5:E5"/>
    <mergeCell ref="G5:J5"/>
    <mergeCell ref="K5:N5"/>
    <mergeCell ref="O5:P5"/>
    <mergeCell ref="R5:U5"/>
  </mergeCells>
  <conditionalFormatting sqref="AE8">
    <cfRule type="expression" dxfId="49" priority="7" stopIfTrue="1">
      <formula>AF8+AG8&lt;&gt;AE8</formula>
    </cfRule>
  </conditionalFormatting>
  <conditionalFormatting sqref="AE9:AE38">
    <cfRule type="expression" dxfId="48" priority="6" stopIfTrue="1">
      <formula>AF9+AG9&lt;&gt;AE9</formula>
    </cfRule>
  </conditionalFormatting>
  <conditionalFormatting sqref="J7">
    <cfRule type="cellIs" priority="5" operator="notEqual">
      <formula>""""""</formula>
    </cfRule>
  </conditionalFormatting>
  <conditionalFormatting sqref="R8">
    <cfRule type="expression" dxfId="47" priority="4" stopIfTrue="1">
      <formula>S8+T8&lt;&gt;R8</formula>
    </cfRule>
  </conditionalFormatting>
  <conditionalFormatting sqref="R9:R38">
    <cfRule type="expression" dxfId="46" priority="3" stopIfTrue="1">
      <formula>S9+T9&lt;&gt;R9</formula>
    </cfRule>
  </conditionalFormatting>
  <conditionalFormatting sqref="V8">
    <cfRule type="expression" dxfId="45" priority="2" stopIfTrue="1">
      <formula>W8+X8&lt;&gt;V8</formula>
    </cfRule>
  </conditionalFormatting>
  <conditionalFormatting sqref="V9:V38">
    <cfRule type="expression" dxfId="44" priority="1" stopIfTrue="1">
      <formula>W9+X9&lt;&gt;V9</formula>
    </cfRule>
  </conditionalFormatting>
  <printOptions horizontalCentered="1"/>
  <pageMargins left="0" right="0" top="0.5" bottom="0.5" header="0.05" footer="0.05"/>
  <pageSetup scale="55" orientation="landscape" r:id="rId1"/>
  <headerFooter alignWithMargins="0">
    <oddHeader>&amp;C&amp;"Arial,Bold"&amp;12WILLAMETTE FALLS FISHWAY COUNTS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J39"/>
  <sheetViews>
    <sheetView view="pageBreakPreview" zoomScale="60" zoomScaleNormal="90" workbookViewId="0">
      <selection activeCell="AI8" sqref="AI8"/>
    </sheetView>
  </sheetViews>
  <sheetFormatPr defaultColWidth="9.140625" defaultRowHeight="12.75" x14ac:dyDescent="0.2"/>
  <cols>
    <col min="1" max="1" width="6.140625" style="7" bestFit="1" customWidth="1"/>
    <col min="2" max="2" width="0.7109375" style="7" customWidth="1"/>
    <col min="3" max="3" width="8.28515625" style="7" bestFit="1" customWidth="1"/>
    <col min="4" max="4" width="7.7109375" style="7" customWidth="1"/>
    <col min="5" max="5" width="6.7109375" style="7" customWidth="1"/>
    <col min="6" max="6" width="0.7109375" style="7" customWidth="1"/>
    <col min="7" max="7" width="6.140625" style="7" customWidth="1"/>
    <col min="8" max="8" width="9.140625" style="7" bestFit="1" customWidth="1"/>
    <col min="9" max="9" width="7.42578125" style="7" bestFit="1" customWidth="1"/>
    <col min="10" max="10" width="8.7109375" style="7" customWidth="1"/>
    <col min="11" max="11" width="6.140625" style="7" bestFit="1" customWidth="1"/>
    <col min="12" max="12" width="9.140625" style="7" bestFit="1" customWidth="1"/>
    <col min="13" max="13" width="7.42578125" style="7" bestFit="1" customWidth="1"/>
    <col min="14" max="14" width="8.7109375" style="7" customWidth="1"/>
    <col min="15" max="15" width="6.28515625" style="7" bestFit="1" customWidth="1"/>
    <col min="16" max="16" width="7" style="7" customWidth="1"/>
    <col min="17" max="17" width="0.7109375" style="7" customWidth="1"/>
    <col min="18" max="18" width="6.28515625" style="7" customWidth="1"/>
    <col min="19" max="19" width="9.140625" style="7" bestFit="1" customWidth="1"/>
    <col min="20" max="20" width="7.42578125" style="7" bestFit="1" customWidth="1"/>
    <col min="21" max="21" width="7" style="7" customWidth="1"/>
    <col min="22" max="22" width="6.28515625" style="7" customWidth="1"/>
    <col min="23" max="23" width="9.140625" style="7" bestFit="1" customWidth="1"/>
    <col min="24" max="24" width="7.42578125" style="7" bestFit="1" customWidth="1"/>
    <col min="25" max="25" width="7" style="7" customWidth="1"/>
    <col min="26" max="26" width="0.7109375" style="7" customWidth="1"/>
    <col min="27" max="27" width="6.28515625" style="7" customWidth="1"/>
    <col min="28" max="28" width="9.140625" style="7" bestFit="1" customWidth="1"/>
    <col min="29" max="29" width="7.42578125" style="7" bestFit="1" customWidth="1"/>
    <col min="30" max="30" width="7" style="7" customWidth="1"/>
    <col min="31" max="31" width="6.28515625" style="7" customWidth="1"/>
    <col min="32" max="32" width="9.140625" style="7" bestFit="1" customWidth="1"/>
    <col min="33" max="33" width="7.42578125" style="7" bestFit="1" customWidth="1"/>
    <col min="34" max="34" width="7" style="7" customWidth="1"/>
    <col min="35" max="35" width="0.7109375" style="7" customWidth="1"/>
    <col min="36" max="36" width="21.28515625" style="7" bestFit="1" customWidth="1"/>
    <col min="37" max="37" width="9.28515625" style="7" bestFit="1" customWidth="1"/>
    <col min="38" max="16384" width="9.140625" style="7"/>
  </cols>
  <sheetData>
    <row r="1" spans="1:36" ht="15.75" x14ac:dyDescent="0.25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26"/>
      <c r="AF1" s="26"/>
      <c r="AG1" s="10"/>
      <c r="AH1" s="10"/>
      <c r="AI1" s="26" t="s">
        <v>27</v>
      </c>
      <c r="AJ1" s="60">
        <v>2022</v>
      </c>
    </row>
    <row r="2" spans="1:36" ht="15.75" x14ac:dyDescent="0.25">
      <c r="A2" s="24"/>
      <c r="B2" s="24"/>
      <c r="C2" s="24"/>
      <c r="D2" s="24"/>
      <c r="E2" s="24"/>
      <c r="F2" s="24"/>
      <c r="G2" s="25"/>
      <c r="H2" s="26"/>
      <c r="I2" s="26"/>
      <c r="J2" s="26"/>
      <c r="K2" s="10"/>
      <c r="L2" s="10"/>
      <c r="M2" s="10"/>
      <c r="N2" s="10"/>
      <c r="O2" s="24"/>
      <c r="P2" s="24"/>
      <c r="Q2" s="26"/>
      <c r="R2" s="26"/>
      <c r="S2" s="26"/>
      <c r="T2" s="26"/>
      <c r="U2" s="26"/>
      <c r="V2" s="26"/>
      <c r="W2" s="26"/>
      <c r="X2" s="26"/>
      <c r="Y2" s="26"/>
      <c r="Z2" s="25"/>
      <c r="AA2" s="25"/>
      <c r="AB2" s="24"/>
      <c r="AC2" s="24"/>
      <c r="AD2" s="24"/>
      <c r="AE2" s="26"/>
      <c r="AF2" s="26"/>
      <c r="AG2" s="10"/>
      <c r="AH2" s="10"/>
      <c r="AI2" s="26" t="s">
        <v>28</v>
      </c>
      <c r="AJ2" s="60" t="s">
        <v>18</v>
      </c>
    </row>
    <row r="3" spans="1:36" ht="15.75" thickBot="1" x14ac:dyDescent="0.25">
      <c r="A3" s="24"/>
      <c r="B3" s="24"/>
      <c r="C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9"/>
      <c r="AJ3" s="9"/>
    </row>
    <row r="4" spans="1:36" ht="15.75" x14ac:dyDescent="0.25">
      <c r="A4" s="33"/>
      <c r="B4" s="34"/>
      <c r="C4" s="35"/>
      <c r="D4" s="36"/>
      <c r="E4" s="37"/>
      <c r="F4" s="34"/>
      <c r="G4" s="126" t="s">
        <v>19</v>
      </c>
      <c r="H4" s="127"/>
      <c r="I4" s="127"/>
      <c r="J4" s="127"/>
      <c r="K4" s="127"/>
      <c r="L4" s="127"/>
      <c r="M4" s="127"/>
      <c r="N4" s="127"/>
      <c r="O4" s="127"/>
      <c r="P4" s="128"/>
      <c r="Q4" s="34"/>
      <c r="R4" s="126" t="s">
        <v>8</v>
      </c>
      <c r="S4" s="127"/>
      <c r="T4" s="127"/>
      <c r="U4" s="127"/>
      <c r="V4" s="127"/>
      <c r="W4" s="127"/>
      <c r="X4" s="127"/>
      <c r="Y4" s="128"/>
      <c r="Z4" s="34"/>
      <c r="AA4" s="123" t="s">
        <v>9</v>
      </c>
      <c r="AB4" s="124"/>
      <c r="AC4" s="124"/>
      <c r="AD4" s="124"/>
      <c r="AE4" s="124"/>
      <c r="AF4" s="124"/>
      <c r="AG4" s="124"/>
      <c r="AH4" s="125"/>
      <c r="AI4" s="34"/>
      <c r="AJ4" s="55" t="s">
        <v>33</v>
      </c>
    </row>
    <row r="5" spans="1:36" ht="15" x14ac:dyDescent="0.2">
      <c r="A5" s="27" t="s">
        <v>0</v>
      </c>
      <c r="B5" s="11"/>
      <c r="C5" s="120" t="s">
        <v>2</v>
      </c>
      <c r="D5" s="121"/>
      <c r="E5" s="122"/>
      <c r="F5" s="11"/>
      <c r="G5" s="117" t="s">
        <v>4</v>
      </c>
      <c r="H5" s="118"/>
      <c r="I5" s="118"/>
      <c r="J5" s="119"/>
      <c r="K5" s="117" t="s">
        <v>5</v>
      </c>
      <c r="L5" s="118"/>
      <c r="M5" s="118"/>
      <c r="N5" s="119"/>
      <c r="O5" s="117" t="s">
        <v>6</v>
      </c>
      <c r="P5" s="119"/>
      <c r="Q5" s="11"/>
      <c r="R5" s="117" t="s">
        <v>4</v>
      </c>
      <c r="S5" s="118"/>
      <c r="T5" s="118"/>
      <c r="U5" s="119"/>
      <c r="V5" s="117" t="s">
        <v>5</v>
      </c>
      <c r="W5" s="118"/>
      <c r="X5" s="118"/>
      <c r="Y5" s="119"/>
      <c r="Z5" s="11"/>
      <c r="AA5" s="117" t="s">
        <v>11</v>
      </c>
      <c r="AB5" s="118"/>
      <c r="AC5" s="118"/>
      <c r="AD5" s="119"/>
      <c r="AE5" s="117" t="s">
        <v>10</v>
      </c>
      <c r="AF5" s="118"/>
      <c r="AG5" s="118"/>
      <c r="AH5" s="119"/>
      <c r="AI5" s="11"/>
      <c r="AJ5" s="56"/>
    </row>
    <row r="6" spans="1:36" ht="15.75" x14ac:dyDescent="0.25">
      <c r="A6" s="27"/>
      <c r="B6" s="11"/>
      <c r="C6" s="12" t="s">
        <v>3</v>
      </c>
      <c r="D6" s="12" t="s">
        <v>20</v>
      </c>
      <c r="E6" s="13" t="s">
        <v>21</v>
      </c>
      <c r="F6" s="11"/>
      <c r="G6" s="117" t="s">
        <v>7</v>
      </c>
      <c r="H6" s="118"/>
      <c r="I6" s="119"/>
      <c r="J6" s="14" t="s">
        <v>1</v>
      </c>
      <c r="K6" s="117" t="s">
        <v>7</v>
      </c>
      <c r="L6" s="118"/>
      <c r="M6" s="119"/>
      <c r="N6" s="14" t="s">
        <v>1</v>
      </c>
      <c r="O6" s="12" t="s">
        <v>7</v>
      </c>
      <c r="P6" s="14" t="s">
        <v>1</v>
      </c>
      <c r="Q6" s="11"/>
      <c r="R6" s="13" t="s">
        <v>7</v>
      </c>
      <c r="S6" s="13"/>
      <c r="T6" s="13"/>
      <c r="U6" s="22" t="s">
        <v>1</v>
      </c>
      <c r="V6" s="13" t="s">
        <v>7</v>
      </c>
      <c r="W6" s="13"/>
      <c r="X6" s="13"/>
      <c r="Y6" s="22" t="s">
        <v>1</v>
      </c>
      <c r="Z6" s="11"/>
      <c r="AA6" s="117" t="s">
        <v>7</v>
      </c>
      <c r="AB6" s="118"/>
      <c r="AC6" s="119"/>
      <c r="AD6" s="14" t="s">
        <v>1</v>
      </c>
      <c r="AE6" s="117" t="s">
        <v>7</v>
      </c>
      <c r="AF6" s="118"/>
      <c r="AG6" s="119"/>
      <c r="AH6" s="22" t="s">
        <v>1</v>
      </c>
      <c r="AI6" s="11"/>
      <c r="AJ6" s="52" t="s">
        <v>35</v>
      </c>
    </row>
    <row r="7" spans="1:36" ht="15.75" x14ac:dyDescent="0.25">
      <c r="A7" s="28"/>
      <c r="B7" s="11"/>
      <c r="C7" s="23"/>
      <c r="D7" s="23"/>
      <c r="E7" s="23"/>
      <c r="F7" s="11"/>
      <c r="G7" s="15" t="s">
        <v>22</v>
      </c>
      <c r="H7" s="12" t="s">
        <v>23</v>
      </c>
      <c r="I7" s="12" t="s">
        <v>24</v>
      </c>
      <c r="J7" s="16">
        <f>'February '!J35</f>
        <v>2</v>
      </c>
      <c r="K7" s="15" t="s">
        <v>22</v>
      </c>
      <c r="L7" s="12" t="s">
        <v>23</v>
      </c>
      <c r="M7" s="12" t="s">
        <v>24</v>
      </c>
      <c r="N7" s="16">
        <f>'February '!N35</f>
        <v>0</v>
      </c>
      <c r="O7" s="23"/>
      <c r="P7" s="16">
        <f>'February '!P35</f>
        <v>0</v>
      </c>
      <c r="Q7" s="11"/>
      <c r="R7" s="15" t="s">
        <v>22</v>
      </c>
      <c r="S7" s="12" t="s">
        <v>23</v>
      </c>
      <c r="T7" s="12" t="s">
        <v>24</v>
      </c>
      <c r="U7" s="4"/>
      <c r="V7" s="15" t="s">
        <v>22</v>
      </c>
      <c r="W7" s="12" t="s">
        <v>23</v>
      </c>
      <c r="X7" s="12" t="s">
        <v>24</v>
      </c>
      <c r="Y7" s="4"/>
      <c r="Z7" s="1"/>
      <c r="AA7" s="3" t="s">
        <v>22</v>
      </c>
      <c r="AB7" s="2" t="s">
        <v>23</v>
      </c>
      <c r="AC7" s="2" t="s">
        <v>24</v>
      </c>
      <c r="AD7" s="4">
        <f>'February '!AD35</f>
        <v>1363</v>
      </c>
      <c r="AE7" s="15" t="s">
        <v>22</v>
      </c>
      <c r="AF7" s="12" t="s">
        <v>23</v>
      </c>
      <c r="AG7" s="12" t="s">
        <v>24</v>
      </c>
      <c r="AH7" s="16">
        <v>0</v>
      </c>
      <c r="AI7" s="1"/>
      <c r="AJ7" s="53"/>
    </row>
    <row r="8" spans="1:36" ht="15.75" x14ac:dyDescent="0.25">
      <c r="A8" s="29">
        <v>1</v>
      </c>
      <c r="B8" s="11"/>
      <c r="C8" s="63">
        <v>29100</v>
      </c>
      <c r="D8" s="66">
        <v>46</v>
      </c>
      <c r="E8" s="90" t="s">
        <v>36</v>
      </c>
      <c r="F8" s="1"/>
      <c r="G8" s="5">
        <f t="shared" ref="G8:G38" si="0">IF(AND(H8="",I8=""),"",H8+I8)</f>
        <v>0</v>
      </c>
      <c r="H8" s="63">
        <v>0</v>
      </c>
      <c r="I8" s="63">
        <v>0</v>
      </c>
      <c r="J8" s="4">
        <f t="shared" ref="J8:J38" si="1">IF(G8="","",IF(G8&lt;-1000,"Error",J7+G8))</f>
        <v>2</v>
      </c>
      <c r="K8" s="5">
        <f t="shared" ref="K8:K38" si="2">IF(AND(L8="",M8=""),"",L8+M8)</f>
        <v>0</v>
      </c>
      <c r="L8" s="63">
        <v>0</v>
      </c>
      <c r="M8" s="66">
        <v>0</v>
      </c>
      <c r="N8" s="4">
        <f t="shared" ref="N8:N38" si="3">IF(K8="","",IF(K8&lt;-1000,"Error",N7+K8))</f>
        <v>0</v>
      </c>
      <c r="O8" s="66">
        <v>0</v>
      </c>
      <c r="P8" s="4">
        <f t="shared" ref="P8:P38" si="4">IF(O8="","",IF(O8&lt;-1000,"Error",P7+O8))</f>
        <v>0</v>
      </c>
      <c r="Q8" s="1"/>
      <c r="R8" s="23"/>
      <c r="S8" s="23"/>
      <c r="T8" s="42"/>
      <c r="U8" s="45" t="str">
        <f t="shared" ref="U8:U38" si="5">IF(R8="","",IF(R8&lt;-1000,"",U7+R8))</f>
        <v/>
      </c>
      <c r="V8" s="23"/>
      <c r="W8" s="23"/>
      <c r="X8" s="42"/>
      <c r="Y8" s="45" t="str">
        <f t="shared" ref="Y8:Y34" si="6">IF(V8="","",IF(V8&lt;-1000,"",Y7+V8))</f>
        <v/>
      </c>
      <c r="Z8" s="1"/>
      <c r="AA8" s="3">
        <f t="shared" ref="AA8:AA38" si="7">IF(AND(AB8="",AC8=""),"",AB8+AC8)</f>
        <v>25</v>
      </c>
      <c r="AB8" s="78">
        <v>0</v>
      </c>
      <c r="AC8" s="79">
        <v>25</v>
      </c>
      <c r="AD8" s="4">
        <f t="shared" ref="AD8:AD38" si="8">IF(AA8="","",IF(AA8&lt;-1000,"Error",AD7+AA8))</f>
        <v>1388</v>
      </c>
      <c r="AE8" s="6">
        <f t="shared" ref="AE8:AE38" si="9">IF(AND(AF8="",AG8=""),"",AF8+AG8)</f>
        <v>0</v>
      </c>
      <c r="AF8" s="66">
        <v>0</v>
      </c>
      <c r="AG8" s="63">
        <v>0</v>
      </c>
      <c r="AH8" s="4">
        <f t="shared" ref="AH8:AH38" si="10">IF(AE8="","",IF(AE8&lt;-1000,"Error",AH7+AE8))</f>
        <v>0</v>
      </c>
      <c r="AI8" s="50"/>
      <c r="AJ8" s="88"/>
    </row>
    <row r="9" spans="1:36" ht="15.75" x14ac:dyDescent="0.25">
      <c r="A9" s="30">
        <v>2</v>
      </c>
      <c r="B9" s="11"/>
      <c r="C9" s="63">
        <v>34700</v>
      </c>
      <c r="D9" s="66">
        <v>48</v>
      </c>
      <c r="E9" s="90" t="s">
        <v>36</v>
      </c>
      <c r="F9" s="1"/>
      <c r="G9" s="5">
        <f t="shared" si="0"/>
        <v>0</v>
      </c>
      <c r="H9" s="63">
        <v>0</v>
      </c>
      <c r="I9" s="63">
        <v>0</v>
      </c>
      <c r="J9" s="4">
        <f t="shared" si="1"/>
        <v>2</v>
      </c>
      <c r="K9" s="6">
        <f t="shared" si="2"/>
        <v>0</v>
      </c>
      <c r="L9" s="63">
        <v>0</v>
      </c>
      <c r="M9" s="63">
        <v>0</v>
      </c>
      <c r="N9" s="4">
        <f t="shared" si="3"/>
        <v>0</v>
      </c>
      <c r="O9" s="66">
        <v>0</v>
      </c>
      <c r="P9" s="4">
        <f t="shared" si="4"/>
        <v>0</v>
      </c>
      <c r="Q9" s="1"/>
      <c r="R9" s="23"/>
      <c r="S9" s="23"/>
      <c r="T9" s="42"/>
      <c r="U9" s="45" t="str">
        <f t="shared" si="5"/>
        <v/>
      </c>
      <c r="V9" s="23"/>
      <c r="W9" s="23"/>
      <c r="X9" s="42"/>
      <c r="Y9" s="45" t="str">
        <f t="shared" si="6"/>
        <v/>
      </c>
      <c r="Z9" s="1"/>
      <c r="AA9" s="6">
        <f t="shared" si="7"/>
        <v>12</v>
      </c>
      <c r="AB9" s="66">
        <v>0</v>
      </c>
      <c r="AC9" s="63">
        <v>12</v>
      </c>
      <c r="AD9" s="4">
        <f t="shared" si="8"/>
        <v>1400</v>
      </c>
      <c r="AE9" s="6">
        <f t="shared" si="9"/>
        <v>0</v>
      </c>
      <c r="AF9" s="66">
        <v>0</v>
      </c>
      <c r="AG9" s="63">
        <v>0</v>
      </c>
      <c r="AH9" s="4">
        <f t="shared" si="10"/>
        <v>0</v>
      </c>
      <c r="AI9" s="50"/>
      <c r="AJ9" s="88"/>
    </row>
    <row r="10" spans="1:36" ht="15.75" x14ac:dyDescent="0.25">
      <c r="A10" s="30">
        <v>3</v>
      </c>
      <c r="B10" s="11"/>
      <c r="C10" s="63">
        <v>42200</v>
      </c>
      <c r="D10" s="66">
        <v>48</v>
      </c>
      <c r="E10" s="90" t="s">
        <v>36</v>
      </c>
      <c r="F10" s="1"/>
      <c r="G10" s="5">
        <f t="shared" si="0"/>
        <v>0</v>
      </c>
      <c r="H10" s="63">
        <v>0</v>
      </c>
      <c r="I10" s="63">
        <v>0</v>
      </c>
      <c r="J10" s="4">
        <f t="shared" si="1"/>
        <v>2</v>
      </c>
      <c r="K10" s="6">
        <f t="shared" si="2"/>
        <v>0</v>
      </c>
      <c r="L10" s="63">
        <v>0</v>
      </c>
      <c r="M10" s="63">
        <v>0</v>
      </c>
      <c r="N10" s="4">
        <f t="shared" si="3"/>
        <v>0</v>
      </c>
      <c r="O10" s="66">
        <v>0</v>
      </c>
      <c r="P10" s="4">
        <f t="shared" si="4"/>
        <v>0</v>
      </c>
      <c r="Q10" s="1"/>
      <c r="R10" s="23"/>
      <c r="S10" s="23"/>
      <c r="T10" s="42"/>
      <c r="U10" s="45" t="str">
        <f t="shared" si="5"/>
        <v/>
      </c>
      <c r="V10" s="23"/>
      <c r="W10" s="23"/>
      <c r="X10" s="42"/>
      <c r="Y10" s="45" t="str">
        <f t="shared" si="6"/>
        <v/>
      </c>
      <c r="Z10" s="1"/>
      <c r="AA10" s="6">
        <f t="shared" si="7"/>
        <v>7</v>
      </c>
      <c r="AB10" s="66">
        <v>0</v>
      </c>
      <c r="AC10" s="63">
        <v>7</v>
      </c>
      <c r="AD10" s="4">
        <f t="shared" si="8"/>
        <v>1407</v>
      </c>
      <c r="AE10" s="6">
        <f t="shared" si="9"/>
        <v>0</v>
      </c>
      <c r="AF10" s="66">
        <v>0</v>
      </c>
      <c r="AG10" s="63">
        <v>0</v>
      </c>
      <c r="AH10" s="4">
        <f t="shared" si="10"/>
        <v>0</v>
      </c>
      <c r="AI10" s="50"/>
      <c r="AJ10" s="88"/>
    </row>
    <row r="11" spans="1:36" ht="15.75" x14ac:dyDescent="0.25">
      <c r="A11" s="30">
        <v>4</v>
      </c>
      <c r="B11" s="11"/>
      <c r="C11" s="63">
        <v>46100</v>
      </c>
      <c r="D11" s="91">
        <v>48</v>
      </c>
      <c r="E11" s="92" t="s">
        <v>36</v>
      </c>
      <c r="F11" s="1"/>
      <c r="G11" s="5">
        <f t="shared" si="0"/>
        <v>0</v>
      </c>
      <c r="H11" s="63">
        <v>0</v>
      </c>
      <c r="I11" s="63">
        <v>0</v>
      </c>
      <c r="J11" s="4">
        <f t="shared" si="1"/>
        <v>2</v>
      </c>
      <c r="K11" s="6">
        <f t="shared" si="2"/>
        <v>0</v>
      </c>
      <c r="L11" s="63">
        <v>0</v>
      </c>
      <c r="M11" s="63">
        <v>0</v>
      </c>
      <c r="N11" s="4">
        <f t="shared" si="3"/>
        <v>0</v>
      </c>
      <c r="O11" s="66">
        <v>0</v>
      </c>
      <c r="P11" s="4">
        <f t="shared" si="4"/>
        <v>0</v>
      </c>
      <c r="Q11" s="1"/>
      <c r="R11" s="23"/>
      <c r="S11" s="23"/>
      <c r="T11" s="42"/>
      <c r="U11" s="45" t="str">
        <f t="shared" si="5"/>
        <v/>
      </c>
      <c r="V11" s="23"/>
      <c r="W11" s="23"/>
      <c r="X11" s="42"/>
      <c r="Y11" s="45" t="str">
        <f t="shared" si="6"/>
        <v/>
      </c>
      <c r="Z11" s="1"/>
      <c r="AA11" s="6">
        <f t="shared" si="7"/>
        <v>32</v>
      </c>
      <c r="AB11" s="66">
        <v>0</v>
      </c>
      <c r="AC11" s="63">
        <v>32</v>
      </c>
      <c r="AD11" s="4">
        <f t="shared" si="8"/>
        <v>1439</v>
      </c>
      <c r="AE11" s="6">
        <f t="shared" si="9"/>
        <v>0</v>
      </c>
      <c r="AF11" s="66">
        <v>0</v>
      </c>
      <c r="AG11" s="63">
        <v>0</v>
      </c>
      <c r="AH11" s="4">
        <f t="shared" si="10"/>
        <v>0</v>
      </c>
      <c r="AI11" s="50"/>
      <c r="AJ11" s="88"/>
    </row>
    <row r="12" spans="1:36" ht="15.75" x14ac:dyDescent="0.25">
      <c r="A12" s="30">
        <v>5</v>
      </c>
      <c r="B12" s="11"/>
      <c r="C12" s="63">
        <v>37700</v>
      </c>
      <c r="D12" s="66"/>
      <c r="E12" s="92"/>
      <c r="F12" s="1"/>
      <c r="G12" s="5">
        <f t="shared" si="0"/>
        <v>0</v>
      </c>
      <c r="H12" s="63">
        <v>0</v>
      </c>
      <c r="I12" s="63">
        <v>0</v>
      </c>
      <c r="J12" s="4">
        <f t="shared" si="1"/>
        <v>2</v>
      </c>
      <c r="K12" s="6">
        <f t="shared" si="2"/>
        <v>0</v>
      </c>
      <c r="L12" s="63">
        <v>0</v>
      </c>
      <c r="M12" s="63">
        <v>0</v>
      </c>
      <c r="N12" s="4">
        <f t="shared" si="3"/>
        <v>0</v>
      </c>
      <c r="O12" s="66">
        <v>0</v>
      </c>
      <c r="P12" s="4">
        <f t="shared" si="4"/>
        <v>0</v>
      </c>
      <c r="Q12" s="1"/>
      <c r="R12" s="23"/>
      <c r="S12" s="23"/>
      <c r="T12" s="42"/>
      <c r="U12" s="45" t="str">
        <f t="shared" si="5"/>
        <v/>
      </c>
      <c r="V12" s="23"/>
      <c r="W12" s="23"/>
      <c r="X12" s="42"/>
      <c r="Y12" s="45" t="str">
        <f t="shared" si="6"/>
        <v/>
      </c>
      <c r="Z12" s="1"/>
      <c r="AA12" s="6">
        <f t="shared" si="7"/>
        <v>31</v>
      </c>
      <c r="AB12" s="66">
        <v>0</v>
      </c>
      <c r="AC12" s="63">
        <v>31</v>
      </c>
      <c r="AD12" s="4">
        <f t="shared" si="8"/>
        <v>1470</v>
      </c>
      <c r="AE12" s="6">
        <f t="shared" si="9"/>
        <v>1</v>
      </c>
      <c r="AF12" s="66">
        <v>1</v>
      </c>
      <c r="AG12" s="63">
        <v>0</v>
      </c>
      <c r="AH12" s="4">
        <f t="shared" si="10"/>
        <v>1</v>
      </c>
      <c r="AI12" s="50"/>
      <c r="AJ12" s="88"/>
    </row>
    <row r="13" spans="1:36" ht="15.75" x14ac:dyDescent="0.25">
      <c r="A13" s="30">
        <v>6</v>
      </c>
      <c r="B13" s="11"/>
      <c r="C13" s="63">
        <v>29700</v>
      </c>
      <c r="D13" s="66"/>
      <c r="E13" s="92"/>
      <c r="F13" s="1"/>
      <c r="G13" s="5">
        <f t="shared" si="0"/>
        <v>0</v>
      </c>
      <c r="H13" s="63">
        <v>0</v>
      </c>
      <c r="I13" s="63">
        <v>0</v>
      </c>
      <c r="J13" s="4">
        <f t="shared" si="1"/>
        <v>2</v>
      </c>
      <c r="K13" s="6">
        <f t="shared" si="2"/>
        <v>0</v>
      </c>
      <c r="L13" s="63">
        <v>0</v>
      </c>
      <c r="M13" s="63">
        <v>0</v>
      </c>
      <c r="N13" s="4">
        <f t="shared" si="3"/>
        <v>0</v>
      </c>
      <c r="O13" s="66">
        <v>0</v>
      </c>
      <c r="P13" s="4">
        <f t="shared" si="4"/>
        <v>0</v>
      </c>
      <c r="Q13" s="1"/>
      <c r="R13" s="23"/>
      <c r="S13" s="23"/>
      <c r="T13" s="42"/>
      <c r="U13" s="45" t="str">
        <f t="shared" si="5"/>
        <v/>
      </c>
      <c r="V13" s="23"/>
      <c r="W13" s="23"/>
      <c r="X13" s="42"/>
      <c r="Y13" s="45" t="str">
        <f t="shared" si="6"/>
        <v/>
      </c>
      <c r="Z13" s="1"/>
      <c r="AA13" s="6">
        <f t="shared" si="7"/>
        <v>38</v>
      </c>
      <c r="AB13" s="66">
        <v>0</v>
      </c>
      <c r="AC13" s="63">
        <v>38</v>
      </c>
      <c r="AD13" s="4">
        <f t="shared" si="8"/>
        <v>1508</v>
      </c>
      <c r="AE13" s="6">
        <f t="shared" si="9"/>
        <v>1</v>
      </c>
      <c r="AF13" s="66">
        <v>1</v>
      </c>
      <c r="AG13" s="63">
        <v>0</v>
      </c>
      <c r="AH13" s="4">
        <f t="shared" si="10"/>
        <v>2</v>
      </c>
      <c r="AI13" s="50"/>
      <c r="AJ13" s="88"/>
    </row>
    <row r="14" spans="1:36" ht="15.75" x14ac:dyDescent="0.25">
      <c r="A14" s="30">
        <v>7</v>
      </c>
      <c r="B14" s="11"/>
      <c r="C14" s="63">
        <v>24500</v>
      </c>
      <c r="D14" s="66">
        <v>47</v>
      </c>
      <c r="E14" s="92">
        <v>1.7</v>
      </c>
      <c r="F14" s="1"/>
      <c r="G14" s="5">
        <f t="shared" si="0"/>
        <v>0</v>
      </c>
      <c r="H14" s="63">
        <v>0</v>
      </c>
      <c r="I14" s="63">
        <v>0</v>
      </c>
      <c r="J14" s="4">
        <f t="shared" si="1"/>
        <v>2</v>
      </c>
      <c r="K14" s="6">
        <f t="shared" si="2"/>
        <v>0</v>
      </c>
      <c r="L14" s="63">
        <v>0</v>
      </c>
      <c r="M14" s="63">
        <v>0</v>
      </c>
      <c r="N14" s="4">
        <f t="shared" si="3"/>
        <v>0</v>
      </c>
      <c r="O14" s="66">
        <v>0</v>
      </c>
      <c r="P14" s="4">
        <f t="shared" si="4"/>
        <v>0</v>
      </c>
      <c r="Q14" s="1"/>
      <c r="R14" s="23"/>
      <c r="S14" s="23"/>
      <c r="T14" s="42"/>
      <c r="U14" s="45" t="str">
        <f t="shared" si="5"/>
        <v/>
      </c>
      <c r="V14" s="23"/>
      <c r="W14" s="23"/>
      <c r="X14" s="42"/>
      <c r="Y14" s="45" t="str">
        <f t="shared" si="6"/>
        <v/>
      </c>
      <c r="Z14" s="1"/>
      <c r="AA14" s="6">
        <f t="shared" si="7"/>
        <v>70</v>
      </c>
      <c r="AB14" s="66">
        <v>0</v>
      </c>
      <c r="AC14" s="63">
        <v>70</v>
      </c>
      <c r="AD14" s="4">
        <f t="shared" si="8"/>
        <v>1578</v>
      </c>
      <c r="AE14" s="6">
        <f t="shared" si="9"/>
        <v>0</v>
      </c>
      <c r="AF14" s="66">
        <v>0</v>
      </c>
      <c r="AG14" s="63">
        <v>0</v>
      </c>
      <c r="AH14" s="4">
        <f t="shared" si="10"/>
        <v>2</v>
      </c>
      <c r="AI14" s="50"/>
      <c r="AJ14" s="88"/>
    </row>
    <row r="15" spans="1:36" ht="15.75" x14ac:dyDescent="0.25">
      <c r="A15" s="30">
        <v>8</v>
      </c>
      <c r="B15" s="11"/>
      <c r="C15" s="63">
        <v>21000</v>
      </c>
      <c r="D15" s="66">
        <v>47</v>
      </c>
      <c r="E15" s="92">
        <v>1.7</v>
      </c>
      <c r="F15" s="1"/>
      <c r="G15" s="5">
        <f t="shared" si="0"/>
        <v>0</v>
      </c>
      <c r="H15" s="63">
        <v>0</v>
      </c>
      <c r="I15" s="63">
        <v>0</v>
      </c>
      <c r="J15" s="4">
        <f t="shared" si="1"/>
        <v>2</v>
      </c>
      <c r="K15" s="6">
        <f t="shared" si="2"/>
        <v>0</v>
      </c>
      <c r="L15" s="63">
        <v>0</v>
      </c>
      <c r="M15" s="63">
        <v>0</v>
      </c>
      <c r="N15" s="4">
        <f t="shared" si="3"/>
        <v>0</v>
      </c>
      <c r="O15" s="66">
        <v>0</v>
      </c>
      <c r="P15" s="4">
        <f t="shared" si="4"/>
        <v>0</v>
      </c>
      <c r="Q15" s="1"/>
      <c r="R15" s="23"/>
      <c r="S15" s="23"/>
      <c r="T15" s="42"/>
      <c r="U15" s="45" t="str">
        <f t="shared" si="5"/>
        <v/>
      </c>
      <c r="V15" s="23"/>
      <c r="W15" s="23"/>
      <c r="X15" s="42"/>
      <c r="Y15" s="45" t="str">
        <f t="shared" si="6"/>
        <v/>
      </c>
      <c r="Z15" s="1"/>
      <c r="AA15" s="6">
        <f t="shared" si="7"/>
        <v>66</v>
      </c>
      <c r="AB15" s="66">
        <v>0</v>
      </c>
      <c r="AC15" s="63">
        <v>66</v>
      </c>
      <c r="AD15" s="4">
        <f t="shared" si="8"/>
        <v>1644</v>
      </c>
      <c r="AE15" s="6">
        <f t="shared" si="9"/>
        <v>7</v>
      </c>
      <c r="AF15" s="66">
        <v>7</v>
      </c>
      <c r="AG15" s="63">
        <v>0</v>
      </c>
      <c r="AH15" s="4">
        <f t="shared" si="10"/>
        <v>9</v>
      </c>
      <c r="AI15" s="50"/>
      <c r="AJ15" s="88"/>
    </row>
    <row r="16" spans="1:36" ht="15.75" x14ac:dyDescent="0.25">
      <c r="A16" s="30">
        <v>9</v>
      </c>
      <c r="B16" s="11"/>
      <c r="C16" s="63">
        <v>18700</v>
      </c>
      <c r="D16" s="66">
        <v>47</v>
      </c>
      <c r="E16" s="92">
        <v>2.2999999999999998</v>
      </c>
      <c r="F16" s="1"/>
      <c r="G16" s="5">
        <f t="shared" si="0"/>
        <v>0</v>
      </c>
      <c r="H16" s="63">
        <v>0</v>
      </c>
      <c r="I16" s="63">
        <v>0</v>
      </c>
      <c r="J16" s="4">
        <f t="shared" si="1"/>
        <v>2</v>
      </c>
      <c r="K16" s="6">
        <f t="shared" si="2"/>
        <v>0</v>
      </c>
      <c r="L16" s="63">
        <v>0</v>
      </c>
      <c r="M16" s="63">
        <v>0</v>
      </c>
      <c r="N16" s="4">
        <f t="shared" si="3"/>
        <v>0</v>
      </c>
      <c r="O16" s="66">
        <v>0</v>
      </c>
      <c r="P16" s="4">
        <f t="shared" si="4"/>
        <v>0</v>
      </c>
      <c r="Q16" s="1"/>
      <c r="R16" s="23"/>
      <c r="S16" s="23"/>
      <c r="T16" s="42"/>
      <c r="U16" s="45" t="str">
        <f t="shared" si="5"/>
        <v/>
      </c>
      <c r="V16" s="23"/>
      <c r="W16" s="23"/>
      <c r="X16" s="42"/>
      <c r="Y16" s="45" t="str">
        <f t="shared" si="6"/>
        <v/>
      </c>
      <c r="Z16" s="1"/>
      <c r="AA16" s="6">
        <f t="shared" si="7"/>
        <v>91</v>
      </c>
      <c r="AB16" s="66">
        <v>0</v>
      </c>
      <c r="AC16" s="63">
        <v>91</v>
      </c>
      <c r="AD16" s="4">
        <f t="shared" si="8"/>
        <v>1735</v>
      </c>
      <c r="AE16" s="6">
        <f t="shared" si="9"/>
        <v>5</v>
      </c>
      <c r="AF16" s="66">
        <v>5</v>
      </c>
      <c r="AG16" s="63">
        <v>0</v>
      </c>
      <c r="AH16" s="4">
        <f t="shared" si="10"/>
        <v>14</v>
      </c>
      <c r="AI16" s="50"/>
      <c r="AJ16" s="88"/>
    </row>
    <row r="17" spans="1:36" ht="15.75" x14ac:dyDescent="0.25">
      <c r="A17" s="30">
        <v>10</v>
      </c>
      <c r="B17" s="11"/>
      <c r="C17" s="63">
        <v>18000</v>
      </c>
      <c r="D17" s="66">
        <v>46</v>
      </c>
      <c r="E17" s="92">
        <v>2.2999999999999998</v>
      </c>
      <c r="F17" s="1"/>
      <c r="G17" s="5">
        <f t="shared" si="0"/>
        <v>0</v>
      </c>
      <c r="H17" s="63">
        <v>0</v>
      </c>
      <c r="I17" s="63">
        <v>0</v>
      </c>
      <c r="J17" s="4">
        <f t="shared" si="1"/>
        <v>2</v>
      </c>
      <c r="K17" s="6">
        <f t="shared" si="2"/>
        <v>0</v>
      </c>
      <c r="L17" s="63">
        <v>0</v>
      </c>
      <c r="M17" s="63">
        <v>0</v>
      </c>
      <c r="N17" s="4">
        <f t="shared" si="3"/>
        <v>0</v>
      </c>
      <c r="O17" s="66">
        <v>0</v>
      </c>
      <c r="P17" s="4">
        <f t="shared" si="4"/>
        <v>0</v>
      </c>
      <c r="Q17" s="1"/>
      <c r="R17" s="23"/>
      <c r="S17" s="23"/>
      <c r="T17" s="42"/>
      <c r="U17" s="45" t="str">
        <f t="shared" si="5"/>
        <v/>
      </c>
      <c r="V17" s="23"/>
      <c r="W17" s="23"/>
      <c r="X17" s="42"/>
      <c r="Y17" s="45" t="str">
        <f t="shared" si="6"/>
        <v/>
      </c>
      <c r="Z17" s="1"/>
      <c r="AA17" s="6">
        <f t="shared" si="7"/>
        <v>35</v>
      </c>
      <c r="AB17" s="66">
        <v>0</v>
      </c>
      <c r="AC17" s="63">
        <v>35</v>
      </c>
      <c r="AD17" s="4">
        <f t="shared" si="8"/>
        <v>1770</v>
      </c>
      <c r="AE17" s="6">
        <f t="shared" si="9"/>
        <v>3</v>
      </c>
      <c r="AF17" s="66">
        <v>3</v>
      </c>
      <c r="AG17" s="63">
        <v>0</v>
      </c>
      <c r="AH17" s="4">
        <f t="shared" si="10"/>
        <v>17</v>
      </c>
      <c r="AI17" s="50"/>
      <c r="AJ17" s="88"/>
    </row>
    <row r="18" spans="1:36" ht="15.75" x14ac:dyDescent="0.25">
      <c r="A18" s="30">
        <v>11</v>
      </c>
      <c r="B18" s="11"/>
      <c r="C18" s="63">
        <v>17000</v>
      </c>
      <c r="D18" s="66">
        <v>45</v>
      </c>
      <c r="E18" s="92">
        <v>2.5</v>
      </c>
      <c r="F18" s="1"/>
      <c r="G18" s="5">
        <f t="shared" si="0"/>
        <v>0</v>
      </c>
      <c r="H18" s="63">
        <v>0</v>
      </c>
      <c r="I18" s="63">
        <v>0</v>
      </c>
      <c r="J18" s="4">
        <f t="shared" si="1"/>
        <v>2</v>
      </c>
      <c r="K18" s="6">
        <f t="shared" si="2"/>
        <v>0</v>
      </c>
      <c r="L18" s="63">
        <v>0</v>
      </c>
      <c r="M18" s="63">
        <v>0</v>
      </c>
      <c r="N18" s="4">
        <f t="shared" si="3"/>
        <v>0</v>
      </c>
      <c r="O18" s="66">
        <v>0</v>
      </c>
      <c r="P18" s="4">
        <f t="shared" si="4"/>
        <v>0</v>
      </c>
      <c r="Q18" s="1"/>
      <c r="R18" s="23"/>
      <c r="S18" s="23"/>
      <c r="T18" s="42"/>
      <c r="U18" s="45" t="str">
        <f t="shared" si="5"/>
        <v/>
      </c>
      <c r="V18" s="23"/>
      <c r="W18" s="23"/>
      <c r="X18" s="42"/>
      <c r="Y18" s="45" t="str">
        <f t="shared" si="6"/>
        <v/>
      </c>
      <c r="Z18" s="1"/>
      <c r="AA18" s="6">
        <f t="shared" si="7"/>
        <v>43</v>
      </c>
      <c r="AB18" s="66">
        <v>0</v>
      </c>
      <c r="AC18" s="63">
        <v>43</v>
      </c>
      <c r="AD18" s="4">
        <f t="shared" si="8"/>
        <v>1813</v>
      </c>
      <c r="AE18" s="6">
        <f t="shared" si="9"/>
        <v>3</v>
      </c>
      <c r="AF18" s="66">
        <v>3</v>
      </c>
      <c r="AG18" s="63">
        <v>0</v>
      </c>
      <c r="AH18" s="4">
        <f t="shared" si="10"/>
        <v>20</v>
      </c>
      <c r="AI18" s="50"/>
      <c r="AJ18" s="88"/>
    </row>
    <row r="19" spans="1:36" ht="15.75" x14ac:dyDescent="0.25">
      <c r="A19" s="30">
        <v>12</v>
      </c>
      <c r="B19" s="11"/>
      <c r="C19" s="63">
        <v>15600</v>
      </c>
      <c r="D19" s="91"/>
      <c r="E19" s="92"/>
      <c r="F19" s="1"/>
      <c r="G19" s="5">
        <f t="shared" si="0"/>
        <v>0</v>
      </c>
      <c r="H19" s="63">
        <v>0</v>
      </c>
      <c r="I19" s="63">
        <v>0</v>
      </c>
      <c r="J19" s="4">
        <f t="shared" si="1"/>
        <v>2</v>
      </c>
      <c r="K19" s="6">
        <f t="shared" si="2"/>
        <v>0</v>
      </c>
      <c r="L19" s="63">
        <v>0</v>
      </c>
      <c r="M19" s="63">
        <v>0</v>
      </c>
      <c r="N19" s="4">
        <f t="shared" si="3"/>
        <v>0</v>
      </c>
      <c r="O19" s="66">
        <v>0</v>
      </c>
      <c r="P19" s="4">
        <f t="shared" si="4"/>
        <v>0</v>
      </c>
      <c r="Q19" s="1"/>
      <c r="R19" s="23"/>
      <c r="S19" s="23"/>
      <c r="T19" s="42"/>
      <c r="U19" s="45" t="str">
        <f t="shared" si="5"/>
        <v/>
      </c>
      <c r="V19" s="23"/>
      <c r="W19" s="23"/>
      <c r="X19" s="42"/>
      <c r="Y19" s="45" t="str">
        <f t="shared" si="6"/>
        <v/>
      </c>
      <c r="Z19" s="1"/>
      <c r="AA19" s="6">
        <f t="shared" si="7"/>
        <v>22</v>
      </c>
      <c r="AB19" s="66">
        <v>0</v>
      </c>
      <c r="AC19" s="63">
        <v>22</v>
      </c>
      <c r="AD19" s="4">
        <f t="shared" si="8"/>
        <v>1835</v>
      </c>
      <c r="AE19" s="6">
        <f t="shared" si="9"/>
        <v>5</v>
      </c>
      <c r="AF19" s="66">
        <v>5</v>
      </c>
      <c r="AG19" s="63">
        <v>0</v>
      </c>
      <c r="AH19" s="4">
        <f t="shared" si="10"/>
        <v>25</v>
      </c>
      <c r="AI19" s="50"/>
      <c r="AJ19" s="88"/>
    </row>
    <row r="20" spans="1:36" ht="15.75" x14ac:dyDescent="0.25">
      <c r="A20" s="30">
        <v>13</v>
      </c>
      <c r="B20" s="11"/>
      <c r="C20" s="63">
        <v>15900</v>
      </c>
      <c r="D20" s="66"/>
      <c r="E20" s="92"/>
      <c r="F20" s="1"/>
      <c r="G20" s="5">
        <f t="shared" si="0"/>
        <v>1</v>
      </c>
      <c r="H20" s="63">
        <v>1</v>
      </c>
      <c r="I20" s="63">
        <v>0</v>
      </c>
      <c r="J20" s="4">
        <f t="shared" si="1"/>
        <v>3</v>
      </c>
      <c r="K20" s="6">
        <f t="shared" si="2"/>
        <v>0</v>
      </c>
      <c r="L20" s="63">
        <v>0</v>
      </c>
      <c r="M20" s="63">
        <v>0</v>
      </c>
      <c r="N20" s="4">
        <f t="shared" si="3"/>
        <v>0</v>
      </c>
      <c r="O20" s="66">
        <v>0</v>
      </c>
      <c r="P20" s="4">
        <f t="shared" si="4"/>
        <v>0</v>
      </c>
      <c r="Q20" s="1"/>
      <c r="R20" s="23"/>
      <c r="S20" s="23"/>
      <c r="T20" s="42"/>
      <c r="U20" s="45" t="str">
        <f t="shared" si="5"/>
        <v/>
      </c>
      <c r="V20" s="23"/>
      <c r="W20" s="23"/>
      <c r="X20" s="42"/>
      <c r="Y20" s="45" t="str">
        <f t="shared" si="6"/>
        <v/>
      </c>
      <c r="Z20" s="1"/>
      <c r="AA20" s="6">
        <f t="shared" si="7"/>
        <v>25</v>
      </c>
      <c r="AB20" s="66">
        <v>0</v>
      </c>
      <c r="AC20" s="63">
        <v>25</v>
      </c>
      <c r="AD20" s="4">
        <f t="shared" si="8"/>
        <v>1860</v>
      </c>
      <c r="AE20" s="6">
        <f t="shared" si="9"/>
        <v>0</v>
      </c>
      <c r="AF20" s="66">
        <v>0</v>
      </c>
      <c r="AG20" s="63">
        <v>0</v>
      </c>
      <c r="AH20" s="4">
        <f t="shared" si="10"/>
        <v>25</v>
      </c>
      <c r="AI20" s="50"/>
      <c r="AJ20" s="88"/>
    </row>
    <row r="21" spans="1:36" ht="15.75" x14ac:dyDescent="0.25">
      <c r="A21" s="30">
        <v>14</v>
      </c>
      <c r="B21" s="11"/>
      <c r="C21" s="63">
        <v>21500</v>
      </c>
      <c r="D21" s="66">
        <v>46</v>
      </c>
      <c r="E21" s="92">
        <v>3.9</v>
      </c>
      <c r="F21" s="1"/>
      <c r="G21" s="5">
        <f t="shared" si="0"/>
        <v>0</v>
      </c>
      <c r="H21" s="63">
        <v>0</v>
      </c>
      <c r="I21" s="63">
        <v>0</v>
      </c>
      <c r="J21" s="4">
        <f t="shared" si="1"/>
        <v>3</v>
      </c>
      <c r="K21" s="6">
        <f t="shared" si="2"/>
        <v>0</v>
      </c>
      <c r="L21" s="63">
        <v>0</v>
      </c>
      <c r="M21" s="63">
        <v>0</v>
      </c>
      <c r="N21" s="4">
        <f t="shared" si="3"/>
        <v>0</v>
      </c>
      <c r="O21" s="66">
        <v>0</v>
      </c>
      <c r="P21" s="4">
        <f t="shared" si="4"/>
        <v>0</v>
      </c>
      <c r="Q21" s="1"/>
      <c r="R21" s="23"/>
      <c r="S21" s="23"/>
      <c r="T21" s="42"/>
      <c r="U21" s="45" t="str">
        <f t="shared" si="5"/>
        <v/>
      </c>
      <c r="V21" s="23"/>
      <c r="W21" s="23"/>
      <c r="X21" s="42"/>
      <c r="Y21" s="45" t="str">
        <f t="shared" si="6"/>
        <v/>
      </c>
      <c r="Z21" s="1"/>
      <c r="AA21" s="6">
        <f t="shared" si="7"/>
        <v>32</v>
      </c>
      <c r="AB21" s="66">
        <v>0</v>
      </c>
      <c r="AC21" s="63">
        <v>32</v>
      </c>
      <c r="AD21" s="4">
        <f t="shared" si="8"/>
        <v>1892</v>
      </c>
      <c r="AE21" s="6">
        <f t="shared" si="9"/>
        <v>6</v>
      </c>
      <c r="AF21" s="66">
        <v>6</v>
      </c>
      <c r="AG21" s="63">
        <v>0</v>
      </c>
      <c r="AH21" s="4">
        <f t="shared" si="10"/>
        <v>31</v>
      </c>
      <c r="AI21" s="50"/>
      <c r="AJ21" s="88"/>
    </row>
    <row r="22" spans="1:36" ht="15.75" x14ac:dyDescent="0.25">
      <c r="A22" s="30">
        <v>15</v>
      </c>
      <c r="B22" s="11"/>
      <c r="C22" s="63">
        <v>22000</v>
      </c>
      <c r="D22" s="66">
        <v>46</v>
      </c>
      <c r="E22" s="92">
        <v>3</v>
      </c>
      <c r="F22" s="1"/>
      <c r="G22" s="5">
        <f t="shared" si="0"/>
        <v>0</v>
      </c>
      <c r="H22" s="63">
        <v>0</v>
      </c>
      <c r="I22" s="63">
        <v>0</v>
      </c>
      <c r="J22" s="4">
        <f t="shared" si="1"/>
        <v>3</v>
      </c>
      <c r="K22" s="6">
        <f t="shared" si="2"/>
        <v>0</v>
      </c>
      <c r="L22" s="63">
        <v>0</v>
      </c>
      <c r="M22" s="63">
        <v>0</v>
      </c>
      <c r="N22" s="4">
        <f t="shared" si="3"/>
        <v>0</v>
      </c>
      <c r="O22" s="66">
        <v>0</v>
      </c>
      <c r="P22" s="4">
        <f t="shared" si="4"/>
        <v>0</v>
      </c>
      <c r="Q22" s="1"/>
      <c r="R22" s="23"/>
      <c r="S22" s="23"/>
      <c r="T22" s="42"/>
      <c r="U22" s="45" t="str">
        <f t="shared" si="5"/>
        <v/>
      </c>
      <c r="V22" s="23"/>
      <c r="W22" s="23"/>
      <c r="X22" s="42"/>
      <c r="Y22" s="45" t="str">
        <f t="shared" si="6"/>
        <v/>
      </c>
      <c r="Z22" s="1"/>
      <c r="AA22" s="6">
        <f t="shared" si="7"/>
        <v>23</v>
      </c>
      <c r="AB22" s="66">
        <v>0</v>
      </c>
      <c r="AC22" s="63">
        <v>23</v>
      </c>
      <c r="AD22" s="4">
        <f t="shared" si="8"/>
        <v>1915</v>
      </c>
      <c r="AE22" s="6">
        <f t="shared" si="9"/>
        <v>1</v>
      </c>
      <c r="AF22" s="66">
        <v>1</v>
      </c>
      <c r="AG22" s="63">
        <v>0</v>
      </c>
      <c r="AH22" s="4">
        <f t="shared" si="10"/>
        <v>32</v>
      </c>
      <c r="AI22" s="50"/>
      <c r="AJ22" s="88"/>
    </row>
    <row r="23" spans="1:36" ht="15.75" x14ac:dyDescent="0.25">
      <c r="A23" s="30">
        <v>16</v>
      </c>
      <c r="B23" s="11"/>
      <c r="C23" s="63">
        <v>25600</v>
      </c>
      <c r="D23" s="66">
        <v>48</v>
      </c>
      <c r="E23" s="92">
        <v>1.7</v>
      </c>
      <c r="F23" s="1"/>
      <c r="G23" s="5">
        <f t="shared" si="0"/>
        <v>0</v>
      </c>
      <c r="H23" s="63">
        <v>0</v>
      </c>
      <c r="I23" s="63">
        <v>0</v>
      </c>
      <c r="J23" s="4">
        <f t="shared" si="1"/>
        <v>3</v>
      </c>
      <c r="K23" s="6">
        <f t="shared" si="2"/>
        <v>0</v>
      </c>
      <c r="L23" s="63">
        <v>0</v>
      </c>
      <c r="M23" s="63">
        <v>0</v>
      </c>
      <c r="N23" s="4">
        <f t="shared" si="3"/>
        <v>0</v>
      </c>
      <c r="O23" s="66">
        <v>0</v>
      </c>
      <c r="P23" s="4">
        <f t="shared" si="4"/>
        <v>0</v>
      </c>
      <c r="Q23" s="1"/>
      <c r="R23" s="23"/>
      <c r="S23" s="23"/>
      <c r="T23" s="42"/>
      <c r="U23" s="45" t="str">
        <f t="shared" si="5"/>
        <v/>
      </c>
      <c r="V23" s="23"/>
      <c r="W23" s="23"/>
      <c r="X23" s="42"/>
      <c r="Y23" s="45" t="str">
        <f t="shared" si="6"/>
        <v/>
      </c>
      <c r="Z23" s="1"/>
      <c r="AA23" s="6">
        <f t="shared" si="7"/>
        <v>37</v>
      </c>
      <c r="AB23" s="66">
        <v>0</v>
      </c>
      <c r="AC23" s="63">
        <v>37</v>
      </c>
      <c r="AD23" s="4">
        <f t="shared" si="8"/>
        <v>1952</v>
      </c>
      <c r="AE23" s="6">
        <f t="shared" si="9"/>
        <v>5</v>
      </c>
      <c r="AF23" s="66">
        <v>5</v>
      </c>
      <c r="AG23" s="63">
        <v>0</v>
      </c>
      <c r="AH23" s="4">
        <f t="shared" si="10"/>
        <v>37</v>
      </c>
      <c r="AI23" s="50"/>
      <c r="AJ23" s="88"/>
    </row>
    <row r="24" spans="1:36" ht="15.75" x14ac:dyDescent="0.25">
      <c r="A24" s="30">
        <v>17</v>
      </c>
      <c r="B24" s="11"/>
      <c r="C24" s="63">
        <v>25400</v>
      </c>
      <c r="D24" s="66">
        <v>48</v>
      </c>
      <c r="E24" s="92">
        <v>2</v>
      </c>
      <c r="F24" s="1"/>
      <c r="G24" s="5">
        <f t="shared" si="0"/>
        <v>0</v>
      </c>
      <c r="H24" s="63">
        <v>0</v>
      </c>
      <c r="I24" s="63">
        <v>0</v>
      </c>
      <c r="J24" s="4">
        <f t="shared" si="1"/>
        <v>3</v>
      </c>
      <c r="K24" s="6">
        <f t="shared" si="2"/>
        <v>0</v>
      </c>
      <c r="L24" s="63">
        <v>0</v>
      </c>
      <c r="M24" s="63">
        <v>0</v>
      </c>
      <c r="N24" s="4">
        <f t="shared" si="3"/>
        <v>0</v>
      </c>
      <c r="O24" s="66">
        <v>0</v>
      </c>
      <c r="P24" s="4">
        <f t="shared" si="4"/>
        <v>0</v>
      </c>
      <c r="Q24" s="1"/>
      <c r="R24" s="23"/>
      <c r="S24" s="23"/>
      <c r="T24" s="42"/>
      <c r="U24" s="45" t="str">
        <f t="shared" si="5"/>
        <v/>
      </c>
      <c r="V24" s="23"/>
      <c r="W24" s="23"/>
      <c r="X24" s="42"/>
      <c r="Y24" s="45" t="str">
        <f t="shared" si="6"/>
        <v/>
      </c>
      <c r="Z24" s="1"/>
      <c r="AA24" s="6">
        <f t="shared" si="7"/>
        <v>31</v>
      </c>
      <c r="AB24" s="66">
        <v>0</v>
      </c>
      <c r="AC24" s="63">
        <v>31</v>
      </c>
      <c r="AD24" s="4">
        <f t="shared" si="8"/>
        <v>1983</v>
      </c>
      <c r="AE24" s="6">
        <f t="shared" si="9"/>
        <v>1</v>
      </c>
      <c r="AF24" s="66">
        <v>1</v>
      </c>
      <c r="AG24" s="63">
        <v>0</v>
      </c>
      <c r="AH24" s="4">
        <f t="shared" si="10"/>
        <v>38</v>
      </c>
      <c r="AI24" s="50"/>
      <c r="AJ24" s="88"/>
    </row>
    <row r="25" spans="1:36" ht="15.75" x14ac:dyDescent="0.25">
      <c r="A25" s="30">
        <v>18</v>
      </c>
      <c r="B25" s="11"/>
      <c r="C25" s="63">
        <v>22700</v>
      </c>
      <c r="D25" s="66">
        <v>49</v>
      </c>
      <c r="E25" s="92">
        <v>2.2999999999999998</v>
      </c>
      <c r="F25" s="1"/>
      <c r="G25" s="5">
        <f t="shared" si="0"/>
        <v>0</v>
      </c>
      <c r="H25" s="63">
        <v>0</v>
      </c>
      <c r="I25" s="63">
        <v>0</v>
      </c>
      <c r="J25" s="4">
        <f t="shared" si="1"/>
        <v>3</v>
      </c>
      <c r="K25" s="6">
        <f t="shared" si="2"/>
        <v>0</v>
      </c>
      <c r="L25" s="63">
        <v>0</v>
      </c>
      <c r="M25" s="63">
        <v>0</v>
      </c>
      <c r="N25" s="4">
        <f t="shared" si="3"/>
        <v>0</v>
      </c>
      <c r="O25" s="66">
        <v>0</v>
      </c>
      <c r="P25" s="4">
        <f t="shared" si="4"/>
        <v>0</v>
      </c>
      <c r="Q25" s="1"/>
      <c r="R25" s="23"/>
      <c r="S25" s="23"/>
      <c r="T25" s="42"/>
      <c r="U25" s="45" t="str">
        <f t="shared" si="5"/>
        <v/>
      </c>
      <c r="V25" s="23"/>
      <c r="W25" s="23"/>
      <c r="X25" s="42"/>
      <c r="Y25" s="45" t="str">
        <f t="shared" si="6"/>
        <v/>
      </c>
      <c r="Z25" s="1"/>
      <c r="AA25" s="6">
        <f t="shared" si="7"/>
        <v>27</v>
      </c>
      <c r="AB25" s="66">
        <v>0</v>
      </c>
      <c r="AC25" s="63">
        <v>27</v>
      </c>
      <c r="AD25" s="4">
        <f t="shared" si="8"/>
        <v>2010</v>
      </c>
      <c r="AE25" s="6">
        <f t="shared" si="9"/>
        <v>3</v>
      </c>
      <c r="AF25" s="66">
        <v>3</v>
      </c>
      <c r="AG25" s="63">
        <v>0</v>
      </c>
      <c r="AH25" s="4">
        <f t="shared" si="10"/>
        <v>41</v>
      </c>
      <c r="AI25" s="50"/>
      <c r="AJ25" s="88"/>
    </row>
    <row r="26" spans="1:36" ht="15.75" x14ac:dyDescent="0.25">
      <c r="A26" s="30">
        <v>19</v>
      </c>
      <c r="B26" s="11"/>
      <c r="C26" s="63">
        <v>21400</v>
      </c>
      <c r="D26" s="66"/>
      <c r="E26" s="92"/>
      <c r="F26" s="1"/>
      <c r="G26" s="5">
        <f t="shared" si="0"/>
        <v>0</v>
      </c>
      <c r="H26" s="63">
        <v>0</v>
      </c>
      <c r="I26" s="63">
        <v>0</v>
      </c>
      <c r="J26" s="4">
        <f t="shared" si="1"/>
        <v>3</v>
      </c>
      <c r="K26" s="6">
        <f t="shared" si="2"/>
        <v>0</v>
      </c>
      <c r="L26" s="63">
        <v>0</v>
      </c>
      <c r="M26" s="63">
        <v>0</v>
      </c>
      <c r="N26" s="4">
        <f t="shared" si="3"/>
        <v>0</v>
      </c>
      <c r="O26" s="66">
        <v>0</v>
      </c>
      <c r="P26" s="4">
        <f t="shared" si="4"/>
        <v>0</v>
      </c>
      <c r="Q26" s="1"/>
      <c r="R26" s="23"/>
      <c r="S26" s="23"/>
      <c r="T26" s="42"/>
      <c r="U26" s="45" t="str">
        <f t="shared" si="5"/>
        <v/>
      </c>
      <c r="V26" s="23"/>
      <c r="W26" s="23"/>
      <c r="X26" s="42"/>
      <c r="Y26" s="45" t="str">
        <f t="shared" si="6"/>
        <v/>
      </c>
      <c r="Z26" s="1"/>
      <c r="AA26" s="6">
        <f t="shared" si="7"/>
        <v>14</v>
      </c>
      <c r="AB26" s="66">
        <v>0</v>
      </c>
      <c r="AC26" s="63">
        <v>14</v>
      </c>
      <c r="AD26" s="4">
        <f t="shared" si="8"/>
        <v>2024</v>
      </c>
      <c r="AE26" s="6">
        <f t="shared" si="9"/>
        <v>7</v>
      </c>
      <c r="AF26" s="66">
        <v>7</v>
      </c>
      <c r="AG26" s="63">
        <v>0</v>
      </c>
      <c r="AH26" s="4">
        <f t="shared" si="10"/>
        <v>48</v>
      </c>
      <c r="AI26" s="50"/>
      <c r="AJ26" s="88"/>
    </row>
    <row r="27" spans="1:36" ht="15.75" x14ac:dyDescent="0.25">
      <c r="A27" s="30">
        <v>20</v>
      </c>
      <c r="B27" s="11"/>
      <c r="C27" s="63">
        <v>20700</v>
      </c>
      <c r="D27" s="66"/>
      <c r="E27" s="92"/>
      <c r="F27" s="1"/>
      <c r="G27" s="5">
        <f t="shared" si="0"/>
        <v>1</v>
      </c>
      <c r="H27" s="63">
        <v>1</v>
      </c>
      <c r="I27" s="63">
        <v>0</v>
      </c>
      <c r="J27" s="4">
        <f t="shared" si="1"/>
        <v>4</v>
      </c>
      <c r="K27" s="6">
        <f t="shared" si="2"/>
        <v>0</v>
      </c>
      <c r="L27" s="63">
        <v>0</v>
      </c>
      <c r="M27" s="63">
        <v>0</v>
      </c>
      <c r="N27" s="4">
        <f t="shared" si="3"/>
        <v>0</v>
      </c>
      <c r="O27" s="66">
        <v>0</v>
      </c>
      <c r="P27" s="4">
        <f t="shared" si="4"/>
        <v>0</v>
      </c>
      <c r="Q27" s="1"/>
      <c r="R27" s="23"/>
      <c r="S27" s="23"/>
      <c r="T27" s="42"/>
      <c r="U27" s="45" t="str">
        <f t="shared" si="5"/>
        <v/>
      </c>
      <c r="V27" s="23"/>
      <c r="W27" s="23"/>
      <c r="X27" s="42"/>
      <c r="Y27" s="45" t="str">
        <f t="shared" si="6"/>
        <v/>
      </c>
      <c r="Z27" s="1"/>
      <c r="AA27" s="6">
        <f t="shared" si="7"/>
        <v>31</v>
      </c>
      <c r="AB27" s="66">
        <v>0</v>
      </c>
      <c r="AC27" s="63">
        <v>31</v>
      </c>
      <c r="AD27" s="4">
        <f t="shared" si="8"/>
        <v>2055</v>
      </c>
      <c r="AE27" s="6">
        <f t="shared" si="9"/>
        <v>5</v>
      </c>
      <c r="AF27" s="66">
        <v>5</v>
      </c>
      <c r="AG27" s="63">
        <v>0</v>
      </c>
      <c r="AH27" s="4">
        <f t="shared" si="10"/>
        <v>53</v>
      </c>
      <c r="AI27" s="50"/>
      <c r="AJ27" s="88"/>
    </row>
    <row r="28" spans="1:36" ht="15.75" x14ac:dyDescent="0.25">
      <c r="A28" s="30">
        <v>21</v>
      </c>
      <c r="B28" s="11"/>
      <c r="C28" s="63">
        <v>19600</v>
      </c>
      <c r="D28" s="66">
        <v>49</v>
      </c>
      <c r="E28" s="92">
        <v>3.7</v>
      </c>
      <c r="F28" s="1"/>
      <c r="G28" s="5">
        <f t="shared" si="0"/>
        <v>0</v>
      </c>
      <c r="H28" s="63">
        <v>0</v>
      </c>
      <c r="I28" s="63">
        <v>0</v>
      </c>
      <c r="J28" s="4">
        <f t="shared" si="1"/>
        <v>4</v>
      </c>
      <c r="K28" s="6">
        <f t="shared" si="2"/>
        <v>0</v>
      </c>
      <c r="L28" s="63">
        <v>0</v>
      </c>
      <c r="M28" s="63">
        <v>0</v>
      </c>
      <c r="N28" s="4">
        <f t="shared" si="3"/>
        <v>0</v>
      </c>
      <c r="O28" s="66">
        <v>0</v>
      </c>
      <c r="P28" s="4">
        <f t="shared" si="4"/>
        <v>0</v>
      </c>
      <c r="Q28" s="1"/>
      <c r="R28" s="23"/>
      <c r="S28" s="23"/>
      <c r="T28" s="42"/>
      <c r="U28" s="45" t="str">
        <f t="shared" si="5"/>
        <v/>
      </c>
      <c r="V28" s="23"/>
      <c r="W28" s="23"/>
      <c r="X28" s="42"/>
      <c r="Y28" s="45" t="str">
        <f t="shared" si="6"/>
        <v/>
      </c>
      <c r="Z28" s="1"/>
      <c r="AA28" s="6">
        <f t="shared" si="7"/>
        <v>24</v>
      </c>
      <c r="AB28" s="66">
        <v>0</v>
      </c>
      <c r="AC28" s="63">
        <v>24</v>
      </c>
      <c r="AD28" s="4">
        <f t="shared" si="8"/>
        <v>2079</v>
      </c>
      <c r="AE28" s="6">
        <f t="shared" si="9"/>
        <v>3</v>
      </c>
      <c r="AF28" s="66">
        <v>3</v>
      </c>
      <c r="AG28" s="63">
        <v>0</v>
      </c>
      <c r="AH28" s="4">
        <f t="shared" si="10"/>
        <v>56</v>
      </c>
      <c r="AI28" s="50"/>
      <c r="AJ28" s="88"/>
    </row>
    <row r="29" spans="1:36" ht="15.75" x14ac:dyDescent="0.25">
      <c r="A29" s="30">
        <v>22</v>
      </c>
      <c r="B29" s="11"/>
      <c r="C29" s="63">
        <v>19200</v>
      </c>
      <c r="D29" s="66">
        <v>49</v>
      </c>
      <c r="E29" s="92">
        <v>3.7</v>
      </c>
      <c r="F29" s="1"/>
      <c r="G29" s="5">
        <f t="shared" si="0"/>
        <v>1</v>
      </c>
      <c r="H29" s="63">
        <v>1</v>
      </c>
      <c r="I29" s="63">
        <v>0</v>
      </c>
      <c r="J29" s="4">
        <f t="shared" si="1"/>
        <v>5</v>
      </c>
      <c r="K29" s="6">
        <f t="shared" si="2"/>
        <v>0</v>
      </c>
      <c r="L29" s="63">
        <v>0</v>
      </c>
      <c r="M29" s="63">
        <v>0</v>
      </c>
      <c r="N29" s="4">
        <f t="shared" si="3"/>
        <v>0</v>
      </c>
      <c r="O29" s="66">
        <v>0</v>
      </c>
      <c r="P29" s="4">
        <f t="shared" si="4"/>
        <v>0</v>
      </c>
      <c r="Q29" s="1"/>
      <c r="R29" s="23"/>
      <c r="S29" s="23"/>
      <c r="T29" s="42"/>
      <c r="U29" s="45" t="str">
        <f t="shared" si="5"/>
        <v/>
      </c>
      <c r="V29" s="23"/>
      <c r="W29" s="23"/>
      <c r="X29" s="42"/>
      <c r="Y29" s="45" t="str">
        <f t="shared" si="6"/>
        <v/>
      </c>
      <c r="Z29" s="1"/>
      <c r="AA29" s="6">
        <f t="shared" si="7"/>
        <v>39</v>
      </c>
      <c r="AB29" s="66">
        <v>0</v>
      </c>
      <c r="AC29" s="63">
        <v>39</v>
      </c>
      <c r="AD29" s="4">
        <f t="shared" si="8"/>
        <v>2118</v>
      </c>
      <c r="AE29" s="6">
        <f t="shared" si="9"/>
        <v>2</v>
      </c>
      <c r="AF29" s="66">
        <v>2</v>
      </c>
      <c r="AG29" s="63">
        <v>0</v>
      </c>
      <c r="AH29" s="4">
        <f t="shared" si="10"/>
        <v>58</v>
      </c>
      <c r="AI29" s="50"/>
      <c r="AJ29" s="88"/>
    </row>
    <row r="30" spans="1:36" ht="15.75" x14ac:dyDescent="0.25">
      <c r="A30" s="30">
        <v>23</v>
      </c>
      <c r="B30" s="11"/>
      <c r="C30" s="63">
        <v>19800</v>
      </c>
      <c r="D30" s="66">
        <v>50</v>
      </c>
      <c r="E30" s="92">
        <v>3.9</v>
      </c>
      <c r="F30" s="1"/>
      <c r="G30" s="5">
        <f t="shared" si="0"/>
        <v>2</v>
      </c>
      <c r="H30" s="63">
        <v>1</v>
      </c>
      <c r="I30" s="63">
        <v>1</v>
      </c>
      <c r="J30" s="4">
        <f t="shared" si="1"/>
        <v>7</v>
      </c>
      <c r="K30" s="6">
        <f t="shared" si="2"/>
        <v>0</v>
      </c>
      <c r="L30" s="63">
        <v>0</v>
      </c>
      <c r="M30" s="63">
        <v>0</v>
      </c>
      <c r="N30" s="4">
        <f t="shared" si="3"/>
        <v>0</v>
      </c>
      <c r="O30" s="66">
        <v>0</v>
      </c>
      <c r="P30" s="4">
        <f t="shared" si="4"/>
        <v>0</v>
      </c>
      <c r="Q30" s="1"/>
      <c r="R30" s="23"/>
      <c r="S30" s="23"/>
      <c r="T30" s="42"/>
      <c r="U30" s="45" t="str">
        <f t="shared" si="5"/>
        <v/>
      </c>
      <c r="V30" s="23"/>
      <c r="W30" s="23"/>
      <c r="X30" s="42"/>
      <c r="Y30" s="45" t="str">
        <f t="shared" si="6"/>
        <v/>
      </c>
      <c r="Z30" s="1"/>
      <c r="AA30" s="6">
        <f t="shared" si="7"/>
        <v>31</v>
      </c>
      <c r="AB30" s="66">
        <v>0</v>
      </c>
      <c r="AC30" s="63">
        <v>31</v>
      </c>
      <c r="AD30" s="4">
        <f t="shared" si="8"/>
        <v>2149</v>
      </c>
      <c r="AE30" s="6">
        <f t="shared" si="9"/>
        <v>5</v>
      </c>
      <c r="AF30" s="66">
        <v>5</v>
      </c>
      <c r="AG30" s="63">
        <v>0</v>
      </c>
      <c r="AH30" s="4">
        <f t="shared" si="10"/>
        <v>63</v>
      </c>
      <c r="AI30" s="50"/>
      <c r="AJ30" s="88"/>
    </row>
    <row r="31" spans="1:36" ht="15.75" x14ac:dyDescent="0.25">
      <c r="A31" s="30">
        <v>24</v>
      </c>
      <c r="B31" s="11"/>
      <c r="C31" s="63">
        <v>19200</v>
      </c>
      <c r="D31" s="66"/>
      <c r="E31" s="92"/>
      <c r="F31" s="1"/>
      <c r="G31" s="5">
        <f t="shared" si="0"/>
        <v>0</v>
      </c>
      <c r="H31" s="63">
        <v>0</v>
      </c>
      <c r="I31" s="63">
        <v>0</v>
      </c>
      <c r="J31" s="4">
        <f t="shared" si="1"/>
        <v>7</v>
      </c>
      <c r="K31" s="6">
        <f t="shared" si="2"/>
        <v>0</v>
      </c>
      <c r="L31" s="63">
        <v>0</v>
      </c>
      <c r="M31" s="63">
        <v>0</v>
      </c>
      <c r="N31" s="4">
        <f t="shared" si="3"/>
        <v>0</v>
      </c>
      <c r="O31" s="66">
        <v>0</v>
      </c>
      <c r="P31" s="4">
        <f t="shared" si="4"/>
        <v>0</v>
      </c>
      <c r="Q31" s="1"/>
      <c r="R31" s="23"/>
      <c r="S31" s="23"/>
      <c r="T31" s="42"/>
      <c r="U31" s="45" t="str">
        <f t="shared" si="5"/>
        <v/>
      </c>
      <c r="V31" s="23"/>
      <c r="W31" s="23"/>
      <c r="X31" s="42"/>
      <c r="Y31" s="45" t="str">
        <f t="shared" si="6"/>
        <v/>
      </c>
      <c r="Z31" s="1"/>
      <c r="AA31" s="6">
        <f t="shared" si="7"/>
        <v>35</v>
      </c>
      <c r="AB31" s="66">
        <v>0</v>
      </c>
      <c r="AC31" s="63">
        <v>35</v>
      </c>
      <c r="AD31" s="4">
        <f t="shared" si="8"/>
        <v>2184</v>
      </c>
      <c r="AE31" s="6">
        <f t="shared" si="9"/>
        <v>10</v>
      </c>
      <c r="AF31" s="66">
        <v>10</v>
      </c>
      <c r="AG31" s="63">
        <v>0</v>
      </c>
      <c r="AH31" s="4">
        <f t="shared" si="10"/>
        <v>73</v>
      </c>
      <c r="AI31" s="50"/>
      <c r="AJ31" s="88"/>
    </row>
    <row r="32" spans="1:36" ht="15.75" x14ac:dyDescent="0.25">
      <c r="A32" s="30">
        <v>25</v>
      </c>
      <c r="B32" s="11"/>
      <c r="C32" s="63">
        <v>18500</v>
      </c>
      <c r="D32" s="66">
        <v>51</v>
      </c>
      <c r="E32" s="92">
        <v>4.0999999999999996</v>
      </c>
      <c r="F32" s="1"/>
      <c r="G32" s="5">
        <f t="shared" si="0"/>
        <v>5</v>
      </c>
      <c r="H32" s="63">
        <v>3</v>
      </c>
      <c r="I32" s="63">
        <v>2</v>
      </c>
      <c r="J32" s="4">
        <f t="shared" si="1"/>
        <v>12</v>
      </c>
      <c r="K32" s="6">
        <f t="shared" si="2"/>
        <v>0</v>
      </c>
      <c r="L32" s="63">
        <v>0</v>
      </c>
      <c r="M32" s="63">
        <v>0</v>
      </c>
      <c r="N32" s="4">
        <f t="shared" si="3"/>
        <v>0</v>
      </c>
      <c r="O32" s="66">
        <v>0</v>
      </c>
      <c r="P32" s="4">
        <f t="shared" si="4"/>
        <v>0</v>
      </c>
      <c r="Q32" s="1"/>
      <c r="R32" s="23"/>
      <c r="S32" s="23"/>
      <c r="T32" s="42"/>
      <c r="U32" s="45" t="str">
        <f t="shared" si="5"/>
        <v/>
      </c>
      <c r="V32" s="23"/>
      <c r="W32" s="23"/>
      <c r="X32" s="42"/>
      <c r="Y32" s="45" t="str">
        <f t="shared" si="6"/>
        <v/>
      </c>
      <c r="Z32" s="1"/>
      <c r="AA32" s="6">
        <f t="shared" si="7"/>
        <v>33</v>
      </c>
      <c r="AB32" s="66">
        <v>0</v>
      </c>
      <c r="AC32" s="63">
        <v>33</v>
      </c>
      <c r="AD32" s="4">
        <f t="shared" si="8"/>
        <v>2217</v>
      </c>
      <c r="AE32" s="6">
        <f t="shared" si="9"/>
        <v>7</v>
      </c>
      <c r="AF32" s="66">
        <v>7</v>
      </c>
      <c r="AG32" s="63">
        <v>0</v>
      </c>
      <c r="AH32" s="4">
        <f t="shared" si="10"/>
        <v>80</v>
      </c>
      <c r="AI32" s="50"/>
      <c r="AJ32" s="88"/>
    </row>
    <row r="33" spans="1:36" ht="15.75" x14ac:dyDescent="0.25">
      <c r="A33" s="30">
        <v>26</v>
      </c>
      <c r="B33" s="11"/>
      <c r="C33" s="63">
        <v>17900</v>
      </c>
      <c r="D33" s="66"/>
      <c r="E33" s="92"/>
      <c r="F33" s="1"/>
      <c r="G33" s="5">
        <f t="shared" si="0"/>
        <v>9</v>
      </c>
      <c r="H33" s="63">
        <v>6</v>
      </c>
      <c r="I33" s="63">
        <v>3</v>
      </c>
      <c r="J33" s="4">
        <f t="shared" si="1"/>
        <v>21</v>
      </c>
      <c r="K33" s="6">
        <f t="shared" si="2"/>
        <v>0</v>
      </c>
      <c r="L33" s="63">
        <v>0</v>
      </c>
      <c r="M33" s="63">
        <v>0</v>
      </c>
      <c r="N33" s="4">
        <f t="shared" si="3"/>
        <v>0</v>
      </c>
      <c r="O33" s="66">
        <v>0</v>
      </c>
      <c r="P33" s="4">
        <f t="shared" si="4"/>
        <v>0</v>
      </c>
      <c r="Q33" s="1"/>
      <c r="R33" s="23"/>
      <c r="S33" s="23"/>
      <c r="T33" s="42"/>
      <c r="U33" s="45" t="str">
        <f t="shared" si="5"/>
        <v/>
      </c>
      <c r="V33" s="23"/>
      <c r="W33" s="23"/>
      <c r="X33" s="42"/>
      <c r="Y33" s="45" t="str">
        <f t="shared" si="6"/>
        <v/>
      </c>
      <c r="Z33" s="1"/>
      <c r="AA33" s="6">
        <f t="shared" si="7"/>
        <v>43</v>
      </c>
      <c r="AB33" s="66">
        <v>0</v>
      </c>
      <c r="AC33" s="63">
        <v>43</v>
      </c>
      <c r="AD33" s="4">
        <f t="shared" si="8"/>
        <v>2260</v>
      </c>
      <c r="AE33" s="6">
        <f t="shared" si="9"/>
        <v>10</v>
      </c>
      <c r="AF33" s="66">
        <v>10</v>
      </c>
      <c r="AG33" s="63">
        <v>0</v>
      </c>
      <c r="AH33" s="4">
        <f t="shared" si="10"/>
        <v>90</v>
      </c>
      <c r="AI33" s="50"/>
      <c r="AJ33" s="88"/>
    </row>
    <row r="34" spans="1:36" ht="15.75" x14ac:dyDescent="0.25">
      <c r="A34" s="30">
        <v>27</v>
      </c>
      <c r="B34" s="11"/>
      <c r="C34" s="63">
        <v>17300</v>
      </c>
      <c r="D34" s="66"/>
      <c r="E34" s="92"/>
      <c r="F34" s="1"/>
      <c r="G34" s="5">
        <f t="shared" si="0"/>
        <v>9</v>
      </c>
      <c r="H34" s="63">
        <v>8</v>
      </c>
      <c r="I34" s="63">
        <v>1</v>
      </c>
      <c r="J34" s="4">
        <f t="shared" si="1"/>
        <v>30</v>
      </c>
      <c r="K34" s="6">
        <f t="shared" si="2"/>
        <v>0</v>
      </c>
      <c r="L34" s="63">
        <v>0</v>
      </c>
      <c r="M34" s="63">
        <v>0</v>
      </c>
      <c r="N34" s="4">
        <f t="shared" si="3"/>
        <v>0</v>
      </c>
      <c r="O34" s="66">
        <v>0</v>
      </c>
      <c r="P34" s="4">
        <f t="shared" si="4"/>
        <v>0</v>
      </c>
      <c r="Q34" s="1"/>
      <c r="R34" s="23"/>
      <c r="S34" s="23"/>
      <c r="T34" s="42"/>
      <c r="U34" s="45" t="str">
        <f t="shared" si="5"/>
        <v/>
      </c>
      <c r="V34" s="23"/>
      <c r="W34" s="23"/>
      <c r="X34" s="42"/>
      <c r="Y34" s="45" t="str">
        <f t="shared" si="6"/>
        <v/>
      </c>
      <c r="Z34" s="1"/>
      <c r="AA34" s="6">
        <f t="shared" si="7"/>
        <v>28</v>
      </c>
      <c r="AB34" s="66">
        <v>0</v>
      </c>
      <c r="AC34" s="63">
        <v>28</v>
      </c>
      <c r="AD34" s="4">
        <f t="shared" si="8"/>
        <v>2288</v>
      </c>
      <c r="AE34" s="6">
        <f t="shared" si="9"/>
        <v>9</v>
      </c>
      <c r="AF34" s="66">
        <v>9</v>
      </c>
      <c r="AG34" s="63">
        <v>0</v>
      </c>
      <c r="AH34" s="4">
        <f t="shared" si="10"/>
        <v>99</v>
      </c>
      <c r="AI34" s="50"/>
      <c r="AJ34" s="88"/>
    </row>
    <row r="35" spans="1:36" ht="15.75" x14ac:dyDescent="0.25">
      <c r="A35" s="30">
        <v>28</v>
      </c>
      <c r="B35" s="11"/>
      <c r="C35" s="63">
        <v>16500</v>
      </c>
      <c r="D35" s="66">
        <v>52</v>
      </c>
      <c r="E35" s="92">
        <v>5.3</v>
      </c>
      <c r="F35" s="1"/>
      <c r="G35" s="5">
        <f t="shared" si="0"/>
        <v>13</v>
      </c>
      <c r="H35" s="63">
        <v>8</v>
      </c>
      <c r="I35" s="63">
        <v>5</v>
      </c>
      <c r="J35" s="4">
        <f t="shared" si="1"/>
        <v>43</v>
      </c>
      <c r="K35" s="6">
        <f t="shared" si="2"/>
        <v>0</v>
      </c>
      <c r="L35" s="63">
        <v>0</v>
      </c>
      <c r="M35" s="63">
        <v>0</v>
      </c>
      <c r="N35" s="4">
        <f t="shared" si="3"/>
        <v>0</v>
      </c>
      <c r="O35" s="66">
        <v>0</v>
      </c>
      <c r="P35" s="4">
        <f t="shared" si="4"/>
        <v>0</v>
      </c>
      <c r="Q35" s="1"/>
      <c r="R35" s="23"/>
      <c r="S35" s="23"/>
      <c r="T35" s="42"/>
      <c r="U35" s="45" t="str">
        <f t="shared" si="5"/>
        <v/>
      </c>
      <c r="V35" s="23"/>
      <c r="W35" s="23"/>
      <c r="X35" s="42"/>
      <c r="Y35" s="45" t="str">
        <f>IF(V35="","",IF(V35&lt;-1000,"",Y34+V35))</f>
        <v/>
      </c>
      <c r="Z35" s="1"/>
      <c r="AA35" s="6">
        <f t="shared" si="7"/>
        <v>32</v>
      </c>
      <c r="AB35" s="66">
        <v>0</v>
      </c>
      <c r="AC35" s="63">
        <v>32</v>
      </c>
      <c r="AD35" s="4">
        <f t="shared" si="8"/>
        <v>2320</v>
      </c>
      <c r="AE35" s="6">
        <f t="shared" si="9"/>
        <v>7</v>
      </c>
      <c r="AF35" s="66">
        <v>7</v>
      </c>
      <c r="AG35" s="63">
        <v>0</v>
      </c>
      <c r="AH35" s="4">
        <f t="shared" si="10"/>
        <v>106</v>
      </c>
      <c r="AI35" s="50"/>
      <c r="AJ35" s="88"/>
    </row>
    <row r="36" spans="1:36" ht="15.75" x14ac:dyDescent="0.25">
      <c r="A36" s="30">
        <v>29</v>
      </c>
      <c r="B36" s="11"/>
      <c r="C36" s="64">
        <v>15900</v>
      </c>
      <c r="D36" s="67">
        <v>53</v>
      </c>
      <c r="E36" s="93">
        <v>5.3</v>
      </c>
      <c r="F36" s="11"/>
      <c r="G36" s="5">
        <f t="shared" si="0"/>
        <v>8</v>
      </c>
      <c r="H36" s="64">
        <v>7</v>
      </c>
      <c r="I36" s="64">
        <v>1</v>
      </c>
      <c r="J36" s="4">
        <f t="shared" si="1"/>
        <v>51</v>
      </c>
      <c r="K36" s="18">
        <f t="shared" si="2"/>
        <v>0</v>
      </c>
      <c r="L36" s="64">
        <v>0</v>
      </c>
      <c r="M36" s="64">
        <v>0</v>
      </c>
      <c r="N36" s="4">
        <f t="shared" si="3"/>
        <v>0</v>
      </c>
      <c r="O36" s="67">
        <v>0</v>
      </c>
      <c r="P36" s="4">
        <f t="shared" si="4"/>
        <v>0</v>
      </c>
      <c r="Q36" s="11"/>
      <c r="R36" s="23"/>
      <c r="S36" s="23"/>
      <c r="T36" s="42"/>
      <c r="U36" s="45" t="str">
        <f t="shared" si="5"/>
        <v/>
      </c>
      <c r="V36" s="23"/>
      <c r="W36" s="23"/>
      <c r="X36" s="42"/>
      <c r="Y36" s="45" t="str">
        <f>IF(V36="","",IF(V36&lt;-1000,"",Y35+V36))</f>
        <v/>
      </c>
      <c r="Z36" s="1"/>
      <c r="AA36" s="6">
        <f t="shared" si="7"/>
        <v>44</v>
      </c>
      <c r="AB36" s="66">
        <v>0</v>
      </c>
      <c r="AC36" s="63">
        <v>44</v>
      </c>
      <c r="AD36" s="4">
        <f t="shared" si="8"/>
        <v>2364</v>
      </c>
      <c r="AE36" s="6">
        <f t="shared" si="9"/>
        <v>11</v>
      </c>
      <c r="AF36" s="66">
        <v>11</v>
      </c>
      <c r="AG36" s="63">
        <v>0</v>
      </c>
      <c r="AH36" s="4">
        <f t="shared" si="10"/>
        <v>117</v>
      </c>
      <c r="AI36" s="51"/>
      <c r="AJ36" s="88"/>
    </row>
    <row r="37" spans="1:36" ht="15.75" x14ac:dyDescent="0.25">
      <c r="A37" s="30">
        <v>30</v>
      </c>
      <c r="B37" s="11"/>
      <c r="C37" s="64">
        <v>15500</v>
      </c>
      <c r="D37" s="67">
        <v>54</v>
      </c>
      <c r="E37" s="93">
        <v>5.7</v>
      </c>
      <c r="F37" s="11"/>
      <c r="G37" s="5">
        <f t="shared" si="0"/>
        <v>19</v>
      </c>
      <c r="H37" s="64">
        <v>15</v>
      </c>
      <c r="I37" s="64">
        <v>4</v>
      </c>
      <c r="J37" s="4">
        <f t="shared" si="1"/>
        <v>70</v>
      </c>
      <c r="K37" s="18">
        <f t="shared" si="2"/>
        <v>0</v>
      </c>
      <c r="L37" s="64">
        <v>0</v>
      </c>
      <c r="M37" s="64">
        <v>0</v>
      </c>
      <c r="N37" s="4">
        <f t="shared" si="3"/>
        <v>0</v>
      </c>
      <c r="O37" s="67">
        <v>0</v>
      </c>
      <c r="P37" s="4">
        <f t="shared" si="4"/>
        <v>0</v>
      </c>
      <c r="Q37" s="11"/>
      <c r="R37" s="23"/>
      <c r="S37" s="23"/>
      <c r="T37" s="42"/>
      <c r="U37" s="45" t="str">
        <f t="shared" si="5"/>
        <v/>
      </c>
      <c r="V37" s="23"/>
      <c r="W37" s="23"/>
      <c r="X37" s="42"/>
      <c r="Y37" s="45" t="str">
        <f>IF(V37="","",IF(V37&lt;-1000,"",Y36+V37))</f>
        <v/>
      </c>
      <c r="Z37" s="1"/>
      <c r="AA37" s="6">
        <f t="shared" si="7"/>
        <v>30</v>
      </c>
      <c r="AB37" s="66">
        <v>0</v>
      </c>
      <c r="AC37" s="63">
        <v>30</v>
      </c>
      <c r="AD37" s="4">
        <f t="shared" si="8"/>
        <v>2394</v>
      </c>
      <c r="AE37" s="6">
        <f t="shared" si="9"/>
        <v>13</v>
      </c>
      <c r="AF37" s="66">
        <v>13</v>
      </c>
      <c r="AG37" s="63">
        <v>0</v>
      </c>
      <c r="AH37" s="4">
        <f t="shared" si="10"/>
        <v>130</v>
      </c>
      <c r="AI37" s="51"/>
      <c r="AJ37" s="88"/>
    </row>
    <row r="38" spans="1:36" ht="16.5" thickBot="1" x14ac:dyDescent="0.3">
      <c r="A38" s="31">
        <v>31</v>
      </c>
      <c r="B38" s="32"/>
      <c r="C38" s="65">
        <v>14900</v>
      </c>
      <c r="D38" s="68">
        <v>55</v>
      </c>
      <c r="E38" s="94">
        <v>5.7</v>
      </c>
      <c r="F38" s="32"/>
      <c r="G38" s="41">
        <f t="shared" si="0"/>
        <v>11</v>
      </c>
      <c r="H38" s="65">
        <v>7</v>
      </c>
      <c r="I38" s="65">
        <v>4</v>
      </c>
      <c r="J38" s="21">
        <f t="shared" si="1"/>
        <v>81</v>
      </c>
      <c r="K38" s="19">
        <f t="shared" si="2"/>
        <v>0</v>
      </c>
      <c r="L38" s="65">
        <v>0</v>
      </c>
      <c r="M38" s="65">
        <v>0</v>
      </c>
      <c r="N38" s="21">
        <f t="shared" si="3"/>
        <v>0</v>
      </c>
      <c r="O38" s="68">
        <v>0</v>
      </c>
      <c r="P38" s="21">
        <f t="shared" si="4"/>
        <v>0</v>
      </c>
      <c r="Q38" s="32"/>
      <c r="R38" s="43"/>
      <c r="S38" s="43"/>
      <c r="T38" s="44"/>
      <c r="U38" s="46" t="str">
        <f t="shared" si="5"/>
        <v/>
      </c>
      <c r="V38" s="43"/>
      <c r="W38" s="43"/>
      <c r="X38" s="44"/>
      <c r="Y38" s="46" t="str">
        <f>IF(V38="","",IF(V38&lt;-1000,"",Y37+V38))</f>
        <v/>
      </c>
      <c r="Z38" s="40"/>
      <c r="AA38" s="20">
        <f t="shared" si="7"/>
        <v>32</v>
      </c>
      <c r="AB38" s="69">
        <v>0</v>
      </c>
      <c r="AC38" s="70">
        <v>32</v>
      </c>
      <c r="AD38" s="21">
        <f t="shared" si="8"/>
        <v>2426</v>
      </c>
      <c r="AE38" s="38">
        <f t="shared" si="9"/>
        <v>7</v>
      </c>
      <c r="AF38" s="69">
        <v>7</v>
      </c>
      <c r="AG38" s="70">
        <v>0</v>
      </c>
      <c r="AH38" s="39">
        <f t="shared" si="10"/>
        <v>137</v>
      </c>
      <c r="AI38" s="32"/>
      <c r="AJ38" s="89"/>
    </row>
    <row r="39" spans="1:36" ht="15.75" x14ac:dyDescent="0.25">
      <c r="A39" s="106" t="s">
        <v>37</v>
      </c>
      <c r="H39" s="103">
        <f>SUM(H8:H38)+'February '!H39</f>
        <v>59</v>
      </c>
      <c r="I39" s="103">
        <f>SUM(I8:I38)+'February '!I39</f>
        <v>22</v>
      </c>
      <c r="L39" s="103">
        <f>SUM(L8:L38)+'February '!L39</f>
        <v>0</v>
      </c>
      <c r="M39" s="103">
        <f>SUM(M8:M38)+'February '!M39</f>
        <v>0</v>
      </c>
      <c r="N39" s="8"/>
      <c r="AB39" s="103">
        <f>SUM(AB8:AB38)+'February '!AB39</f>
        <v>53</v>
      </c>
      <c r="AC39" s="103">
        <f>SUM(AC8:AC38)+'February '!AC39</f>
        <v>2373</v>
      </c>
      <c r="AF39" s="106">
        <f>SUM(AF8:AF38)</f>
        <v>137</v>
      </c>
      <c r="AG39" s="106">
        <f>SUM(AG8:AG38)</f>
        <v>0</v>
      </c>
    </row>
  </sheetData>
  <sheetProtection sheet="1" objects="1" scenarios="1"/>
  <mergeCells count="15">
    <mergeCell ref="C5:E5"/>
    <mergeCell ref="G5:J5"/>
    <mergeCell ref="K5:N5"/>
    <mergeCell ref="O5:P5"/>
    <mergeCell ref="R5:U5"/>
    <mergeCell ref="G4:P4"/>
    <mergeCell ref="R4:Y4"/>
    <mergeCell ref="AA4:AH4"/>
    <mergeCell ref="G6:I6"/>
    <mergeCell ref="K6:M6"/>
    <mergeCell ref="AA6:AC6"/>
    <mergeCell ref="AE6:AG6"/>
    <mergeCell ref="V5:Y5"/>
    <mergeCell ref="AA5:AD5"/>
    <mergeCell ref="AE5:AH5"/>
  </mergeCells>
  <conditionalFormatting sqref="R8">
    <cfRule type="expression" dxfId="43" priority="7" stopIfTrue="1">
      <formula>S8+T8&lt;&gt;R8</formula>
    </cfRule>
  </conditionalFormatting>
  <conditionalFormatting sqref="R9:R38">
    <cfRule type="expression" dxfId="42" priority="5" stopIfTrue="1">
      <formula>S9+T9&lt;&gt;R9</formula>
    </cfRule>
  </conditionalFormatting>
  <conditionalFormatting sqref="V9:V34">
    <cfRule type="expression" dxfId="41" priority="4" stopIfTrue="1">
      <formula>W9+X9&lt;&gt;V9</formula>
    </cfRule>
  </conditionalFormatting>
  <conditionalFormatting sqref="V8">
    <cfRule type="expression" dxfId="40" priority="3" stopIfTrue="1">
      <formula>W8+X8&lt;&gt;V8</formula>
    </cfRule>
  </conditionalFormatting>
  <conditionalFormatting sqref="V36:V38">
    <cfRule type="expression" dxfId="39" priority="2" stopIfTrue="1">
      <formula>W36+X36&lt;&gt;V36</formula>
    </cfRule>
  </conditionalFormatting>
  <conditionalFormatting sqref="V35">
    <cfRule type="expression" dxfId="38" priority="1" stopIfTrue="1">
      <formula>W35+X35&lt;&gt;V35</formula>
    </cfRule>
  </conditionalFormatting>
  <printOptions horizontalCentered="1"/>
  <pageMargins left="0" right="0" top="0.5" bottom="0.5" header="0.05" footer="0.05"/>
  <pageSetup scale="55" orientation="landscape" r:id="rId1"/>
  <headerFooter alignWithMargins="0">
    <oddHeader>&amp;C&amp;"Arial,Bold"&amp;12WILLAMETTE FALLS FISHWAY COUNTS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J39"/>
  <sheetViews>
    <sheetView view="pageBreakPreview" zoomScale="60" zoomScaleNormal="90" workbookViewId="0">
      <pane ySplit="7" topLeftCell="A9" activePane="bottomLeft" state="frozen"/>
      <selection activeCell="AI8" sqref="AI8"/>
      <selection pane="bottomLeft" activeCell="AI8" sqref="AI8"/>
    </sheetView>
  </sheetViews>
  <sheetFormatPr defaultColWidth="9.140625" defaultRowHeight="12.75" x14ac:dyDescent="0.2"/>
  <cols>
    <col min="1" max="1" width="6.140625" style="7" bestFit="1" customWidth="1"/>
    <col min="2" max="2" width="0.7109375" style="7" customWidth="1"/>
    <col min="3" max="3" width="8.28515625" style="7" bestFit="1" customWidth="1"/>
    <col min="4" max="4" width="7.7109375" style="7" customWidth="1"/>
    <col min="5" max="5" width="6.7109375" style="7" customWidth="1"/>
    <col min="6" max="6" width="0.7109375" style="7" customWidth="1"/>
    <col min="7" max="7" width="6.140625" style="7" bestFit="1" customWidth="1"/>
    <col min="8" max="8" width="9.140625" style="7" bestFit="1" customWidth="1"/>
    <col min="9" max="9" width="7.42578125" style="7" customWidth="1"/>
    <col min="10" max="10" width="8.7109375" style="7" customWidth="1"/>
    <col min="11" max="11" width="6.140625" style="7" bestFit="1" customWidth="1"/>
    <col min="12" max="12" width="9.140625" style="7" bestFit="1" customWidth="1"/>
    <col min="13" max="13" width="7.42578125" style="7" bestFit="1" customWidth="1"/>
    <col min="14" max="14" width="8.7109375" style="7" customWidth="1"/>
    <col min="15" max="15" width="6.28515625" style="7" customWidth="1"/>
    <col min="16" max="16" width="7" style="7" customWidth="1"/>
    <col min="17" max="17" width="0.7109375" style="7" customWidth="1"/>
    <col min="18" max="18" width="6.28515625" style="7" customWidth="1"/>
    <col min="19" max="19" width="9.140625" style="7" bestFit="1" customWidth="1"/>
    <col min="20" max="20" width="7.42578125" style="7" bestFit="1" customWidth="1"/>
    <col min="21" max="21" width="7" style="7" customWidth="1"/>
    <col min="22" max="22" width="6.28515625" style="7" customWidth="1"/>
    <col min="23" max="23" width="9.140625" style="7" bestFit="1" customWidth="1"/>
    <col min="24" max="24" width="7.42578125" style="7" bestFit="1" customWidth="1"/>
    <col min="25" max="25" width="7" style="7" customWidth="1"/>
    <col min="26" max="26" width="0.7109375" style="7" customWidth="1"/>
    <col min="27" max="27" width="6.28515625" style="7" customWidth="1"/>
    <col min="28" max="28" width="9.140625" style="7" bestFit="1" customWidth="1"/>
    <col min="29" max="29" width="7.42578125" style="7" bestFit="1" customWidth="1"/>
    <col min="30" max="30" width="7" style="7" customWidth="1"/>
    <col min="31" max="31" width="6.28515625" style="7" customWidth="1"/>
    <col min="32" max="32" width="9.140625" style="7" bestFit="1" customWidth="1"/>
    <col min="33" max="33" width="7.42578125" style="7" bestFit="1" customWidth="1"/>
    <col min="34" max="34" width="7" style="7" customWidth="1"/>
    <col min="35" max="35" width="0.7109375" style="7" customWidth="1"/>
    <col min="36" max="36" width="21.28515625" style="7" bestFit="1" customWidth="1"/>
    <col min="37" max="37" width="9.28515625" style="7" bestFit="1" customWidth="1"/>
    <col min="38" max="16384" width="9.140625" style="7"/>
  </cols>
  <sheetData>
    <row r="1" spans="1:36" ht="15.75" x14ac:dyDescent="0.25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26"/>
      <c r="AF1" s="26"/>
      <c r="AG1" s="10"/>
      <c r="AH1" s="10"/>
      <c r="AI1" s="26" t="s">
        <v>27</v>
      </c>
      <c r="AJ1" s="60">
        <v>2022</v>
      </c>
    </row>
    <row r="2" spans="1:36" ht="15.75" x14ac:dyDescent="0.25">
      <c r="A2" s="24"/>
      <c r="B2" s="24"/>
      <c r="C2" s="24"/>
      <c r="D2" s="24"/>
      <c r="E2" s="24"/>
      <c r="F2" s="24"/>
      <c r="G2" s="25"/>
      <c r="H2" s="26"/>
      <c r="I2" s="26"/>
      <c r="J2" s="26"/>
      <c r="K2" s="10"/>
      <c r="L2" s="10"/>
      <c r="M2" s="10"/>
      <c r="N2" s="10"/>
      <c r="O2" s="24"/>
      <c r="P2" s="24"/>
      <c r="Q2" s="26"/>
      <c r="R2" s="26"/>
      <c r="S2" s="26"/>
      <c r="T2" s="26"/>
      <c r="U2" s="26"/>
      <c r="V2" s="26"/>
      <c r="W2" s="26"/>
      <c r="X2" s="26"/>
      <c r="Y2" s="26"/>
      <c r="Z2" s="25"/>
      <c r="AA2" s="25"/>
      <c r="AB2" s="24"/>
      <c r="AC2" s="24"/>
      <c r="AD2" s="24"/>
      <c r="AE2" s="26"/>
      <c r="AF2" s="26"/>
      <c r="AG2" s="10"/>
      <c r="AH2" s="10"/>
      <c r="AI2" s="26" t="s">
        <v>28</v>
      </c>
      <c r="AJ2" s="60" t="s">
        <v>29</v>
      </c>
    </row>
    <row r="3" spans="1:36" ht="15.75" thickBot="1" x14ac:dyDescent="0.25">
      <c r="A3" s="24"/>
      <c r="B3" s="24"/>
      <c r="C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9"/>
      <c r="AJ3" s="9"/>
    </row>
    <row r="4" spans="1:36" ht="15.75" x14ac:dyDescent="0.25">
      <c r="A4" s="33"/>
      <c r="B4" s="34"/>
      <c r="C4" s="35"/>
      <c r="D4" s="36"/>
      <c r="E4" s="37"/>
      <c r="F4" s="34"/>
      <c r="G4" s="126" t="s">
        <v>19</v>
      </c>
      <c r="H4" s="127"/>
      <c r="I4" s="127"/>
      <c r="J4" s="127"/>
      <c r="K4" s="127"/>
      <c r="L4" s="127"/>
      <c r="M4" s="127"/>
      <c r="N4" s="127"/>
      <c r="O4" s="127"/>
      <c r="P4" s="128"/>
      <c r="Q4" s="34"/>
      <c r="R4" s="126" t="s">
        <v>8</v>
      </c>
      <c r="S4" s="127"/>
      <c r="T4" s="127"/>
      <c r="U4" s="127"/>
      <c r="V4" s="127"/>
      <c r="W4" s="127"/>
      <c r="X4" s="127"/>
      <c r="Y4" s="128"/>
      <c r="Z4" s="34"/>
      <c r="AA4" s="123" t="s">
        <v>9</v>
      </c>
      <c r="AB4" s="124"/>
      <c r="AC4" s="124"/>
      <c r="AD4" s="124"/>
      <c r="AE4" s="124"/>
      <c r="AF4" s="124"/>
      <c r="AG4" s="124"/>
      <c r="AH4" s="125"/>
      <c r="AI4" s="34"/>
      <c r="AJ4" s="55" t="s">
        <v>33</v>
      </c>
    </row>
    <row r="5" spans="1:36" ht="15" x14ac:dyDescent="0.2">
      <c r="A5" s="27" t="s">
        <v>0</v>
      </c>
      <c r="B5" s="11"/>
      <c r="C5" s="120" t="s">
        <v>2</v>
      </c>
      <c r="D5" s="121"/>
      <c r="E5" s="122"/>
      <c r="F5" s="11"/>
      <c r="G5" s="117" t="s">
        <v>4</v>
      </c>
      <c r="H5" s="118"/>
      <c r="I5" s="118"/>
      <c r="J5" s="119"/>
      <c r="K5" s="117" t="s">
        <v>5</v>
      </c>
      <c r="L5" s="118"/>
      <c r="M5" s="118"/>
      <c r="N5" s="119"/>
      <c r="O5" s="117" t="s">
        <v>6</v>
      </c>
      <c r="P5" s="119"/>
      <c r="Q5" s="11"/>
      <c r="R5" s="117" t="s">
        <v>4</v>
      </c>
      <c r="S5" s="118"/>
      <c r="T5" s="118"/>
      <c r="U5" s="119"/>
      <c r="V5" s="117" t="s">
        <v>5</v>
      </c>
      <c r="W5" s="118"/>
      <c r="X5" s="118"/>
      <c r="Y5" s="119"/>
      <c r="Z5" s="11"/>
      <c r="AA5" s="117" t="s">
        <v>11</v>
      </c>
      <c r="AB5" s="118"/>
      <c r="AC5" s="118"/>
      <c r="AD5" s="119"/>
      <c r="AE5" s="117" t="s">
        <v>10</v>
      </c>
      <c r="AF5" s="118"/>
      <c r="AG5" s="118"/>
      <c r="AH5" s="119"/>
      <c r="AI5" s="11"/>
      <c r="AJ5" s="56"/>
    </row>
    <row r="6" spans="1:36" ht="15.75" x14ac:dyDescent="0.25">
      <c r="A6" s="27"/>
      <c r="B6" s="11"/>
      <c r="C6" s="12" t="s">
        <v>3</v>
      </c>
      <c r="D6" s="12" t="s">
        <v>20</v>
      </c>
      <c r="E6" s="13" t="s">
        <v>21</v>
      </c>
      <c r="F6" s="11"/>
      <c r="G6" s="117" t="s">
        <v>7</v>
      </c>
      <c r="H6" s="118"/>
      <c r="I6" s="119"/>
      <c r="J6" s="14" t="s">
        <v>1</v>
      </c>
      <c r="K6" s="117" t="s">
        <v>7</v>
      </c>
      <c r="L6" s="118"/>
      <c r="M6" s="119"/>
      <c r="N6" s="14" t="s">
        <v>1</v>
      </c>
      <c r="O6" s="12" t="s">
        <v>7</v>
      </c>
      <c r="P6" s="14" t="s">
        <v>1</v>
      </c>
      <c r="Q6" s="11"/>
      <c r="R6" s="13" t="s">
        <v>7</v>
      </c>
      <c r="S6" s="13"/>
      <c r="T6" s="13"/>
      <c r="U6" s="22" t="s">
        <v>1</v>
      </c>
      <c r="V6" s="13" t="s">
        <v>7</v>
      </c>
      <c r="W6" s="13"/>
      <c r="X6" s="13"/>
      <c r="Y6" s="22" t="s">
        <v>1</v>
      </c>
      <c r="Z6" s="11"/>
      <c r="AA6" s="117" t="s">
        <v>7</v>
      </c>
      <c r="AB6" s="118"/>
      <c r="AC6" s="119"/>
      <c r="AD6" s="14" t="s">
        <v>1</v>
      </c>
      <c r="AE6" s="117" t="s">
        <v>7</v>
      </c>
      <c r="AF6" s="118"/>
      <c r="AG6" s="119"/>
      <c r="AH6" s="22" t="s">
        <v>1</v>
      </c>
      <c r="AI6" s="11"/>
      <c r="AJ6" s="52" t="s">
        <v>35</v>
      </c>
    </row>
    <row r="7" spans="1:36" ht="15.75" x14ac:dyDescent="0.25">
      <c r="A7" s="28"/>
      <c r="B7" s="11"/>
      <c r="C7" s="23"/>
      <c r="D7" s="23"/>
      <c r="E7" s="23"/>
      <c r="F7" s="11"/>
      <c r="G7" s="15" t="s">
        <v>22</v>
      </c>
      <c r="H7" s="12" t="s">
        <v>23</v>
      </c>
      <c r="I7" s="12" t="s">
        <v>24</v>
      </c>
      <c r="J7" s="16">
        <f>March!J38</f>
        <v>81</v>
      </c>
      <c r="K7" s="15" t="s">
        <v>22</v>
      </c>
      <c r="L7" s="12" t="s">
        <v>23</v>
      </c>
      <c r="M7" s="12" t="s">
        <v>24</v>
      </c>
      <c r="N7" s="16">
        <f>March!N38</f>
        <v>0</v>
      </c>
      <c r="O7" s="23"/>
      <c r="P7" s="16">
        <f>March!P38</f>
        <v>0</v>
      </c>
      <c r="Q7" s="11"/>
      <c r="R7" s="15" t="s">
        <v>22</v>
      </c>
      <c r="S7" s="12" t="s">
        <v>23</v>
      </c>
      <c r="T7" s="12" t="s">
        <v>24</v>
      </c>
      <c r="U7" s="4"/>
      <c r="V7" s="15" t="s">
        <v>22</v>
      </c>
      <c r="W7" s="12" t="s">
        <v>23</v>
      </c>
      <c r="X7" s="12" t="s">
        <v>24</v>
      </c>
      <c r="Y7" s="4"/>
      <c r="Z7" s="1"/>
      <c r="AA7" s="3" t="s">
        <v>22</v>
      </c>
      <c r="AB7" s="2" t="s">
        <v>23</v>
      </c>
      <c r="AC7" s="2" t="s">
        <v>24</v>
      </c>
      <c r="AD7" s="4">
        <f>March!AD38</f>
        <v>2426</v>
      </c>
      <c r="AE7" s="15" t="s">
        <v>22</v>
      </c>
      <c r="AF7" s="12" t="s">
        <v>23</v>
      </c>
      <c r="AG7" s="12" t="s">
        <v>24</v>
      </c>
      <c r="AH7" s="16">
        <f>March!AH38</f>
        <v>137</v>
      </c>
      <c r="AI7" s="1"/>
      <c r="AJ7" s="53"/>
    </row>
    <row r="8" spans="1:36" ht="15.75" x14ac:dyDescent="0.25">
      <c r="A8" s="29">
        <v>1</v>
      </c>
      <c r="B8" s="11"/>
      <c r="C8" s="63">
        <v>14500</v>
      </c>
      <c r="D8" s="66">
        <v>53</v>
      </c>
      <c r="E8" s="90">
        <v>5.8</v>
      </c>
      <c r="F8" s="1"/>
      <c r="G8" s="5">
        <f t="shared" ref="G8:G38" si="0">IF(AND(H8="",I8=""),"",H8+I8)</f>
        <v>7</v>
      </c>
      <c r="H8" s="63">
        <v>5</v>
      </c>
      <c r="I8" s="63">
        <v>2</v>
      </c>
      <c r="J8" s="4">
        <f t="shared" ref="J8:J38" si="1">IF(G8="","",IF(G8&lt;-1000,"Error",J7+G8))</f>
        <v>88</v>
      </c>
      <c r="K8" s="5">
        <f t="shared" ref="K8:K38" si="2">IF(AND(L8="",M8=""),"",L8+M8)</f>
        <v>0</v>
      </c>
      <c r="L8" s="63">
        <v>0</v>
      </c>
      <c r="M8" s="66">
        <v>0</v>
      </c>
      <c r="N8" s="4">
        <f t="shared" ref="N8:N38" si="3">IF(K8="","",IF(K8&lt;-1000,"Error",N7+K8))</f>
        <v>0</v>
      </c>
      <c r="O8" s="66">
        <v>0</v>
      </c>
      <c r="P8" s="4">
        <f t="shared" ref="P8:P38" si="4">IF(O8="","",IF(O8&lt;-1000,"Error",P7+O8))</f>
        <v>0</v>
      </c>
      <c r="Q8" s="1"/>
      <c r="R8" s="23"/>
      <c r="S8" s="23"/>
      <c r="T8" s="42"/>
      <c r="U8" s="45" t="str">
        <f t="shared" ref="U8:U38" si="5">IF(R8="","",IF(R8&lt;-1000,"",U7+R8))</f>
        <v/>
      </c>
      <c r="V8" s="23"/>
      <c r="W8" s="23"/>
      <c r="X8" s="42"/>
      <c r="Y8" s="45" t="str">
        <f t="shared" ref="Y8:Y38" si="6">IF(V8="","",IF(V8&lt;-1000,"",Y7+V8))</f>
        <v/>
      </c>
      <c r="Z8" s="1"/>
      <c r="AA8" s="6">
        <f t="shared" ref="AA8:AA38" si="7">IF(AND(AB8="",AC8=""),"",AB8+AC8)</f>
        <v>13</v>
      </c>
      <c r="AB8" s="66">
        <v>0</v>
      </c>
      <c r="AC8" s="63">
        <v>13</v>
      </c>
      <c r="AD8" s="4">
        <f>IF(AA8="","",IF(AA8&lt;-1000,"Error",AD7+AA8))</f>
        <v>2439</v>
      </c>
      <c r="AE8" s="6">
        <f t="shared" ref="AE8:AE38" si="8">IF(AND(AF8="",AG8=""),"",AF8+AG8)</f>
        <v>7</v>
      </c>
      <c r="AF8" s="66">
        <v>7</v>
      </c>
      <c r="AG8" s="63">
        <v>0</v>
      </c>
      <c r="AH8" s="4">
        <f t="shared" ref="AH8:AH38" si="9">IF(AE8="","",IF(AE8&lt;-1000,"Error",AH7+AE8))</f>
        <v>144</v>
      </c>
      <c r="AI8" s="50"/>
      <c r="AJ8" s="88"/>
    </row>
    <row r="9" spans="1:36" ht="15.75" x14ac:dyDescent="0.25">
      <c r="A9" s="30">
        <v>2</v>
      </c>
      <c r="B9" s="11"/>
      <c r="C9" s="63">
        <v>14100</v>
      </c>
      <c r="D9" s="66"/>
      <c r="E9" s="90"/>
      <c r="F9" s="1"/>
      <c r="G9" s="5">
        <f t="shared" si="0"/>
        <v>13</v>
      </c>
      <c r="H9" s="63">
        <v>10</v>
      </c>
      <c r="I9" s="63">
        <v>3</v>
      </c>
      <c r="J9" s="4">
        <f t="shared" si="1"/>
        <v>101</v>
      </c>
      <c r="K9" s="6">
        <f t="shared" si="2"/>
        <v>0</v>
      </c>
      <c r="L9" s="63">
        <v>0</v>
      </c>
      <c r="M9" s="63">
        <v>0</v>
      </c>
      <c r="N9" s="4">
        <f t="shared" si="3"/>
        <v>0</v>
      </c>
      <c r="O9" s="66">
        <v>0</v>
      </c>
      <c r="P9" s="4">
        <f t="shared" si="4"/>
        <v>0</v>
      </c>
      <c r="Q9" s="1"/>
      <c r="R9" s="23"/>
      <c r="S9" s="23"/>
      <c r="T9" s="42"/>
      <c r="U9" s="45" t="str">
        <f t="shared" si="5"/>
        <v/>
      </c>
      <c r="V9" s="23"/>
      <c r="W9" s="23"/>
      <c r="X9" s="42"/>
      <c r="Y9" s="45" t="str">
        <f t="shared" si="6"/>
        <v/>
      </c>
      <c r="Z9" s="1"/>
      <c r="AA9" s="6">
        <f t="shared" si="7"/>
        <v>11</v>
      </c>
      <c r="AB9" s="66">
        <v>0</v>
      </c>
      <c r="AC9" s="63">
        <v>11</v>
      </c>
      <c r="AD9" s="4">
        <f t="shared" ref="AD9:AD38" si="10">IF(AA9="","",IF(AA9&lt;-1000,"Error",AD8+AA9))</f>
        <v>2450</v>
      </c>
      <c r="AE9" s="6">
        <f t="shared" si="8"/>
        <v>15</v>
      </c>
      <c r="AF9" s="66">
        <v>15</v>
      </c>
      <c r="AG9" s="63">
        <v>0</v>
      </c>
      <c r="AH9" s="4">
        <f t="shared" si="9"/>
        <v>159</v>
      </c>
      <c r="AI9" s="50"/>
      <c r="AJ9" s="88"/>
    </row>
    <row r="10" spans="1:36" ht="15.75" x14ac:dyDescent="0.25">
      <c r="A10" s="30">
        <v>3</v>
      </c>
      <c r="B10" s="11"/>
      <c r="C10" s="63">
        <v>13600</v>
      </c>
      <c r="D10" s="66"/>
      <c r="E10" s="90"/>
      <c r="F10" s="1"/>
      <c r="G10" s="5">
        <f t="shared" si="0"/>
        <v>4</v>
      </c>
      <c r="H10" s="63">
        <v>3</v>
      </c>
      <c r="I10" s="63">
        <v>1</v>
      </c>
      <c r="J10" s="4">
        <f t="shared" si="1"/>
        <v>105</v>
      </c>
      <c r="K10" s="6">
        <f t="shared" si="2"/>
        <v>0</v>
      </c>
      <c r="L10" s="63">
        <v>0</v>
      </c>
      <c r="M10" s="63">
        <v>0</v>
      </c>
      <c r="N10" s="4">
        <f t="shared" si="3"/>
        <v>0</v>
      </c>
      <c r="O10" s="66">
        <v>0</v>
      </c>
      <c r="P10" s="4">
        <f t="shared" si="4"/>
        <v>0</v>
      </c>
      <c r="Q10" s="1"/>
      <c r="R10" s="23"/>
      <c r="S10" s="23"/>
      <c r="T10" s="42"/>
      <c r="U10" s="45" t="str">
        <f t="shared" si="5"/>
        <v/>
      </c>
      <c r="V10" s="23"/>
      <c r="W10" s="23"/>
      <c r="X10" s="42"/>
      <c r="Y10" s="45" t="str">
        <f t="shared" si="6"/>
        <v/>
      </c>
      <c r="Z10" s="1"/>
      <c r="AA10" s="6">
        <f t="shared" si="7"/>
        <v>9</v>
      </c>
      <c r="AB10" s="66">
        <v>0</v>
      </c>
      <c r="AC10" s="63">
        <v>9</v>
      </c>
      <c r="AD10" s="4">
        <f t="shared" si="10"/>
        <v>2459</v>
      </c>
      <c r="AE10" s="6">
        <f t="shared" si="8"/>
        <v>3</v>
      </c>
      <c r="AF10" s="66">
        <v>3</v>
      </c>
      <c r="AG10" s="63">
        <v>0</v>
      </c>
      <c r="AH10" s="4">
        <f t="shared" si="9"/>
        <v>162</v>
      </c>
      <c r="AI10" s="50"/>
      <c r="AJ10" s="88"/>
    </row>
    <row r="11" spans="1:36" ht="15.75" x14ac:dyDescent="0.25">
      <c r="A11" s="30">
        <v>4</v>
      </c>
      <c r="B11" s="11"/>
      <c r="C11" s="63">
        <v>13700</v>
      </c>
      <c r="D11" s="91">
        <v>51</v>
      </c>
      <c r="E11" s="92"/>
      <c r="F11" s="1"/>
      <c r="G11" s="5">
        <f t="shared" si="0"/>
        <v>7</v>
      </c>
      <c r="H11" s="63">
        <v>4</v>
      </c>
      <c r="I11" s="63">
        <v>3</v>
      </c>
      <c r="J11" s="4">
        <f t="shared" si="1"/>
        <v>112</v>
      </c>
      <c r="K11" s="6">
        <f t="shared" si="2"/>
        <v>0</v>
      </c>
      <c r="L11" s="63">
        <v>0</v>
      </c>
      <c r="M11" s="63">
        <v>0</v>
      </c>
      <c r="N11" s="4">
        <f t="shared" si="3"/>
        <v>0</v>
      </c>
      <c r="O11" s="66">
        <v>0</v>
      </c>
      <c r="P11" s="4">
        <f t="shared" si="4"/>
        <v>0</v>
      </c>
      <c r="Q11" s="1"/>
      <c r="R11" s="23"/>
      <c r="S11" s="23"/>
      <c r="T11" s="42"/>
      <c r="U11" s="45" t="str">
        <f t="shared" si="5"/>
        <v/>
      </c>
      <c r="V11" s="23"/>
      <c r="W11" s="23"/>
      <c r="X11" s="42"/>
      <c r="Y11" s="45" t="str">
        <f t="shared" si="6"/>
        <v/>
      </c>
      <c r="Z11" s="1"/>
      <c r="AA11" s="6">
        <f t="shared" si="7"/>
        <v>19</v>
      </c>
      <c r="AB11" s="66">
        <v>0</v>
      </c>
      <c r="AC11" s="63">
        <v>19</v>
      </c>
      <c r="AD11" s="4">
        <f t="shared" si="10"/>
        <v>2478</v>
      </c>
      <c r="AE11" s="6">
        <f t="shared" si="8"/>
        <v>9</v>
      </c>
      <c r="AF11" s="66">
        <v>9</v>
      </c>
      <c r="AG11" s="63">
        <v>0</v>
      </c>
      <c r="AH11" s="4">
        <f t="shared" si="9"/>
        <v>171</v>
      </c>
      <c r="AI11" s="50"/>
      <c r="AJ11" s="88"/>
    </row>
    <row r="12" spans="1:36" ht="15.75" x14ac:dyDescent="0.25">
      <c r="A12" s="30">
        <v>5</v>
      </c>
      <c r="B12" s="11"/>
      <c r="C12" s="63">
        <v>19300</v>
      </c>
      <c r="D12" s="66">
        <v>51</v>
      </c>
      <c r="E12" s="92">
        <v>5</v>
      </c>
      <c r="F12" s="1"/>
      <c r="G12" s="5">
        <f t="shared" si="0"/>
        <v>0</v>
      </c>
      <c r="H12" s="63">
        <v>0</v>
      </c>
      <c r="I12" s="63">
        <v>0</v>
      </c>
      <c r="J12" s="4">
        <f t="shared" si="1"/>
        <v>112</v>
      </c>
      <c r="K12" s="6">
        <f t="shared" si="2"/>
        <v>0</v>
      </c>
      <c r="L12" s="63">
        <v>0</v>
      </c>
      <c r="M12" s="63">
        <v>0</v>
      </c>
      <c r="N12" s="4">
        <f t="shared" si="3"/>
        <v>0</v>
      </c>
      <c r="O12" s="66">
        <v>0</v>
      </c>
      <c r="P12" s="4">
        <f t="shared" si="4"/>
        <v>0</v>
      </c>
      <c r="Q12" s="1"/>
      <c r="R12" s="23"/>
      <c r="S12" s="23"/>
      <c r="T12" s="42"/>
      <c r="U12" s="45" t="str">
        <f t="shared" si="5"/>
        <v/>
      </c>
      <c r="V12" s="23"/>
      <c r="W12" s="23"/>
      <c r="X12" s="42"/>
      <c r="Y12" s="45" t="str">
        <f t="shared" si="6"/>
        <v/>
      </c>
      <c r="Z12" s="1"/>
      <c r="AA12" s="6">
        <f t="shared" si="7"/>
        <v>10</v>
      </c>
      <c r="AB12" s="66">
        <v>0</v>
      </c>
      <c r="AC12" s="63">
        <v>10</v>
      </c>
      <c r="AD12" s="4">
        <f t="shared" si="10"/>
        <v>2488</v>
      </c>
      <c r="AE12" s="6">
        <f t="shared" si="8"/>
        <v>3</v>
      </c>
      <c r="AF12" s="66">
        <v>3</v>
      </c>
      <c r="AG12" s="63">
        <v>0</v>
      </c>
      <c r="AH12" s="4">
        <f t="shared" si="9"/>
        <v>174</v>
      </c>
      <c r="AI12" s="50"/>
      <c r="AJ12" s="88"/>
    </row>
    <row r="13" spans="1:36" ht="15.75" x14ac:dyDescent="0.25">
      <c r="A13" s="30">
        <v>6</v>
      </c>
      <c r="B13" s="11"/>
      <c r="C13" s="63">
        <v>21400</v>
      </c>
      <c r="D13" s="66">
        <v>51</v>
      </c>
      <c r="E13" s="92">
        <v>4.8</v>
      </c>
      <c r="F13" s="1"/>
      <c r="G13" s="5">
        <f t="shared" si="0"/>
        <v>5</v>
      </c>
      <c r="H13" s="63">
        <v>4</v>
      </c>
      <c r="I13" s="63">
        <v>1</v>
      </c>
      <c r="J13" s="4">
        <f t="shared" si="1"/>
        <v>117</v>
      </c>
      <c r="K13" s="6">
        <f t="shared" si="2"/>
        <v>0</v>
      </c>
      <c r="L13" s="63">
        <v>0</v>
      </c>
      <c r="M13" s="63">
        <v>0</v>
      </c>
      <c r="N13" s="4">
        <f t="shared" si="3"/>
        <v>0</v>
      </c>
      <c r="O13" s="66">
        <v>0</v>
      </c>
      <c r="P13" s="4">
        <f t="shared" si="4"/>
        <v>0</v>
      </c>
      <c r="Q13" s="1"/>
      <c r="R13" s="23"/>
      <c r="S13" s="23"/>
      <c r="T13" s="42"/>
      <c r="U13" s="45" t="str">
        <f t="shared" si="5"/>
        <v/>
      </c>
      <c r="V13" s="23"/>
      <c r="W13" s="23"/>
      <c r="X13" s="42"/>
      <c r="Y13" s="45" t="str">
        <f t="shared" si="6"/>
        <v/>
      </c>
      <c r="Z13" s="1"/>
      <c r="AA13" s="6">
        <f t="shared" si="7"/>
        <v>9</v>
      </c>
      <c r="AB13" s="66">
        <v>0</v>
      </c>
      <c r="AC13" s="63">
        <v>9</v>
      </c>
      <c r="AD13" s="4">
        <f t="shared" si="10"/>
        <v>2497</v>
      </c>
      <c r="AE13" s="6">
        <f t="shared" si="8"/>
        <v>5</v>
      </c>
      <c r="AF13" s="66">
        <v>5</v>
      </c>
      <c r="AG13" s="63">
        <v>0</v>
      </c>
      <c r="AH13" s="4">
        <f t="shared" si="9"/>
        <v>179</v>
      </c>
      <c r="AI13" s="50"/>
      <c r="AJ13" s="88"/>
    </row>
    <row r="14" spans="1:36" ht="15.75" x14ac:dyDescent="0.25">
      <c r="A14" s="30">
        <v>7</v>
      </c>
      <c r="B14" s="11"/>
      <c r="C14" s="63">
        <v>19300</v>
      </c>
      <c r="D14" s="66">
        <v>50</v>
      </c>
      <c r="E14" s="92">
        <v>3.6</v>
      </c>
      <c r="F14" s="1"/>
      <c r="G14" s="5">
        <f t="shared" si="0"/>
        <v>15</v>
      </c>
      <c r="H14" s="63">
        <v>9</v>
      </c>
      <c r="I14" s="63">
        <v>6</v>
      </c>
      <c r="J14" s="4">
        <f t="shared" si="1"/>
        <v>132</v>
      </c>
      <c r="K14" s="6">
        <f t="shared" si="2"/>
        <v>0</v>
      </c>
      <c r="L14" s="63">
        <v>0</v>
      </c>
      <c r="M14" s="63">
        <v>0</v>
      </c>
      <c r="N14" s="4">
        <f t="shared" si="3"/>
        <v>0</v>
      </c>
      <c r="O14" s="66">
        <v>0</v>
      </c>
      <c r="P14" s="4">
        <f t="shared" si="4"/>
        <v>0</v>
      </c>
      <c r="Q14" s="1"/>
      <c r="R14" s="23"/>
      <c r="S14" s="23"/>
      <c r="T14" s="42"/>
      <c r="U14" s="45" t="str">
        <f t="shared" si="5"/>
        <v/>
      </c>
      <c r="V14" s="23"/>
      <c r="W14" s="23"/>
      <c r="X14" s="42"/>
      <c r="Y14" s="45" t="str">
        <f t="shared" si="6"/>
        <v/>
      </c>
      <c r="Z14" s="1"/>
      <c r="AA14" s="6">
        <f t="shared" si="7"/>
        <v>29</v>
      </c>
      <c r="AB14" s="66">
        <v>0</v>
      </c>
      <c r="AC14" s="63">
        <v>29</v>
      </c>
      <c r="AD14" s="4">
        <f t="shared" si="10"/>
        <v>2526</v>
      </c>
      <c r="AE14" s="6">
        <f t="shared" si="8"/>
        <v>6</v>
      </c>
      <c r="AF14" s="66">
        <v>6</v>
      </c>
      <c r="AG14" s="63">
        <v>0</v>
      </c>
      <c r="AH14" s="4">
        <f t="shared" si="9"/>
        <v>185</v>
      </c>
      <c r="AI14" s="50"/>
      <c r="AJ14" s="88"/>
    </row>
    <row r="15" spans="1:36" ht="15.75" x14ac:dyDescent="0.25">
      <c r="A15" s="30">
        <v>8</v>
      </c>
      <c r="B15" s="11"/>
      <c r="C15" s="63">
        <v>17700</v>
      </c>
      <c r="D15" s="66">
        <v>50</v>
      </c>
      <c r="E15" s="92">
        <v>3.8</v>
      </c>
      <c r="F15" s="1"/>
      <c r="G15" s="5">
        <f t="shared" si="0"/>
        <v>18</v>
      </c>
      <c r="H15" s="63">
        <v>11</v>
      </c>
      <c r="I15" s="63">
        <v>7</v>
      </c>
      <c r="J15" s="4">
        <f t="shared" si="1"/>
        <v>150</v>
      </c>
      <c r="K15" s="6">
        <f t="shared" si="2"/>
        <v>0</v>
      </c>
      <c r="L15" s="63">
        <v>0</v>
      </c>
      <c r="M15" s="63">
        <v>0</v>
      </c>
      <c r="N15" s="4">
        <f t="shared" si="3"/>
        <v>0</v>
      </c>
      <c r="O15" s="66">
        <v>0</v>
      </c>
      <c r="P15" s="4">
        <f t="shared" si="4"/>
        <v>0</v>
      </c>
      <c r="Q15" s="1"/>
      <c r="R15" s="23"/>
      <c r="S15" s="23"/>
      <c r="T15" s="42"/>
      <c r="U15" s="45" t="str">
        <f t="shared" si="5"/>
        <v/>
      </c>
      <c r="V15" s="23"/>
      <c r="W15" s="23"/>
      <c r="X15" s="42"/>
      <c r="Y15" s="45" t="str">
        <f t="shared" si="6"/>
        <v/>
      </c>
      <c r="Z15" s="1"/>
      <c r="AA15" s="6">
        <f t="shared" si="7"/>
        <v>21</v>
      </c>
      <c r="AB15" s="66">
        <v>0</v>
      </c>
      <c r="AC15" s="63">
        <v>21</v>
      </c>
      <c r="AD15" s="4">
        <f t="shared" si="10"/>
        <v>2547</v>
      </c>
      <c r="AE15" s="6">
        <f t="shared" si="8"/>
        <v>9</v>
      </c>
      <c r="AF15" s="66">
        <v>9</v>
      </c>
      <c r="AG15" s="63">
        <v>0</v>
      </c>
      <c r="AH15" s="4">
        <f t="shared" si="9"/>
        <v>194</v>
      </c>
      <c r="AI15" s="50"/>
      <c r="AJ15" s="88"/>
    </row>
    <row r="16" spans="1:36" ht="15.75" x14ac:dyDescent="0.25">
      <c r="A16" s="30">
        <v>9</v>
      </c>
      <c r="B16" s="11"/>
      <c r="C16" s="63">
        <v>16500</v>
      </c>
      <c r="D16" s="66"/>
      <c r="E16" s="92"/>
      <c r="F16" s="1"/>
      <c r="G16" s="5">
        <f t="shared" si="0"/>
        <v>12</v>
      </c>
      <c r="H16" s="63">
        <v>7</v>
      </c>
      <c r="I16" s="63">
        <v>5</v>
      </c>
      <c r="J16" s="4">
        <f t="shared" si="1"/>
        <v>162</v>
      </c>
      <c r="K16" s="6">
        <f t="shared" si="2"/>
        <v>0</v>
      </c>
      <c r="L16" s="63">
        <v>0</v>
      </c>
      <c r="M16" s="63">
        <v>0</v>
      </c>
      <c r="N16" s="4">
        <f t="shared" si="3"/>
        <v>0</v>
      </c>
      <c r="O16" s="66">
        <v>0</v>
      </c>
      <c r="P16" s="4">
        <f t="shared" si="4"/>
        <v>0</v>
      </c>
      <c r="Q16" s="1"/>
      <c r="R16" s="23"/>
      <c r="S16" s="23"/>
      <c r="T16" s="42"/>
      <c r="U16" s="45" t="str">
        <f t="shared" si="5"/>
        <v/>
      </c>
      <c r="V16" s="23"/>
      <c r="W16" s="23"/>
      <c r="X16" s="42"/>
      <c r="Y16" s="45" t="str">
        <f t="shared" si="6"/>
        <v/>
      </c>
      <c r="Z16" s="1"/>
      <c r="AA16" s="6">
        <f t="shared" si="7"/>
        <v>14</v>
      </c>
      <c r="AB16" s="66">
        <v>0</v>
      </c>
      <c r="AC16" s="63">
        <v>14</v>
      </c>
      <c r="AD16" s="4">
        <f t="shared" si="10"/>
        <v>2561</v>
      </c>
      <c r="AE16" s="6">
        <f t="shared" si="8"/>
        <v>3</v>
      </c>
      <c r="AF16" s="66">
        <v>3</v>
      </c>
      <c r="AG16" s="63">
        <v>0</v>
      </c>
      <c r="AH16" s="4">
        <f t="shared" si="9"/>
        <v>197</v>
      </c>
      <c r="AI16" s="50"/>
      <c r="AJ16" s="88"/>
    </row>
    <row r="17" spans="1:36" ht="15.75" x14ac:dyDescent="0.25">
      <c r="A17" s="30">
        <v>10</v>
      </c>
      <c r="B17" s="11"/>
      <c r="C17" s="63">
        <v>15700</v>
      </c>
      <c r="D17" s="66"/>
      <c r="E17" s="92"/>
      <c r="F17" s="1"/>
      <c r="G17" s="5">
        <f t="shared" si="0"/>
        <v>44</v>
      </c>
      <c r="H17" s="63">
        <v>34</v>
      </c>
      <c r="I17" s="63">
        <v>10</v>
      </c>
      <c r="J17" s="4">
        <f t="shared" si="1"/>
        <v>206</v>
      </c>
      <c r="K17" s="6">
        <f t="shared" si="2"/>
        <v>0</v>
      </c>
      <c r="L17" s="63">
        <v>0</v>
      </c>
      <c r="M17" s="63">
        <v>0</v>
      </c>
      <c r="N17" s="4">
        <f t="shared" si="3"/>
        <v>0</v>
      </c>
      <c r="O17" s="66">
        <v>0</v>
      </c>
      <c r="P17" s="4">
        <f t="shared" si="4"/>
        <v>0</v>
      </c>
      <c r="Q17" s="1"/>
      <c r="R17" s="23"/>
      <c r="S17" s="23"/>
      <c r="T17" s="42"/>
      <c r="U17" s="45" t="str">
        <f t="shared" si="5"/>
        <v/>
      </c>
      <c r="V17" s="23"/>
      <c r="W17" s="23"/>
      <c r="X17" s="42"/>
      <c r="Y17" s="45" t="str">
        <f t="shared" si="6"/>
        <v/>
      </c>
      <c r="Z17" s="1"/>
      <c r="AA17" s="6">
        <f t="shared" si="7"/>
        <v>8</v>
      </c>
      <c r="AB17" s="66">
        <v>0</v>
      </c>
      <c r="AC17" s="63">
        <v>8</v>
      </c>
      <c r="AD17" s="4">
        <f t="shared" si="10"/>
        <v>2569</v>
      </c>
      <c r="AE17" s="6">
        <f t="shared" si="8"/>
        <v>6</v>
      </c>
      <c r="AF17" s="66">
        <v>6</v>
      </c>
      <c r="AG17" s="63">
        <v>0</v>
      </c>
      <c r="AH17" s="4">
        <f t="shared" si="9"/>
        <v>203</v>
      </c>
      <c r="AI17" s="50"/>
      <c r="AJ17" s="88"/>
    </row>
    <row r="18" spans="1:36" ht="15.75" x14ac:dyDescent="0.25">
      <c r="A18" s="30">
        <v>11</v>
      </c>
      <c r="B18" s="11"/>
      <c r="C18" s="63">
        <v>16800</v>
      </c>
      <c r="D18" s="66">
        <v>52</v>
      </c>
      <c r="E18" s="92"/>
      <c r="F18" s="1"/>
      <c r="G18" s="5">
        <f t="shared" si="0"/>
        <v>60</v>
      </c>
      <c r="H18" s="63">
        <v>54</v>
      </c>
      <c r="I18" s="63">
        <v>6</v>
      </c>
      <c r="J18" s="4">
        <f t="shared" si="1"/>
        <v>266</v>
      </c>
      <c r="K18" s="6">
        <f t="shared" si="2"/>
        <v>0</v>
      </c>
      <c r="L18" s="63">
        <v>0</v>
      </c>
      <c r="M18" s="63">
        <v>0</v>
      </c>
      <c r="N18" s="4">
        <f t="shared" si="3"/>
        <v>0</v>
      </c>
      <c r="O18" s="66">
        <v>0</v>
      </c>
      <c r="P18" s="4">
        <f t="shared" si="4"/>
        <v>0</v>
      </c>
      <c r="Q18" s="1"/>
      <c r="R18" s="23"/>
      <c r="S18" s="23"/>
      <c r="T18" s="42"/>
      <c r="U18" s="45" t="str">
        <f t="shared" si="5"/>
        <v/>
      </c>
      <c r="V18" s="23"/>
      <c r="W18" s="23"/>
      <c r="X18" s="42"/>
      <c r="Y18" s="45" t="str">
        <f t="shared" si="6"/>
        <v/>
      </c>
      <c r="Z18" s="1"/>
      <c r="AA18" s="3">
        <f t="shared" si="7"/>
        <v>7</v>
      </c>
      <c r="AB18" s="78">
        <v>0</v>
      </c>
      <c r="AC18" s="79">
        <v>7</v>
      </c>
      <c r="AD18" s="4">
        <f t="shared" si="10"/>
        <v>2576</v>
      </c>
      <c r="AE18" s="6">
        <f t="shared" si="8"/>
        <v>4</v>
      </c>
      <c r="AF18" s="66">
        <v>4</v>
      </c>
      <c r="AG18" s="63">
        <v>0</v>
      </c>
      <c r="AH18" s="4">
        <f t="shared" si="9"/>
        <v>207</v>
      </c>
      <c r="AI18" s="50"/>
      <c r="AJ18" s="88"/>
    </row>
    <row r="19" spans="1:36" ht="15.75" x14ac:dyDescent="0.25">
      <c r="A19" s="30">
        <v>12</v>
      </c>
      <c r="B19" s="11"/>
      <c r="C19" s="63">
        <v>20600</v>
      </c>
      <c r="D19" s="91">
        <v>50</v>
      </c>
      <c r="E19" s="92">
        <v>4.2</v>
      </c>
      <c r="F19" s="1"/>
      <c r="G19" s="5">
        <f t="shared" si="0"/>
        <v>3</v>
      </c>
      <c r="H19" s="63">
        <v>3</v>
      </c>
      <c r="I19" s="63">
        <v>0</v>
      </c>
      <c r="J19" s="4">
        <f t="shared" si="1"/>
        <v>269</v>
      </c>
      <c r="K19" s="6">
        <f t="shared" si="2"/>
        <v>0</v>
      </c>
      <c r="L19" s="63">
        <v>0</v>
      </c>
      <c r="M19" s="63">
        <v>0</v>
      </c>
      <c r="N19" s="4">
        <f t="shared" si="3"/>
        <v>0</v>
      </c>
      <c r="O19" s="66">
        <v>0</v>
      </c>
      <c r="P19" s="4">
        <f t="shared" si="4"/>
        <v>0</v>
      </c>
      <c r="Q19" s="1"/>
      <c r="R19" s="23"/>
      <c r="S19" s="23"/>
      <c r="T19" s="42"/>
      <c r="U19" s="45" t="str">
        <f t="shared" si="5"/>
        <v/>
      </c>
      <c r="V19" s="23"/>
      <c r="W19" s="23"/>
      <c r="X19" s="42"/>
      <c r="Y19" s="45" t="str">
        <f t="shared" si="6"/>
        <v/>
      </c>
      <c r="Z19" s="1"/>
      <c r="AA19" s="6">
        <f t="shared" si="7"/>
        <v>2</v>
      </c>
      <c r="AB19" s="66">
        <v>0</v>
      </c>
      <c r="AC19" s="63">
        <v>2</v>
      </c>
      <c r="AD19" s="4">
        <f t="shared" si="10"/>
        <v>2578</v>
      </c>
      <c r="AE19" s="6">
        <f t="shared" si="8"/>
        <v>1</v>
      </c>
      <c r="AF19" s="66">
        <v>1</v>
      </c>
      <c r="AG19" s="63">
        <v>0</v>
      </c>
      <c r="AH19" s="4">
        <f t="shared" si="9"/>
        <v>208</v>
      </c>
      <c r="AI19" s="50"/>
      <c r="AJ19" s="88"/>
    </row>
    <row r="20" spans="1:36" ht="15.75" x14ac:dyDescent="0.25">
      <c r="A20" s="30">
        <v>13</v>
      </c>
      <c r="B20" s="11"/>
      <c r="C20" s="63">
        <v>23900</v>
      </c>
      <c r="D20" s="66">
        <v>48</v>
      </c>
      <c r="E20" s="92">
        <v>4.2</v>
      </c>
      <c r="F20" s="1"/>
      <c r="G20" s="5">
        <f t="shared" si="0"/>
        <v>10</v>
      </c>
      <c r="H20" s="63">
        <v>8</v>
      </c>
      <c r="I20" s="63">
        <v>2</v>
      </c>
      <c r="J20" s="4">
        <f t="shared" si="1"/>
        <v>279</v>
      </c>
      <c r="K20" s="6">
        <f t="shared" si="2"/>
        <v>0</v>
      </c>
      <c r="L20" s="63">
        <v>0</v>
      </c>
      <c r="M20" s="63">
        <v>0</v>
      </c>
      <c r="N20" s="4">
        <f t="shared" si="3"/>
        <v>0</v>
      </c>
      <c r="O20" s="66">
        <v>0</v>
      </c>
      <c r="P20" s="4">
        <f t="shared" si="4"/>
        <v>0</v>
      </c>
      <c r="Q20" s="1"/>
      <c r="R20" s="23"/>
      <c r="S20" s="23"/>
      <c r="T20" s="42"/>
      <c r="U20" s="45" t="str">
        <f t="shared" si="5"/>
        <v/>
      </c>
      <c r="V20" s="23"/>
      <c r="W20" s="23"/>
      <c r="X20" s="42"/>
      <c r="Y20" s="45" t="str">
        <f t="shared" si="6"/>
        <v/>
      </c>
      <c r="Z20" s="1"/>
      <c r="AA20" s="6">
        <f t="shared" si="7"/>
        <v>3</v>
      </c>
      <c r="AB20" s="66">
        <v>0</v>
      </c>
      <c r="AC20" s="63">
        <v>3</v>
      </c>
      <c r="AD20" s="4">
        <f t="shared" si="10"/>
        <v>2581</v>
      </c>
      <c r="AE20" s="6">
        <f t="shared" si="8"/>
        <v>2</v>
      </c>
      <c r="AF20" s="66">
        <v>2</v>
      </c>
      <c r="AG20" s="63">
        <v>0</v>
      </c>
      <c r="AH20" s="4">
        <f t="shared" si="9"/>
        <v>210</v>
      </c>
      <c r="AI20" s="50"/>
      <c r="AJ20" s="88"/>
    </row>
    <row r="21" spans="1:36" ht="15.75" x14ac:dyDescent="0.25">
      <c r="A21" s="30">
        <v>14</v>
      </c>
      <c r="B21" s="11"/>
      <c r="C21" s="63">
        <v>26600</v>
      </c>
      <c r="D21" s="66">
        <v>47</v>
      </c>
      <c r="E21" s="92">
        <v>3.2</v>
      </c>
      <c r="F21" s="1"/>
      <c r="G21" s="5">
        <f t="shared" si="0"/>
        <v>3</v>
      </c>
      <c r="H21" s="63">
        <v>1</v>
      </c>
      <c r="I21" s="63">
        <v>2</v>
      </c>
      <c r="J21" s="4">
        <f t="shared" si="1"/>
        <v>282</v>
      </c>
      <c r="K21" s="6">
        <f t="shared" si="2"/>
        <v>0</v>
      </c>
      <c r="L21" s="63">
        <v>0</v>
      </c>
      <c r="M21" s="63">
        <v>0</v>
      </c>
      <c r="N21" s="4">
        <f t="shared" si="3"/>
        <v>0</v>
      </c>
      <c r="O21" s="66">
        <v>0</v>
      </c>
      <c r="P21" s="4">
        <f t="shared" si="4"/>
        <v>0</v>
      </c>
      <c r="Q21" s="1"/>
      <c r="R21" s="23"/>
      <c r="S21" s="23"/>
      <c r="T21" s="42"/>
      <c r="U21" s="45" t="str">
        <f t="shared" si="5"/>
        <v/>
      </c>
      <c r="V21" s="23"/>
      <c r="W21" s="23"/>
      <c r="X21" s="42"/>
      <c r="Y21" s="45" t="str">
        <f t="shared" si="6"/>
        <v/>
      </c>
      <c r="Z21" s="1"/>
      <c r="AA21" s="6">
        <f t="shared" si="7"/>
        <v>6</v>
      </c>
      <c r="AB21" s="66">
        <v>0</v>
      </c>
      <c r="AC21" s="63">
        <v>6</v>
      </c>
      <c r="AD21" s="4">
        <f t="shared" si="10"/>
        <v>2587</v>
      </c>
      <c r="AE21" s="6">
        <f t="shared" si="8"/>
        <v>13</v>
      </c>
      <c r="AF21" s="66">
        <v>13</v>
      </c>
      <c r="AG21" s="63">
        <v>0</v>
      </c>
      <c r="AH21" s="4">
        <f t="shared" si="9"/>
        <v>223</v>
      </c>
      <c r="AI21" s="50"/>
      <c r="AJ21" s="88"/>
    </row>
    <row r="22" spans="1:36" ht="15.75" x14ac:dyDescent="0.25">
      <c r="A22" s="30">
        <v>15</v>
      </c>
      <c r="B22" s="11"/>
      <c r="C22" s="63">
        <v>27200</v>
      </c>
      <c r="D22" s="66">
        <v>47</v>
      </c>
      <c r="E22" s="92">
        <v>3.4</v>
      </c>
      <c r="F22" s="1"/>
      <c r="G22" s="5">
        <f t="shared" si="0"/>
        <v>1</v>
      </c>
      <c r="H22" s="63">
        <v>1</v>
      </c>
      <c r="I22" s="63">
        <v>0</v>
      </c>
      <c r="J22" s="4">
        <f t="shared" si="1"/>
        <v>283</v>
      </c>
      <c r="K22" s="6">
        <f t="shared" si="2"/>
        <v>0</v>
      </c>
      <c r="L22" s="63">
        <v>0</v>
      </c>
      <c r="M22" s="63">
        <v>0</v>
      </c>
      <c r="N22" s="4">
        <f t="shared" si="3"/>
        <v>0</v>
      </c>
      <c r="O22" s="66">
        <v>0</v>
      </c>
      <c r="P22" s="4">
        <f t="shared" si="4"/>
        <v>0</v>
      </c>
      <c r="Q22" s="1"/>
      <c r="R22" s="23"/>
      <c r="S22" s="23"/>
      <c r="T22" s="42"/>
      <c r="U22" s="45" t="str">
        <f t="shared" si="5"/>
        <v/>
      </c>
      <c r="V22" s="23"/>
      <c r="W22" s="23"/>
      <c r="X22" s="42"/>
      <c r="Y22" s="45" t="str">
        <f t="shared" si="6"/>
        <v/>
      </c>
      <c r="Z22" s="1"/>
      <c r="AA22" s="6">
        <f t="shared" si="7"/>
        <v>5</v>
      </c>
      <c r="AB22" s="66">
        <v>0</v>
      </c>
      <c r="AC22" s="63">
        <v>5</v>
      </c>
      <c r="AD22" s="4">
        <f t="shared" si="10"/>
        <v>2592</v>
      </c>
      <c r="AE22" s="6">
        <f t="shared" si="8"/>
        <v>10</v>
      </c>
      <c r="AF22" s="66">
        <v>10</v>
      </c>
      <c r="AG22" s="63">
        <v>0</v>
      </c>
      <c r="AH22" s="4">
        <f t="shared" si="9"/>
        <v>233</v>
      </c>
      <c r="AI22" s="50"/>
      <c r="AJ22" s="88"/>
    </row>
    <row r="23" spans="1:36" ht="15.75" x14ac:dyDescent="0.25">
      <c r="A23" s="30">
        <v>16</v>
      </c>
      <c r="B23" s="11"/>
      <c r="C23" s="63">
        <v>25000</v>
      </c>
      <c r="D23" s="66"/>
      <c r="E23" s="92"/>
      <c r="F23" s="1"/>
      <c r="G23" s="5">
        <f t="shared" si="0"/>
        <v>4</v>
      </c>
      <c r="H23" s="63">
        <v>4</v>
      </c>
      <c r="I23" s="63">
        <v>0</v>
      </c>
      <c r="J23" s="4">
        <f t="shared" si="1"/>
        <v>287</v>
      </c>
      <c r="K23" s="6">
        <f t="shared" si="2"/>
        <v>0</v>
      </c>
      <c r="L23" s="63">
        <v>0</v>
      </c>
      <c r="M23" s="63">
        <v>0</v>
      </c>
      <c r="N23" s="4">
        <f t="shared" si="3"/>
        <v>0</v>
      </c>
      <c r="O23" s="66">
        <v>0</v>
      </c>
      <c r="P23" s="4">
        <f t="shared" si="4"/>
        <v>0</v>
      </c>
      <c r="Q23" s="1"/>
      <c r="R23" s="23"/>
      <c r="S23" s="23"/>
      <c r="T23" s="42"/>
      <c r="U23" s="45" t="str">
        <f t="shared" si="5"/>
        <v/>
      </c>
      <c r="V23" s="23"/>
      <c r="W23" s="23"/>
      <c r="X23" s="42"/>
      <c r="Y23" s="45" t="str">
        <f t="shared" si="6"/>
        <v/>
      </c>
      <c r="Z23" s="1"/>
      <c r="AA23" s="6">
        <f t="shared" si="7"/>
        <v>5</v>
      </c>
      <c r="AB23" s="66">
        <v>0</v>
      </c>
      <c r="AC23" s="63">
        <v>5</v>
      </c>
      <c r="AD23" s="4">
        <f t="shared" si="10"/>
        <v>2597</v>
      </c>
      <c r="AE23" s="6">
        <f t="shared" si="8"/>
        <v>11</v>
      </c>
      <c r="AF23" s="66">
        <v>11</v>
      </c>
      <c r="AG23" s="63">
        <v>0</v>
      </c>
      <c r="AH23" s="4">
        <f t="shared" si="9"/>
        <v>244</v>
      </c>
      <c r="AI23" s="50"/>
      <c r="AJ23" s="88"/>
    </row>
    <row r="24" spans="1:36" ht="15.75" x14ac:dyDescent="0.25">
      <c r="A24" s="30">
        <v>17</v>
      </c>
      <c r="B24" s="11"/>
      <c r="C24" s="63">
        <v>23100</v>
      </c>
      <c r="D24" s="66">
        <v>47</v>
      </c>
      <c r="E24" s="92">
        <v>3.2</v>
      </c>
      <c r="F24" s="1"/>
      <c r="G24" s="5">
        <f t="shared" si="0"/>
        <v>12</v>
      </c>
      <c r="H24" s="63">
        <v>10</v>
      </c>
      <c r="I24" s="63">
        <v>2</v>
      </c>
      <c r="J24" s="4">
        <f t="shared" si="1"/>
        <v>299</v>
      </c>
      <c r="K24" s="6">
        <f t="shared" si="2"/>
        <v>0</v>
      </c>
      <c r="L24" s="63">
        <v>0</v>
      </c>
      <c r="M24" s="63">
        <v>0</v>
      </c>
      <c r="N24" s="4">
        <f t="shared" si="3"/>
        <v>0</v>
      </c>
      <c r="O24" s="66">
        <v>0</v>
      </c>
      <c r="P24" s="4">
        <f t="shared" si="4"/>
        <v>0</v>
      </c>
      <c r="Q24" s="1"/>
      <c r="R24" s="23"/>
      <c r="S24" s="23"/>
      <c r="T24" s="42"/>
      <c r="U24" s="45" t="str">
        <f t="shared" si="5"/>
        <v/>
      </c>
      <c r="V24" s="23"/>
      <c r="W24" s="23"/>
      <c r="X24" s="42"/>
      <c r="Y24" s="45" t="str">
        <f t="shared" si="6"/>
        <v/>
      </c>
      <c r="Z24" s="1"/>
      <c r="AA24" s="6">
        <f t="shared" si="7"/>
        <v>5</v>
      </c>
      <c r="AB24" s="66">
        <v>0</v>
      </c>
      <c r="AC24" s="63">
        <v>5</v>
      </c>
      <c r="AD24" s="4">
        <f t="shared" si="10"/>
        <v>2602</v>
      </c>
      <c r="AE24" s="6">
        <f t="shared" si="8"/>
        <v>9</v>
      </c>
      <c r="AF24" s="66">
        <v>9</v>
      </c>
      <c r="AG24" s="63">
        <v>0</v>
      </c>
      <c r="AH24" s="4">
        <f t="shared" si="9"/>
        <v>253</v>
      </c>
      <c r="AI24" s="50"/>
      <c r="AJ24" s="88"/>
    </row>
    <row r="25" spans="1:36" ht="15.75" x14ac:dyDescent="0.25">
      <c r="A25" s="30">
        <v>18</v>
      </c>
      <c r="B25" s="11"/>
      <c r="C25" s="63">
        <v>21800</v>
      </c>
      <c r="D25" s="66">
        <v>48</v>
      </c>
      <c r="E25" s="92">
        <v>2.9</v>
      </c>
      <c r="F25" s="1"/>
      <c r="G25" s="5">
        <f t="shared" si="0"/>
        <v>19</v>
      </c>
      <c r="H25" s="63">
        <v>16</v>
      </c>
      <c r="I25" s="63">
        <v>3</v>
      </c>
      <c r="J25" s="4">
        <f t="shared" si="1"/>
        <v>318</v>
      </c>
      <c r="K25" s="6">
        <f t="shared" si="2"/>
        <v>1</v>
      </c>
      <c r="L25" s="63">
        <v>0</v>
      </c>
      <c r="M25" s="63">
        <v>1</v>
      </c>
      <c r="N25" s="4">
        <f t="shared" si="3"/>
        <v>1</v>
      </c>
      <c r="O25" s="66">
        <v>0</v>
      </c>
      <c r="P25" s="4">
        <f t="shared" si="4"/>
        <v>0</v>
      </c>
      <c r="Q25" s="1"/>
      <c r="R25" s="23"/>
      <c r="S25" s="23"/>
      <c r="T25" s="42"/>
      <c r="U25" s="45" t="str">
        <f t="shared" si="5"/>
        <v/>
      </c>
      <c r="V25" s="23"/>
      <c r="W25" s="23"/>
      <c r="X25" s="42"/>
      <c r="Y25" s="45" t="str">
        <f t="shared" si="6"/>
        <v/>
      </c>
      <c r="Z25" s="1"/>
      <c r="AA25" s="6">
        <f t="shared" si="7"/>
        <v>10</v>
      </c>
      <c r="AB25" s="66">
        <v>0</v>
      </c>
      <c r="AC25" s="63">
        <v>10</v>
      </c>
      <c r="AD25" s="4">
        <f t="shared" si="10"/>
        <v>2612</v>
      </c>
      <c r="AE25" s="6">
        <f t="shared" si="8"/>
        <v>23</v>
      </c>
      <c r="AF25" s="66">
        <v>23</v>
      </c>
      <c r="AG25" s="63">
        <v>0</v>
      </c>
      <c r="AH25" s="4">
        <f t="shared" si="9"/>
        <v>276</v>
      </c>
      <c r="AI25" s="50"/>
      <c r="AJ25" s="88"/>
    </row>
    <row r="26" spans="1:36" ht="15.75" x14ac:dyDescent="0.25">
      <c r="A26" s="30">
        <v>19</v>
      </c>
      <c r="B26" s="11"/>
      <c r="C26" s="63">
        <v>21600</v>
      </c>
      <c r="D26" s="66">
        <v>48</v>
      </c>
      <c r="E26" s="92">
        <v>3.5</v>
      </c>
      <c r="F26" s="1"/>
      <c r="G26" s="5">
        <f t="shared" si="0"/>
        <v>15</v>
      </c>
      <c r="H26" s="63">
        <v>12</v>
      </c>
      <c r="I26" s="63">
        <v>3</v>
      </c>
      <c r="J26" s="4">
        <f t="shared" si="1"/>
        <v>333</v>
      </c>
      <c r="K26" s="6">
        <f t="shared" si="2"/>
        <v>1</v>
      </c>
      <c r="L26" s="63">
        <v>0</v>
      </c>
      <c r="M26" s="63">
        <v>1</v>
      </c>
      <c r="N26" s="4">
        <f t="shared" si="3"/>
        <v>2</v>
      </c>
      <c r="O26" s="66">
        <v>0</v>
      </c>
      <c r="P26" s="4">
        <f t="shared" si="4"/>
        <v>0</v>
      </c>
      <c r="Q26" s="1"/>
      <c r="R26" s="23"/>
      <c r="S26" s="23"/>
      <c r="T26" s="42"/>
      <c r="U26" s="45" t="str">
        <f t="shared" si="5"/>
        <v/>
      </c>
      <c r="V26" s="23"/>
      <c r="W26" s="23"/>
      <c r="X26" s="42"/>
      <c r="Y26" s="45" t="str">
        <f t="shared" si="6"/>
        <v/>
      </c>
      <c r="Z26" s="1"/>
      <c r="AA26" s="6">
        <f t="shared" si="7"/>
        <v>2</v>
      </c>
      <c r="AB26" s="66">
        <v>0</v>
      </c>
      <c r="AC26" s="63">
        <v>2</v>
      </c>
      <c r="AD26" s="4">
        <f t="shared" si="10"/>
        <v>2614</v>
      </c>
      <c r="AE26" s="6">
        <f t="shared" si="8"/>
        <v>13</v>
      </c>
      <c r="AF26" s="66">
        <v>13</v>
      </c>
      <c r="AG26" s="63">
        <v>0</v>
      </c>
      <c r="AH26" s="4">
        <f t="shared" si="9"/>
        <v>289</v>
      </c>
      <c r="AI26" s="50"/>
      <c r="AJ26" s="88"/>
    </row>
    <row r="27" spans="1:36" ht="15.75" x14ac:dyDescent="0.25">
      <c r="A27" s="30">
        <v>20</v>
      </c>
      <c r="B27" s="11"/>
      <c r="C27" s="63">
        <v>26700</v>
      </c>
      <c r="D27" s="66">
        <v>48</v>
      </c>
      <c r="E27" s="92">
        <v>3.5</v>
      </c>
      <c r="F27" s="1"/>
      <c r="G27" s="5">
        <f t="shared" si="0"/>
        <v>2</v>
      </c>
      <c r="H27" s="63">
        <v>2</v>
      </c>
      <c r="I27" s="63">
        <v>0</v>
      </c>
      <c r="J27" s="4">
        <f t="shared" si="1"/>
        <v>335</v>
      </c>
      <c r="K27" s="6">
        <f t="shared" si="2"/>
        <v>0</v>
      </c>
      <c r="L27" s="63">
        <v>0</v>
      </c>
      <c r="M27" s="63">
        <v>0</v>
      </c>
      <c r="N27" s="4">
        <f t="shared" si="3"/>
        <v>2</v>
      </c>
      <c r="O27" s="66">
        <v>0</v>
      </c>
      <c r="P27" s="4">
        <f t="shared" si="4"/>
        <v>0</v>
      </c>
      <c r="Q27" s="1"/>
      <c r="R27" s="23"/>
      <c r="S27" s="23"/>
      <c r="T27" s="42"/>
      <c r="U27" s="45" t="str">
        <f t="shared" si="5"/>
        <v/>
      </c>
      <c r="V27" s="23"/>
      <c r="W27" s="23"/>
      <c r="X27" s="42"/>
      <c r="Y27" s="45" t="str">
        <f t="shared" si="6"/>
        <v/>
      </c>
      <c r="Z27" s="1"/>
      <c r="AA27" s="6">
        <f t="shared" si="7"/>
        <v>2</v>
      </c>
      <c r="AB27" s="66">
        <v>0</v>
      </c>
      <c r="AC27" s="63">
        <v>2</v>
      </c>
      <c r="AD27" s="4">
        <f t="shared" si="10"/>
        <v>2616</v>
      </c>
      <c r="AE27" s="6">
        <f t="shared" si="8"/>
        <v>3</v>
      </c>
      <c r="AF27" s="66">
        <v>3</v>
      </c>
      <c r="AG27" s="63">
        <v>0</v>
      </c>
      <c r="AH27" s="4">
        <f t="shared" si="9"/>
        <v>292</v>
      </c>
      <c r="AI27" s="50"/>
      <c r="AJ27" s="88"/>
    </row>
    <row r="28" spans="1:36" ht="15.75" x14ac:dyDescent="0.25">
      <c r="A28" s="30">
        <v>21</v>
      </c>
      <c r="B28" s="11"/>
      <c r="C28" s="63">
        <v>29400</v>
      </c>
      <c r="D28" s="66">
        <v>47</v>
      </c>
      <c r="E28" s="92">
        <v>3.2</v>
      </c>
      <c r="F28" s="1"/>
      <c r="G28" s="5">
        <f t="shared" si="0"/>
        <v>14</v>
      </c>
      <c r="H28" s="63">
        <v>12</v>
      </c>
      <c r="I28" s="63">
        <v>2</v>
      </c>
      <c r="J28" s="4">
        <f t="shared" si="1"/>
        <v>349</v>
      </c>
      <c r="K28" s="6">
        <f t="shared" si="2"/>
        <v>0</v>
      </c>
      <c r="L28" s="63">
        <v>0</v>
      </c>
      <c r="M28" s="63">
        <v>0</v>
      </c>
      <c r="N28" s="4">
        <f t="shared" si="3"/>
        <v>2</v>
      </c>
      <c r="O28" s="66">
        <v>0</v>
      </c>
      <c r="P28" s="4">
        <f t="shared" si="4"/>
        <v>0</v>
      </c>
      <c r="Q28" s="1"/>
      <c r="R28" s="23"/>
      <c r="S28" s="23"/>
      <c r="T28" s="42"/>
      <c r="U28" s="45" t="str">
        <f t="shared" si="5"/>
        <v/>
      </c>
      <c r="V28" s="23"/>
      <c r="W28" s="23"/>
      <c r="X28" s="42"/>
      <c r="Y28" s="45" t="str">
        <f t="shared" si="6"/>
        <v/>
      </c>
      <c r="Z28" s="1"/>
      <c r="AA28" s="6">
        <f t="shared" si="7"/>
        <v>5</v>
      </c>
      <c r="AB28" s="66">
        <v>0</v>
      </c>
      <c r="AC28" s="63">
        <v>5</v>
      </c>
      <c r="AD28" s="4">
        <f t="shared" si="10"/>
        <v>2621</v>
      </c>
      <c r="AE28" s="6">
        <f t="shared" si="8"/>
        <v>8</v>
      </c>
      <c r="AF28" s="66">
        <v>8</v>
      </c>
      <c r="AG28" s="63">
        <v>0</v>
      </c>
      <c r="AH28" s="4">
        <f t="shared" si="9"/>
        <v>300</v>
      </c>
      <c r="AI28" s="50"/>
      <c r="AJ28" s="88"/>
    </row>
    <row r="29" spans="1:36" ht="15.75" x14ac:dyDescent="0.25">
      <c r="A29" s="30">
        <v>22</v>
      </c>
      <c r="B29" s="11"/>
      <c r="C29" s="63">
        <v>33400</v>
      </c>
      <c r="D29" s="66"/>
      <c r="E29" s="92"/>
      <c r="F29" s="1"/>
      <c r="G29" s="5">
        <f t="shared" si="0"/>
        <v>11</v>
      </c>
      <c r="H29" s="63">
        <v>6</v>
      </c>
      <c r="I29" s="63">
        <v>5</v>
      </c>
      <c r="J29" s="4">
        <f t="shared" si="1"/>
        <v>360</v>
      </c>
      <c r="K29" s="6">
        <f t="shared" si="2"/>
        <v>0</v>
      </c>
      <c r="L29" s="63">
        <v>0</v>
      </c>
      <c r="M29" s="63">
        <v>0</v>
      </c>
      <c r="N29" s="4">
        <f t="shared" si="3"/>
        <v>2</v>
      </c>
      <c r="O29" s="66">
        <v>0</v>
      </c>
      <c r="P29" s="4">
        <f t="shared" si="4"/>
        <v>0</v>
      </c>
      <c r="Q29" s="1"/>
      <c r="R29" s="23"/>
      <c r="S29" s="23"/>
      <c r="T29" s="42"/>
      <c r="U29" s="45" t="str">
        <f t="shared" si="5"/>
        <v/>
      </c>
      <c r="V29" s="23"/>
      <c r="W29" s="23"/>
      <c r="X29" s="42"/>
      <c r="Y29" s="45" t="str">
        <f t="shared" si="6"/>
        <v/>
      </c>
      <c r="Z29" s="1"/>
      <c r="AA29" s="6">
        <f t="shared" si="7"/>
        <v>9</v>
      </c>
      <c r="AB29" s="66">
        <v>0</v>
      </c>
      <c r="AC29" s="63">
        <v>9</v>
      </c>
      <c r="AD29" s="4">
        <f t="shared" si="10"/>
        <v>2630</v>
      </c>
      <c r="AE29" s="6">
        <f t="shared" si="8"/>
        <v>3</v>
      </c>
      <c r="AF29" s="66">
        <v>3</v>
      </c>
      <c r="AG29" s="63">
        <v>0</v>
      </c>
      <c r="AH29" s="4">
        <f t="shared" si="9"/>
        <v>303</v>
      </c>
      <c r="AI29" s="50"/>
      <c r="AJ29" s="88"/>
    </row>
    <row r="30" spans="1:36" ht="15.75" x14ac:dyDescent="0.25">
      <c r="A30" s="30">
        <v>23</v>
      </c>
      <c r="B30" s="11"/>
      <c r="C30" s="63">
        <v>31100</v>
      </c>
      <c r="D30" s="66"/>
      <c r="E30" s="92"/>
      <c r="F30" s="1"/>
      <c r="G30" s="5">
        <f t="shared" si="0"/>
        <v>13</v>
      </c>
      <c r="H30" s="63">
        <v>8</v>
      </c>
      <c r="I30" s="63">
        <v>5</v>
      </c>
      <c r="J30" s="4">
        <f t="shared" si="1"/>
        <v>373</v>
      </c>
      <c r="K30" s="6">
        <f t="shared" si="2"/>
        <v>0</v>
      </c>
      <c r="L30" s="63">
        <v>0</v>
      </c>
      <c r="M30" s="63">
        <v>0</v>
      </c>
      <c r="N30" s="4">
        <f t="shared" si="3"/>
        <v>2</v>
      </c>
      <c r="O30" s="66">
        <v>0</v>
      </c>
      <c r="P30" s="4">
        <f t="shared" si="4"/>
        <v>0</v>
      </c>
      <c r="Q30" s="1"/>
      <c r="R30" s="23"/>
      <c r="S30" s="23"/>
      <c r="T30" s="42"/>
      <c r="U30" s="45" t="str">
        <f t="shared" si="5"/>
        <v/>
      </c>
      <c r="V30" s="23"/>
      <c r="W30" s="23"/>
      <c r="X30" s="42"/>
      <c r="Y30" s="45" t="str">
        <f t="shared" si="6"/>
        <v/>
      </c>
      <c r="Z30" s="1"/>
      <c r="AA30" s="6">
        <f t="shared" si="7"/>
        <v>7</v>
      </c>
      <c r="AB30" s="66">
        <v>0</v>
      </c>
      <c r="AC30" s="63">
        <v>7</v>
      </c>
      <c r="AD30" s="4">
        <f t="shared" si="10"/>
        <v>2637</v>
      </c>
      <c r="AE30" s="6">
        <f t="shared" si="8"/>
        <v>5</v>
      </c>
      <c r="AF30" s="66">
        <v>5</v>
      </c>
      <c r="AG30" s="63">
        <v>0</v>
      </c>
      <c r="AH30" s="4">
        <f t="shared" si="9"/>
        <v>308</v>
      </c>
      <c r="AI30" s="50"/>
      <c r="AJ30" s="88"/>
    </row>
    <row r="31" spans="1:36" ht="15.75" x14ac:dyDescent="0.25">
      <c r="A31" s="30">
        <v>24</v>
      </c>
      <c r="B31" s="11"/>
      <c r="C31" s="63">
        <v>27800</v>
      </c>
      <c r="D31" s="66"/>
      <c r="E31" s="92"/>
      <c r="F31" s="1"/>
      <c r="G31" s="5">
        <f t="shared" si="0"/>
        <v>18</v>
      </c>
      <c r="H31" s="63">
        <v>13</v>
      </c>
      <c r="I31" s="63">
        <v>5</v>
      </c>
      <c r="J31" s="4">
        <f t="shared" si="1"/>
        <v>391</v>
      </c>
      <c r="K31" s="6">
        <f t="shared" si="2"/>
        <v>0</v>
      </c>
      <c r="L31" s="63">
        <v>0</v>
      </c>
      <c r="M31" s="63">
        <v>0</v>
      </c>
      <c r="N31" s="4">
        <f t="shared" si="3"/>
        <v>2</v>
      </c>
      <c r="O31" s="66">
        <v>0</v>
      </c>
      <c r="P31" s="4">
        <f t="shared" si="4"/>
        <v>0</v>
      </c>
      <c r="Q31" s="1"/>
      <c r="R31" s="23"/>
      <c r="S31" s="23"/>
      <c r="T31" s="42"/>
      <c r="U31" s="45" t="str">
        <f t="shared" si="5"/>
        <v/>
      </c>
      <c r="V31" s="23"/>
      <c r="W31" s="23"/>
      <c r="X31" s="42"/>
      <c r="Y31" s="45" t="str">
        <f t="shared" si="6"/>
        <v/>
      </c>
      <c r="Z31" s="1"/>
      <c r="AA31" s="6">
        <f t="shared" si="7"/>
        <v>6</v>
      </c>
      <c r="AB31" s="66">
        <v>0</v>
      </c>
      <c r="AC31" s="63">
        <v>6</v>
      </c>
      <c r="AD31" s="4">
        <f t="shared" si="10"/>
        <v>2643</v>
      </c>
      <c r="AE31" s="6">
        <f t="shared" si="8"/>
        <v>4</v>
      </c>
      <c r="AF31" s="66">
        <v>4</v>
      </c>
      <c r="AG31" s="63">
        <v>0</v>
      </c>
      <c r="AH31" s="4">
        <f t="shared" si="9"/>
        <v>312</v>
      </c>
      <c r="AI31" s="50"/>
      <c r="AJ31" s="88"/>
    </row>
    <row r="32" spans="1:36" ht="15.75" x14ac:dyDescent="0.25">
      <c r="A32" s="30">
        <v>25</v>
      </c>
      <c r="B32" s="11"/>
      <c r="C32" s="63">
        <v>26000</v>
      </c>
      <c r="D32" s="66">
        <v>51</v>
      </c>
      <c r="E32" s="92">
        <v>3.3</v>
      </c>
      <c r="F32" s="1"/>
      <c r="G32" s="5">
        <f t="shared" si="0"/>
        <v>44</v>
      </c>
      <c r="H32" s="63">
        <v>31</v>
      </c>
      <c r="I32" s="63">
        <v>13</v>
      </c>
      <c r="J32" s="4">
        <f t="shared" si="1"/>
        <v>435</v>
      </c>
      <c r="K32" s="6">
        <f t="shared" si="2"/>
        <v>0</v>
      </c>
      <c r="L32" s="63">
        <v>0</v>
      </c>
      <c r="M32" s="63">
        <v>0</v>
      </c>
      <c r="N32" s="4">
        <f t="shared" si="3"/>
        <v>2</v>
      </c>
      <c r="O32" s="66">
        <v>0</v>
      </c>
      <c r="P32" s="4">
        <f t="shared" si="4"/>
        <v>0</v>
      </c>
      <c r="Q32" s="1"/>
      <c r="R32" s="23"/>
      <c r="S32" s="23"/>
      <c r="T32" s="42"/>
      <c r="U32" s="45" t="str">
        <f t="shared" si="5"/>
        <v/>
      </c>
      <c r="V32" s="23"/>
      <c r="W32" s="23"/>
      <c r="X32" s="42"/>
      <c r="Y32" s="45" t="str">
        <f t="shared" si="6"/>
        <v/>
      </c>
      <c r="Z32" s="1"/>
      <c r="AA32" s="6">
        <f t="shared" si="7"/>
        <v>14</v>
      </c>
      <c r="AB32" s="66">
        <v>0</v>
      </c>
      <c r="AC32" s="63">
        <v>14</v>
      </c>
      <c r="AD32" s="4">
        <f t="shared" si="10"/>
        <v>2657</v>
      </c>
      <c r="AE32" s="6">
        <f t="shared" si="8"/>
        <v>17</v>
      </c>
      <c r="AF32" s="66">
        <v>17</v>
      </c>
      <c r="AG32" s="63">
        <v>0</v>
      </c>
      <c r="AH32" s="4">
        <f t="shared" si="9"/>
        <v>329</v>
      </c>
      <c r="AI32" s="50"/>
      <c r="AJ32" s="88"/>
    </row>
    <row r="33" spans="1:36" ht="15.75" x14ac:dyDescent="0.25">
      <c r="A33" s="30">
        <v>26</v>
      </c>
      <c r="B33" s="11"/>
      <c r="C33" s="63">
        <v>25800</v>
      </c>
      <c r="D33" s="66">
        <v>51</v>
      </c>
      <c r="E33" s="92">
        <v>3.3</v>
      </c>
      <c r="F33" s="1"/>
      <c r="G33" s="5">
        <f t="shared" si="0"/>
        <v>102</v>
      </c>
      <c r="H33" s="63">
        <v>80</v>
      </c>
      <c r="I33" s="63">
        <v>22</v>
      </c>
      <c r="J33" s="4">
        <f t="shared" si="1"/>
        <v>537</v>
      </c>
      <c r="K33" s="6">
        <f t="shared" si="2"/>
        <v>0</v>
      </c>
      <c r="L33" s="63">
        <v>0</v>
      </c>
      <c r="M33" s="63">
        <v>0</v>
      </c>
      <c r="N33" s="4">
        <f t="shared" si="3"/>
        <v>2</v>
      </c>
      <c r="O33" s="66">
        <v>0</v>
      </c>
      <c r="P33" s="4">
        <f t="shared" si="4"/>
        <v>0</v>
      </c>
      <c r="Q33" s="1"/>
      <c r="R33" s="23"/>
      <c r="S33" s="23"/>
      <c r="T33" s="42"/>
      <c r="U33" s="45" t="str">
        <f t="shared" si="5"/>
        <v/>
      </c>
      <c r="V33" s="23"/>
      <c r="W33" s="23"/>
      <c r="X33" s="42"/>
      <c r="Y33" s="45" t="str">
        <f t="shared" si="6"/>
        <v/>
      </c>
      <c r="Z33" s="1"/>
      <c r="AA33" s="6">
        <f t="shared" si="7"/>
        <v>7</v>
      </c>
      <c r="AB33" s="66">
        <v>0</v>
      </c>
      <c r="AC33" s="63">
        <v>7</v>
      </c>
      <c r="AD33" s="4">
        <f t="shared" si="10"/>
        <v>2664</v>
      </c>
      <c r="AE33" s="6">
        <f t="shared" si="8"/>
        <v>30</v>
      </c>
      <c r="AF33" s="66">
        <v>30</v>
      </c>
      <c r="AG33" s="63">
        <v>0</v>
      </c>
      <c r="AH33" s="4">
        <f t="shared" si="9"/>
        <v>359</v>
      </c>
      <c r="AI33" s="50"/>
      <c r="AJ33" s="88"/>
    </row>
    <row r="34" spans="1:36" ht="15.75" x14ac:dyDescent="0.25">
      <c r="A34" s="30">
        <v>27</v>
      </c>
      <c r="B34" s="11"/>
      <c r="C34" s="63">
        <v>25600</v>
      </c>
      <c r="D34" s="66">
        <v>52</v>
      </c>
      <c r="E34" s="92">
        <v>3.8</v>
      </c>
      <c r="F34" s="1"/>
      <c r="G34" s="5">
        <f t="shared" si="0"/>
        <v>218</v>
      </c>
      <c r="H34" s="63">
        <v>184</v>
      </c>
      <c r="I34" s="63">
        <v>34</v>
      </c>
      <c r="J34" s="4">
        <f t="shared" si="1"/>
        <v>755</v>
      </c>
      <c r="K34" s="6">
        <f t="shared" si="2"/>
        <v>0</v>
      </c>
      <c r="L34" s="63">
        <v>0</v>
      </c>
      <c r="M34" s="63">
        <v>0</v>
      </c>
      <c r="N34" s="4">
        <f t="shared" si="3"/>
        <v>2</v>
      </c>
      <c r="O34" s="66">
        <v>0</v>
      </c>
      <c r="P34" s="4">
        <f t="shared" si="4"/>
        <v>0</v>
      </c>
      <c r="Q34" s="1"/>
      <c r="R34" s="23"/>
      <c r="S34" s="23"/>
      <c r="T34" s="42"/>
      <c r="U34" s="45" t="str">
        <f t="shared" si="5"/>
        <v/>
      </c>
      <c r="V34" s="23"/>
      <c r="W34" s="23"/>
      <c r="X34" s="42"/>
      <c r="Y34" s="45" t="str">
        <f t="shared" si="6"/>
        <v/>
      </c>
      <c r="Z34" s="1"/>
      <c r="AA34" s="6">
        <f t="shared" si="7"/>
        <v>12</v>
      </c>
      <c r="AB34" s="66">
        <v>0</v>
      </c>
      <c r="AC34" s="63">
        <v>12</v>
      </c>
      <c r="AD34" s="4">
        <f t="shared" si="10"/>
        <v>2676</v>
      </c>
      <c r="AE34" s="6">
        <f t="shared" si="8"/>
        <v>29</v>
      </c>
      <c r="AF34" s="66">
        <v>29</v>
      </c>
      <c r="AG34" s="63">
        <v>0</v>
      </c>
      <c r="AH34" s="4">
        <f t="shared" si="9"/>
        <v>388</v>
      </c>
      <c r="AI34" s="50"/>
      <c r="AJ34" s="88"/>
    </row>
    <row r="35" spans="1:36" ht="15.75" x14ac:dyDescent="0.25">
      <c r="A35" s="30">
        <v>28</v>
      </c>
      <c r="B35" s="11"/>
      <c r="C35" s="63">
        <v>24400</v>
      </c>
      <c r="D35" s="66">
        <v>52</v>
      </c>
      <c r="E35" s="92">
        <v>4.5999999999999996</v>
      </c>
      <c r="F35" s="1"/>
      <c r="G35" s="5">
        <f t="shared" si="0"/>
        <v>374</v>
      </c>
      <c r="H35" s="63">
        <v>297</v>
      </c>
      <c r="I35" s="63">
        <v>77</v>
      </c>
      <c r="J35" s="4">
        <f t="shared" si="1"/>
        <v>1129</v>
      </c>
      <c r="K35" s="6">
        <f t="shared" si="2"/>
        <v>2</v>
      </c>
      <c r="L35" s="63">
        <v>2</v>
      </c>
      <c r="M35" s="63">
        <v>0</v>
      </c>
      <c r="N35" s="4">
        <f t="shared" si="3"/>
        <v>4</v>
      </c>
      <c r="O35" s="66">
        <v>0</v>
      </c>
      <c r="P35" s="4">
        <f t="shared" si="4"/>
        <v>0</v>
      </c>
      <c r="Q35" s="1"/>
      <c r="R35" s="23"/>
      <c r="S35" s="23"/>
      <c r="T35" s="42"/>
      <c r="U35" s="45" t="str">
        <f t="shared" si="5"/>
        <v/>
      </c>
      <c r="V35" s="23"/>
      <c r="W35" s="23"/>
      <c r="X35" s="42"/>
      <c r="Y35" s="45" t="str">
        <f t="shared" si="6"/>
        <v/>
      </c>
      <c r="Z35" s="1"/>
      <c r="AA35" s="6">
        <f t="shared" si="7"/>
        <v>14</v>
      </c>
      <c r="AB35" s="66">
        <v>0</v>
      </c>
      <c r="AC35" s="63">
        <v>14</v>
      </c>
      <c r="AD35" s="4">
        <f t="shared" si="10"/>
        <v>2690</v>
      </c>
      <c r="AE35" s="6">
        <f t="shared" si="8"/>
        <v>46</v>
      </c>
      <c r="AF35" s="66">
        <v>46</v>
      </c>
      <c r="AG35" s="63">
        <v>0</v>
      </c>
      <c r="AH35" s="4">
        <f t="shared" si="9"/>
        <v>434</v>
      </c>
      <c r="AI35" s="50"/>
      <c r="AJ35" s="88"/>
    </row>
    <row r="36" spans="1:36" ht="15.75" x14ac:dyDescent="0.25">
      <c r="A36" s="30">
        <v>29</v>
      </c>
      <c r="B36" s="11"/>
      <c r="C36" s="64">
        <v>22600</v>
      </c>
      <c r="D36" s="67">
        <v>52</v>
      </c>
      <c r="E36" s="93">
        <v>4.8</v>
      </c>
      <c r="F36" s="11"/>
      <c r="G36" s="5">
        <f t="shared" si="0"/>
        <v>247</v>
      </c>
      <c r="H36" s="64">
        <v>182</v>
      </c>
      <c r="I36" s="64">
        <v>65</v>
      </c>
      <c r="J36" s="4">
        <f t="shared" si="1"/>
        <v>1376</v>
      </c>
      <c r="K36" s="18">
        <f t="shared" si="2"/>
        <v>1</v>
      </c>
      <c r="L36" s="64">
        <v>1</v>
      </c>
      <c r="M36" s="64">
        <v>0</v>
      </c>
      <c r="N36" s="4">
        <f t="shared" si="3"/>
        <v>5</v>
      </c>
      <c r="O36" s="67">
        <v>0</v>
      </c>
      <c r="P36" s="4">
        <f t="shared" si="4"/>
        <v>0</v>
      </c>
      <c r="Q36" s="11"/>
      <c r="R36" s="23"/>
      <c r="S36" s="23"/>
      <c r="T36" s="42"/>
      <c r="U36" s="45" t="str">
        <f t="shared" si="5"/>
        <v/>
      </c>
      <c r="V36" s="23"/>
      <c r="W36" s="23"/>
      <c r="X36" s="42"/>
      <c r="Y36" s="45" t="str">
        <f t="shared" si="6"/>
        <v/>
      </c>
      <c r="Z36" s="1"/>
      <c r="AA36" s="6">
        <f t="shared" si="7"/>
        <v>7</v>
      </c>
      <c r="AB36" s="66">
        <v>0</v>
      </c>
      <c r="AC36" s="63">
        <v>7</v>
      </c>
      <c r="AD36" s="4">
        <f t="shared" si="10"/>
        <v>2697</v>
      </c>
      <c r="AE36" s="6">
        <f t="shared" si="8"/>
        <v>36</v>
      </c>
      <c r="AF36" s="66">
        <v>36</v>
      </c>
      <c r="AG36" s="63">
        <v>0</v>
      </c>
      <c r="AH36" s="4">
        <f t="shared" si="9"/>
        <v>470</v>
      </c>
      <c r="AI36" s="51"/>
      <c r="AJ36" s="88"/>
    </row>
    <row r="37" spans="1:36" ht="15.75" x14ac:dyDescent="0.25">
      <c r="A37" s="30">
        <v>30</v>
      </c>
      <c r="B37" s="11"/>
      <c r="C37" s="64">
        <v>23200</v>
      </c>
      <c r="D37" s="67">
        <v>52</v>
      </c>
      <c r="E37" s="93">
        <v>5.0999999999999996</v>
      </c>
      <c r="F37" s="11"/>
      <c r="G37" s="5">
        <f t="shared" si="0"/>
        <v>483</v>
      </c>
      <c r="H37" s="64">
        <v>395</v>
      </c>
      <c r="I37" s="64">
        <v>88</v>
      </c>
      <c r="J37" s="4">
        <f t="shared" si="1"/>
        <v>1859</v>
      </c>
      <c r="K37" s="18">
        <f t="shared" si="2"/>
        <v>1</v>
      </c>
      <c r="L37" s="64">
        <v>1</v>
      </c>
      <c r="M37" s="64">
        <v>0</v>
      </c>
      <c r="N37" s="4">
        <f t="shared" si="3"/>
        <v>6</v>
      </c>
      <c r="O37" s="67">
        <v>0</v>
      </c>
      <c r="P37" s="4">
        <f t="shared" si="4"/>
        <v>0</v>
      </c>
      <c r="Q37" s="11"/>
      <c r="R37" s="23"/>
      <c r="S37" s="23"/>
      <c r="T37" s="42"/>
      <c r="U37" s="45" t="str">
        <f t="shared" si="5"/>
        <v/>
      </c>
      <c r="V37" s="23"/>
      <c r="W37" s="23"/>
      <c r="X37" s="42"/>
      <c r="Y37" s="45" t="str">
        <f t="shared" si="6"/>
        <v/>
      </c>
      <c r="Z37" s="1"/>
      <c r="AA37" s="6">
        <f t="shared" si="7"/>
        <v>12</v>
      </c>
      <c r="AB37" s="66">
        <v>0</v>
      </c>
      <c r="AC37" s="63">
        <v>12</v>
      </c>
      <c r="AD37" s="4">
        <f t="shared" si="10"/>
        <v>2709</v>
      </c>
      <c r="AE37" s="6">
        <f t="shared" si="8"/>
        <v>54</v>
      </c>
      <c r="AF37" s="66">
        <v>54</v>
      </c>
      <c r="AG37" s="63">
        <v>0</v>
      </c>
      <c r="AH37" s="4">
        <f t="shared" si="9"/>
        <v>524</v>
      </c>
      <c r="AI37" s="51"/>
      <c r="AJ37" s="88"/>
    </row>
    <row r="38" spans="1:36" ht="16.5" thickBot="1" x14ac:dyDescent="0.3">
      <c r="A38" s="31"/>
      <c r="B38" s="32"/>
      <c r="C38" s="65"/>
      <c r="D38" s="68"/>
      <c r="E38" s="94"/>
      <c r="F38" s="32"/>
      <c r="G38" s="41" t="str">
        <f t="shared" si="0"/>
        <v/>
      </c>
      <c r="H38" s="65"/>
      <c r="I38" s="65"/>
      <c r="J38" s="21" t="str">
        <f t="shared" si="1"/>
        <v/>
      </c>
      <c r="K38" s="19" t="str">
        <f t="shared" si="2"/>
        <v/>
      </c>
      <c r="L38" s="65"/>
      <c r="M38" s="65"/>
      <c r="N38" s="21" t="str">
        <f t="shared" si="3"/>
        <v/>
      </c>
      <c r="O38" s="68"/>
      <c r="P38" s="21" t="str">
        <f t="shared" si="4"/>
        <v/>
      </c>
      <c r="Q38" s="32"/>
      <c r="R38" s="43"/>
      <c r="S38" s="43"/>
      <c r="T38" s="44"/>
      <c r="U38" s="46" t="str">
        <f t="shared" si="5"/>
        <v/>
      </c>
      <c r="V38" s="43"/>
      <c r="W38" s="43"/>
      <c r="X38" s="44"/>
      <c r="Y38" s="46" t="str">
        <f t="shared" si="6"/>
        <v/>
      </c>
      <c r="Z38" s="40"/>
      <c r="AA38" s="20" t="str">
        <f t="shared" si="7"/>
        <v/>
      </c>
      <c r="AB38" s="69"/>
      <c r="AC38" s="70"/>
      <c r="AD38" s="21" t="str">
        <f t="shared" si="10"/>
        <v/>
      </c>
      <c r="AE38" s="38" t="str">
        <f t="shared" si="8"/>
        <v/>
      </c>
      <c r="AF38" s="69"/>
      <c r="AG38" s="70"/>
      <c r="AH38" s="39" t="str">
        <f t="shared" si="9"/>
        <v/>
      </c>
      <c r="AI38" s="32"/>
      <c r="AJ38" s="89"/>
    </row>
    <row r="39" spans="1:36" ht="15.75" x14ac:dyDescent="0.25">
      <c r="A39" s="106" t="s">
        <v>37</v>
      </c>
      <c r="H39" s="103">
        <f>SUM(H8:H38)+March!H39</f>
        <v>1465</v>
      </c>
      <c r="I39" s="103">
        <f>SUM(I8:I38)+March!I39</f>
        <v>394</v>
      </c>
      <c r="L39" s="103">
        <f>SUM(L8:L38)+March!L39</f>
        <v>4</v>
      </c>
      <c r="M39" s="103">
        <f>SUM(M8:M38)+March!M39</f>
        <v>2</v>
      </c>
      <c r="N39" s="8"/>
      <c r="AB39" s="103">
        <f>SUM(AB8:AB38)+March!AB39</f>
        <v>53</v>
      </c>
      <c r="AC39" s="103">
        <f>SUM(AC8:AC38)+March!AC39</f>
        <v>2656</v>
      </c>
      <c r="AF39" s="103">
        <f>SUM(AF8:AF38)+March!AF39</f>
        <v>524</v>
      </c>
      <c r="AG39" s="103">
        <f>SUM(AG8:AG38)+March!AG39</f>
        <v>0</v>
      </c>
    </row>
  </sheetData>
  <sheetProtection sheet="1" objects="1" scenarios="1"/>
  <mergeCells count="15">
    <mergeCell ref="C5:E5"/>
    <mergeCell ref="G5:J5"/>
    <mergeCell ref="K5:N5"/>
    <mergeCell ref="O5:P5"/>
    <mergeCell ref="R5:U5"/>
    <mergeCell ref="G4:P4"/>
    <mergeCell ref="R4:Y4"/>
    <mergeCell ref="AA4:AH4"/>
    <mergeCell ref="G6:I6"/>
    <mergeCell ref="K6:M6"/>
    <mergeCell ref="AA6:AC6"/>
    <mergeCell ref="AE6:AG6"/>
    <mergeCell ref="V5:Y5"/>
    <mergeCell ref="AA5:AD5"/>
    <mergeCell ref="AE5:AH5"/>
  </mergeCells>
  <conditionalFormatting sqref="R8">
    <cfRule type="expression" dxfId="37" priority="6" stopIfTrue="1">
      <formula>S8+T8&lt;&gt;R8</formula>
    </cfRule>
  </conditionalFormatting>
  <conditionalFormatting sqref="R9:R38">
    <cfRule type="expression" dxfId="36" priority="5" stopIfTrue="1">
      <formula>S9+T9&lt;&gt;R9</formula>
    </cfRule>
  </conditionalFormatting>
  <conditionalFormatting sqref="V9:V34">
    <cfRule type="expression" dxfId="35" priority="4" stopIfTrue="1">
      <formula>W9+X9&lt;&gt;V9</formula>
    </cfRule>
  </conditionalFormatting>
  <conditionalFormatting sqref="V8">
    <cfRule type="expression" dxfId="34" priority="3" stopIfTrue="1">
      <formula>W8+X8&lt;&gt;V8</formula>
    </cfRule>
  </conditionalFormatting>
  <conditionalFormatting sqref="V36:V38">
    <cfRule type="expression" dxfId="33" priority="2" stopIfTrue="1">
      <formula>W36+X36&lt;&gt;V36</formula>
    </cfRule>
  </conditionalFormatting>
  <conditionalFormatting sqref="V35">
    <cfRule type="expression" dxfId="32" priority="1" stopIfTrue="1">
      <formula>W35+X35&lt;&gt;V35</formula>
    </cfRule>
  </conditionalFormatting>
  <printOptions horizontalCentered="1"/>
  <pageMargins left="0.25" right="0.25" top="0.75" bottom="0.75" header="0.3" footer="0.3"/>
  <pageSetup scale="53" orientation="landscape" r:id="rId1"/>
  <headerFooter alignWithMargins="0">
    <oddHeader>&amp;C&amp;"Arial,Bold"&amp;12WILLAMETTE FALLS FISHWAY COUNTS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J39"/>
  <sheetViews>
    <sheetView view="pageBreakPreview" zoomScale="60" zoomScaleNormal="90" workbookViewId="0">
      <pane ySplit="7" topLeftCell="A8" activePane="bottomLeft" state="frozen"/>
      <selection activeCell="AD7" sqref="AD7:AF7"/>
      <selection pane="bottomLeft" activeCell="AO13" sqref="AO13"/>
    </sheetView>
  </sheetViews>
  <sheetFormatPr defaultColWidth="9.140625" defaultRowHeight="12.75" x14ac:dyDescent="0.2"/>
  <cols>
    <col min="1" max="1" width="6.140625" style="7" bestFit="1" customWidth="1"/>
    <col min="2" max="2" width="0.7109375" style="7" customWidth="1"/>
    <col min="3" max="3" width="8.28515625" style="7" bestFit="1" customWidth="1"/>
    <col min="4" max="4" width="7" style="7" bestFit="1" customWidth="1"/>
    <col min="5" max="5" width="6.5703125" style="7" customWidth="1"/>
    <col min="6" max="6" width="0.7109375" style="7" customWidth="1"/>
    <col min="7" max="7" width="7" style="7" bestFit="1" customWidth="1"/>
    <col min="8" max="8" width="9.140625" style="7" bestFit="1" customWidth="1"/>
    <col min="9" max="9" width="7.42578125" style="7" bestFit="1" customWidth="1"/>
    <col min="10" max="10" width="11" style="7" bestFit="1" customWidth="1"/>
    <col min="11" max="11" width="6.140625" style="7" bestFit="1" customWidth="1"/>
    <col min="12" max="12" width="9.140625" style="7" bestFit="1" customWidth="1"/>
    <col min="13" max="13" width="7.42578125" style="7" bestFit="1" customWidth="1"/>
    <col min="14" max="14" width="11" style="7" bestFit="1" customWidth="1"/>
    <col min="15" max="15" width="6.28515625" style="7" customWidth="1"/>
    <col min="16" max="16" width="11" style="7" bestFit="1" customWidth="1"/>
    <col min="17" max="17" width="0.7109375" style="7" customWidth="1"/>
    <col min="18" max="18" width="6.28515625" style="7" bestFit="1" customWidth="1"/>
    <col min="19" max="19" width="9.140625" style="7" bestFit="1" customWidth="1"/>
    <col min="20" max="20" width="7.42578125" style="7" bestFit="1" customWidth="1"/>
    <col min="21" max="21" width="7" style="7" bestFit="1" customWidth="1"/>
    <col min="22" max="22" width="6.28515625" style="7" bestFit="1" customWidth="1"/>
    <col min="23" max="23" width="9.140625" style="7" bestFit="1" customWidth="1"/>
    <col min="24" max="24" width="7.42578125" style="7" bestFit="1" customWidth="1"/>
    <col min="25" max="25" width="7" style="7" bestFit="1" customWidth="1"/>
    <col min="26" max="26" width="0.7109375" style="7" customWidth="1"/>
    <col min="27" max="27" width="6.140625" style="7" bestFit="1" customWidth="1"/>
    <col min="28" max="28" width="9.140625" style="7" bestFit="1" customWidth="1"/>
    <col min="29" max="29" width="7.42578125" style="7" bestFit="1" customWidth="1"/>
    <col min="30" max="30" width="11" style="7" bestFit="1" customWidth="1"/>
    <col min="31" max="31" width="6.140625" style="7" bestFit="1" customWidth="1"/>
    <col min="32" max="32" width="9.140625" style="7" bestFit="1" customWidth="1"/>
    <col min="33" max="33" width="7.42578125" style="7" bestFit="1" customWidth="1"/>
    <col min="34" max="34" width="11" style="7" bestFit="1" customWidth="1"/>
    <col min="35" max="35" width="1.5703125" style="7" customWidth="1"/>
    <col min="36" max="36" width="17.140625" style="7" bestFit="1" customWidth="1"/>
    <col min="37" max="37" width="9.28515625" style="7" bestFit="1" customWidth="1"/>
    <col min="38" max="16384" width="9.140625" style="7"/>
  </cols>
  <sheetData>
    <row r="1" spans="1:36" ht="15.75" x14ac:dyDescent="0.25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26"/>
      <c r="AF1" s="26"/>
      <c r="AG1" s="10"/>
      <c r="AH1" s="10"/>
      <c r="AI1" s="26" t="s">
        <v>27</v>
      </c>
      <c r="AJ1" s="60">
        <v>2022</v>
      </c>
    </row>
    <row r="2" spans="1:36" ht="15.75" x14ac:dyDescent="0.25">
      <c r="A2" s="24"/>
      <c r="B2" s="24"/>
      <c r="C2" s="24"/>
      <c r="D2" s="24"/>
      <c r="E2" s="24"/>
      <c r="F2" s="24"/>
      <c r="G2" s="25"/>
      <c r="H2" s="26"/>
      <c r="I2" s="26"/>
      <c r="J2" s="26"/>
      <c r="K2" s="10"/>
      <c r="L2" s="10"/>
      <c r="M2" s="10"/>
      <c r="N2" s="10"/>
      <c r="O2" s="24"/>
      <c r="P2" s="24"/>
      <c r="Q2" s="26"/>
      <c r="R2" s="26"/>
      <c r="S2" s="26"/>
      <c r="T2" s="26"/>
      <c r="U2" s="26"/>
      <c r="V2" s="26"/>
      <c r="W2" s="26"/>
      <c r="X2" s="26"/>
      <c r="Y2" s="26"/>
      <c r="Z2" s="25"/>
      <c r="AA2" s="25"/>
      <c r="AB2" s="24"/>
      <c r="AC2" s="24"/>
      <c r="AD2" s="24"/>
      <c r="AE2" s="26"/>
      <c r="AF2" s="26"/>
      <c r="AG2" s="10"/>
      <c r="AH2" s="10"/>
      <c r="AI2" s="26" t="s">
        <v>28</v>
      </c>
      <c r="AJ2" s="60" t="s">
        <v>30</v>
      </c>
    </row>
    <row r="3" spans="1:36" ht="15.75" thickBot="1" x14ac:dyDescent="0.25">
      <c r="A3" s="24"/>
      <c r="B3" s="24"/>
      <c r="C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9"/>
      <c r="AJ3" s="9"/>
    </row>
    <row r="4" spans="1:36" ht="15.75" x14ac:dyDescent="0.25">
      <c r="A4" s="33"/>
      <c r="B4" s="34"/>
      <c r="C4" s="35"/>
      <c r="D4" s="36"/>
      <c r="E4" s="37"/>
      <c r="F4" s="34"/>
      <c r="G4" s="126" t="s">
        <v>19</v>
      </c>
      <c r="H4" s="127"/>
      <c r="I4" s="127"/>
      <c r="J4" s="127"/>
      <c r="K4" s="127"/>
      <c r="L4" s="127"/>
      <c r="M4" s="127"/>
      <c r="N4" s="127"/>
      <c r="O4" s="127"/>
      <c r="P4" s="128"/>
      <c r="Q4" s="34"/>
      <c r="R4" s="126" t="s">
        <v>8</v>
      </c>
      <c r="S4" s="127"/>
      <c r="T4" s="127"/>
      <c r="U4" s="127"/>
      <c r="V4" s="127"/>
      <c r="W4" s="127"/>
      <c r="X4" s="127"/>
      <c r="Y4" s="128"/>
      <c r="Z4" s="34"/>
      <c r="AA4" s="123" t="s">
        <v>9</v>
      </c>
      <c r="AB4" s="124"/>
      <c r="AC4" s="124"/>
      <c r="AD4" s="124"/>
      <c r="AE4" s="124"/>
      <c r="AF4" s="124"/>
      <c r="AG4" s="124"/>
      <c r="AH4" s="125"/>
      <c r="AI4" s="34"/>
      <c r="AJ4" s="57" t="s">
        <v>33</v>
      </c>
    </row>
    <row r="5" spans="1:36" ht="15" x14ac:dyDescent="0.2">
      <c r="A5" s="27" t="s">
        <v>0</v>
      </c>
      <c r="B5" s="11"/>
      <c r="C5" s="120" t="s">
        <v>2</v>
      </c>
      <c r="D5" s="121"/>
      <c r="E5" s="122"/>
      <c r="F5" s="11"/>
      <c r="G5" s="117" t="s">
        <v>4</v>
      </c>
      <c r="H5" s="118"/>
      <c r="I5" s="118"/>
      <c r="J5" s="119"/>
      <c r="K5" s="117" t="s">
        <v>5</v>
      </c>
      <c r="L5" s="118"/>
      <c r="M5" s="118"/>
      <c r="N5" s="119"/>
      <c r="O5" s="117" t="s">
        <v>6</v>
      </c>
      <c r="P5" s="119"/>
      <c r="Q5" s="11"/>
      <c r="R5" s="117" t="s">
        <v>4</v>
      </c>
      <c r="S5" s="118"/>
      <c r="T5" s="118"/>
      <c r="U5" s="119"/>
      <c r="V5" s="117" t="s">
        <v>5</v>
      </c>
      <c r="W5" s="118"/>
      <c r="X5" s="118"/>
      <c r="Y5" s="119"/>
      <c r="Z5" s="11"/>
      <c r="AA5" s="117" t="s">
        <v>11</v>
      </c>
      <c r="AB5" s="118"/>
      <c r="AC5" s="118"/>
      <c r="AD5" s="119"/>
      <c r="AE5" s="117" t="s">
        <v>10</v>
      </c>
      <c r="AF5" s="118"/>
      <c r="AG5" s="118"/>
      <c r="AH5" s="119"/>
      <c r="AI5" s="11"/>
      <c r="AJ5" s="56"/>
    </row>
    <row r="6" spans="1:36" ht="15.75" x14ac:dyDescent="0.25">
      <c r="A6" s="27"/>
      <c r="B6" s="11"/>
      <c r="C6" s="12" t="s">
        <v>3</v>
      </c>
      <c r="D6" s="12" t="s">
        <v>20</v>
      </c>
      <c r="E6" s="13" t="s">
        <v>21</v>
      </c>
      <c r="F6" s="11"/>
      <c r="G6" s="117" t="s">
        <v>7</v>
      </c>
      <c r="H6" s="118"/>
      <c r="I6" s="119"/>
      <c r="J6" s="14" t="s">
        <v>1</v>
      </c>
      <c r="K6" s="117" t="s">
        <v>7</v>
      </c>
      <c r="L6" s="118"/>
      <c r="M6" s="119"/>
      <c r="N6" s="14" t="s">
        <v>1</v>
      </c>
      <c r="O6" s="12" t="s">
        <v>7</v>
      </c>
      <c r="P6" s="14" t="s">
        <v>1</v>
      </c>
      <c r="Q6" s="11"/>
      <c r="R6" s="13" t="s">
        <v>7</v>
      </c>
      <c r="S6" s="13"/>
      <c r="T6" s="13"/>
      <c r="U6" s="22" t="s">
        <v>1</v>
      </c>
      <c r="V6" s="13" t="s">
        <v>7</v>
      </c>
      <c r="W6" s="13"/>
      <c r="X6" s="13"/>
      <c r="Y6" s="22" t="s">
        <v>1</v>
      </c>
      <c r="Z6" s="11"/>
      <c r="AA6" s="117" t="s">
        <v>7</v>
      </c>
      <c r="AB6" s="118"/>
      <c r="AC6" s="119"/>
      <c r="AD6" s="14" t="s">
        <v>1</v>
      </c>
      <c r="AE6" s="117" t="s">
        <v>7</v>
      </c>
      <c r="AF6" s="118"/>
      <c r="AG6" s="119"/>
      <c r="AH6" s="22" t="s">
        <v>1</v>
      </c>
      <c r="AI6" s="11"/>
      <c r="AJ6" s="52" t="s">
        <v>35</v>
      </c>
    </row>
    <row r="7" spans="1:36" ht="15.75" x14ac:dyDescent="0.25">
      <c r="A7" s="28"/>
      <c r="B7" s="11"/>
      <c r="C7" s="23"/>
      <c r="D7" s="23"/>
      <c r="E7" s="23"/>
      <c r="F7" s="11"/>
      <c r="G7" s="15" t="s">
        <v>22</v>
      </c>
      <c r="H7" s="12" t="s">
        <v>23</v>
      </c>
      <c r="I7" s="12" t="s">
        <v>24</v>
      </c>
      <c r="J7" s="16">
        <f>April!J37</f>
        <v>1859</v>
      </c>
      <c r="K7" s="15" t="s">
        <v>22</v>
      </c>
      <c r="L7" s="12" t="s">
        <v>23</v>
      </c>
      <c r="M7" s="12" t="s">
        <v>24</v>
      </c>
      <c r="N7" s="16">
        <f>April!N37</f>
        <v>6</v>
      </c>
      <c r="O7" s="23"/>
      <c r="P7" s="16">
        <f>April!P37</f>
        <v>0</v>
      </c>
      <c r="Q7" s="11"/>
      <c r="R7" s="15" t="s">
        <v>22</v>
      </c>
      <c r="S7" s="12" t="s">
        <v>23</v>
      </c>
      <c r="T7" s="12" t="s">
        <v>24</v>
      </c>
      <c r="U7" s="4"/>
      <c r="V7" s="15" t="s">
        <v>22</v>
      </c>
      <c r="W7" s="12" t="s">
        <v>23</v>
      </c>
      <c r="X7" s="12" t="s">
        <v>24</v>
      </c>
      <c r="Y7" s="4"/>
      <c r="Z7" s="1"/>
      <c r="AA7" s="3" t="s">
        <v>22</v>
      </c>
      <c r="AB7" s="2" t="s">
        <v>23</v>
      </c>
      <c r="AC7" s="2" t="s">
        <v>24</v>
      </c>
      <c r="AD7" s="4">
        <f>April!AD37</f>
        <v>2709</v>
      </c>
      <c r="AE7" s="15" t="s">
        <v>22</v>
      </c>
      <c r="AF7" s="12" t="s">
        <v>23</v>
      </c>
      <c r="AG7" s="12" t="s">
        <v>24</v>
      </c>
      <c r="AH7" s="16">
        <f>April!AH37</f>
        <v>524</v>
      </c>
      <c r="AI7" s="1"/>
      <c r="AJ7" s="53"/>
    </row>
    <row r="8" spans="1:36" ht="15.75" x14ac:dyDescent="0.25">
      <c r="A8" s="29">
        <v>1</v>
      </c>
      <c r="B8" s="11"/>
      <c r="C8" s="63">
        <v>30800</v>
      </c>
      <c r="D8" s="66">
        <v>52</v>
      </c>
      <c r="E8" s="90">
        <v>5.0999999999999996</v>
      </c>
      <c r="F8" s="1"/>
      <c r="G8" s="5">
        <f t="shared" ref="G8:G38" si="0">IF(AND(H8="",I8=""),"",H8+I8)</f>
        <v>257</v>
      </c>
      <c r="H8" s="63">
        <v>199</v>
      </c>
      <c r="I8" s="63">
        <v>58</v>
      </c>
      <c r="J8" s="4">
        <f t="shared" ref="J8:J33" si="1">IF(G8="","",IF(G8&lt;-1000,"Error",J7+G8))</f>
        <v>2116</v>
      </c>
      <c r="K8" s="5">
        <f t="shared" ref="K8:K38" si="2">IF(AND(L8="",M8=""),"",L8+M8)</f>
        <v>2</v>
      </c>
      <c r="L8" s="63">
        <v>2</v>
      </c>
      <c r="M8" s="66">
        <v>0</v>
      </c>
      <c r="N8" s="4">
        <f t="shared" ref="N8:N32" si="3">IF(K8="","",IF(K8&lt;-1000,"Error",N7+K8))</f>
        <v>8</v>
      </c>
      <c r="O8" s="66">
        <v>0</v>
      </c>
      <c r="P8" s="4">
        <f t="shared" ref="P8:P33" si="4">IF(O8="","",IF(O8&lt;-1000,"Error",P7+O8))</f>
        <v>0</v>
      </c>
      <c r="Q8" s="1"/>
      <c r="R8" s="23"/>
      <c r="S8" s="23"/>
      <c r="T8" s="42"/>
      <c r="U8" s="45" t="str">
        <f t="shared" ref="U8:U38" si="5">IF(R8="","",IF(R8&lt;-1000,"",U7+R8))</f>
        <v/>
      </c>
      <c r="V8" s="23"/>
      <c r="W8" s="23"/>
      <c r="X8" s="42"/>
      <c r="Y8" s="45" t="str">
        <f t="shared" ref="Y8:Y38" si="6">IF(V8="","",IF(V8&lt;-1000,"",Y7+V8))</f>
        <v/>
      </c>
      <c r="Z8" s="1"/>
      <c r="AA8" s="6">
        <f t="shared" ref="AA8:AA38" si="7">IF(AND(AB8="",AC8=""),"",AB8+AC8)</f>
        <v>9</v>
      </c>
      <c r="AB8" s="66">
        <v>0</v>
      </c>
      <c r="AC8" s="63">
        <v>9</v>
      </c>
      <c r="AD8" s="4">
        <f t="shared" ref="AD8:AD33" si="8">IF(AA8="","",IF(AA8&lt;-1000,"Error",AD7+AA8))</f>
        <v>2718</v>
      </c>
      <c r="AE8" s="6">
        <f t="shared" ref="AE8:AE38" si="9">IF(AND(AF8="",AG8=""),"",AF8+AG8)</f>
        <v>29</v>
      </c>
      <c r="AF8" s="66">
        <v>29</v>
      </c>
      <c r="AG8" s="63">
        <v>0</v>
      </c>
      <c r="AH8" s="4">
        <f t="shared" ref="AH8:AH33" si="10">IF(AE8="","",IF(AE8&lt;-1000,"Error",AH7+AE8))</f>
        <v>553</v>
      </c>
      <c r="AI8" s="50"/>
      <c r="AJ8" s="88"/>
    </row>
    <row r="9" spans="1:36" ht="15.75" x14ac:dyDescent="0.25">
      <c r="A9" s="30">
        <v>2</v>
      </c>
      <c r="B9" s="11"/>
      <c r="C9" s="63">
        <v>33200</v>
      </c>
      <c r="D9" s="66">
        <v>52</v>
      </c>
      <c r="E9" s="90"/>
      <c r="F9" s="1"/>
      <c r="G9" s="5">
        <f t="shared" si="0"/>
        <v>230</v>
      </c>
      <c r="H9" s="63">
        <v>169</v>
      </c>
      <c r="I9" s="63">
        <v>61</v>
      </c>
      <c r="J9" s="4">
        <f t="shared" si="1"/>
        <v>2346</v>
      </c>
      <c r="K9" s="6">
        <f t="shared" si="2"/>
        <v>5</v>
      </c>
      <c r="L9" s="63">
        <v>2</v>
      </c>
      <c r="M9" s="63">
        <v>3</v>
      </c>
      <c r="N9" s="4">
        <f t="shared" si="3"/>
        <v>13</v>
      </c>
      <c r="O9" s="66">
        <v>0</v>
      </c>
      <c r="P9" s="4">
        <f t="shared" si="4"/>
        <v>0</v>
      </c>
      <c r="Q9" s="1"/>
      <c r="R9" s="23"/>
      <c r="S9" s="23"/>
      <c r="T9" s="42"/>
      <c r="U9" s="45" t="str">
        <f t="shared" si="5"/>
        <v/>
      </c>
      <c r="V9" s="23"/>
      <c r="W9" s="23"/>
      <c r="X9" s="42"/>
      <c r="Y9" s="45" t="str">
        <f t="shared" si="6"/>
        <v/>
      </c>
      <c r="Z9" s="1"/>
      <c r="AA9" s="6">
        <f t="shared" si="7"/>
        <v>10</v>
      </c>
      <c r="AB9" s="66">
        <v>0</v>
      </c>
      <c r="AC9" s="63">
        <v>10</v>
      </c>
      <c r="AD9" s="4">
        <f t="shared" si="8"/>
        <v>2728</v>
      </c>
      <c r="AE9" s="6">
        <f t="shared" si="9"/>
        <v>45</v>
      </c>
      <c r="AF9" s="66">
        <v>45</v>
      </c>
      <c r="AG9" s="63">
        <v>0</v>
      </c>
      <c r="AH9" s="4">
        <f t="shared" si="10"/>
        <v>598</v>
      </c>
      <c r="AI9" s="50"/>
      <c r="AJ9" s="88"/>
    </row>
    <row r="10" spans="1:36" ht="15.75" x14ac:dyDescent="0.25">
      <c r="A10" s="30">
        <v>3</v>
      </c>
      <c r="B10" s="11"/>
      <c r="C10" s="63">
        <v>35200</v>
      </c>
      <c r="D10" s="66">
        <v>52</v>
      </c>
      <c r="E10" s="90">
        <v>3.8</v>
      </c>
      <c r="F10" s="1"/>
      <c r="G10" s="5">
        <f t="shared" si="0"/>
        <v>155</v>
      </c>
      <c r="H10" s="63">
        <v>118</v>
      </c>
      <c r="I10" s="63">
        <v>37</v>
      </c>
      <c r="J10" s="4">
        <f t="shared" si="1"/>
        <v>2501</v>
      </c>
      <c r="K10" s="6">
        <f t="shared" si="2"/>
        <v>3</v>
      </c>
      <c r="L10" s="63">
        <v>3</v>
      </c>
      <c r="M10" s="63">
        <v>0</v>
      </c>
      <c r="N10" s="4">
        <f t="shared" si="3"/>
        <v>16</v>
      </c>
      <c r="O10" s="66">
        <v>0</v>
      </c>
      <c r="P10" s="4">
        <f t="shared" si="4"/>
        <v>0</v>
      </c>
      <c r="Q10" s="1"/>
      <c r="R10" s="23"/>
      <c r="S10" s="23"/>
      <c r="T10" s="42"/>
      <c r="U10" s="45" t="str">
        <f t="shared" si="5"/>
        <v/>
      </c>
      <c r="V10" s="23"/>
      <c r="W10" s="23"/>
      <c r="X10" s="42"/>
      <c r="Y10" s="45" t="str">
        <f t="shared" si="6"/>
        <v/>
      </c>
      <c r="Z10" s="1"/>
      <c r="AA10" s="6">
        <f t="shared" si="7"/>
        <v>2</v>
      </c>
      <c r="AB10" s="66">
        <v>0</v>
      </c>
      <c r="AC10" s="63">
        <v>2</v>
      </c>
      <c r="AD10" s="4">
        <f t="shared" si="8"/>
        <v>2730</v>
      </c>
      <c r="AE10" s="6">
        <f t="shared" si="9"/>
        <v>30</v>
      </c>
      <c r="AF10" s="66">
        <v>30</v>
      </c>
      <c r="AG10" s="63">
        <v>0</v>
      </c>
      <c r="AH10" s="4">
        <f t="shared" si="10"/>
        <v>628</v>
      </c>
      <c r="AI10" s="50"/>
      <c r="AJ10" s="88"/>
    </row>
    <row r="11" spans="1:36" ht="15.75" x14ac:dyDescent="0.25">
      <c r="A11" s="30">
        <v>4</v>
      </c>
      <c r="B11" s="11"/>
      <c r="C11" s="63">
        <v>39700</v>
      </c>
      <c r="D11" s="91">
        <v>52</v>
      </c>
      <c r="E11" s="92">
        <v>3.8</v>
      </c>
      <c r="F11" s="1"/>
      <c r="G11" s="5">
        <f t="shared" si="0"/>
        <v>40</v>
      </c>
      <c r="H11" s="63">
        <v>34</v>
      </c>
      <c r="I11" s="63">
        <v>6</v>
      </c>
      <c r="J11" s="4">
        <f t="shared" si="1"/>
        <v>2541</v>
      </c>
      <c r="K11" s="6">
        <f t="shared" si="2"/>
        <v>2</v>
      </c>
      <c r="L11" s="63">
        <v>2</v>
      </c>
      <c r="M11" s="63">
        <v>0</v>
      </c>
      <c r="N11" s="4">
        <f t="shared" si="3"/>
        <v>18</v>
      </c>
      <c r="O11" s="66">
        <v>0</v>
      </c>
      <c r="P11" s="4">
        <f t="shared" si="4"/>
        <v>0</v>
      </c>
      <c r="Q11" s="1"/>
      <c r="R11" s="23"/>
      <c r="S11" s="23"/>
      <c r="T11" s="42"/>
      <c r="U11" s="45" t="str">
        <f t="shared" si="5"/>
        <v/>
      </c>
      <c r="V11" s="23"/>
      <c r="W11" s="23"/>
      <c r="X11" s="42"/>
      <c r="Y11" s="45" t="str">
        <f t="shared" si="6"/>
        <v/>
      </c>
      <c r="Z11" s="1"/>
      <c r="AA11" s="6">
        <f t="shared" si="7"/>
        <v>4</v>
      </c>
      <c r="AB11" s="66">
        <v>0</v>
      </c>
      <c r="AC11" s="63">
        <v>4</v>
      </c>
      <c r="AD11" s="4">
        <f t="shared" si="8"/>
        <v>2734</v>
      </c>
      <c r="AE11" s="6">
        <f t="shared" si="9"/>
        <v>26</v>
      </c>
      <c r="AF11" s="66">
        <v>26</v>
      </c>
      <c r="AG11" s="63">
        <v>0</v>
      </c>
      <c r="AH11" s="4">
        <f t="shared" si="10"/>
        <v>654</v>
      </c>
      <c r="AI11" s="50"/>
      <c r="AJ11" s="88"/>
    </row>
    <row r="12" spans="1:36" ht="15.75" x14ac:dyDescent="0.25">
      <c r="A12" s="30">
        <v>5</v>
      </c>
      <c r="B12" s="11"/>
      <c r="C12" s="63">
        <v>37200</v>
      </c>
      <c r="D12" s="66">
        <v>53</v>
      </c>
      <c r="E12" s="92"/>
      <c r="F12" s="1"/>
      <c r="G12" s="5">
        <f t="shared" si="0"/>
        <v>32</v>
      </c>
      <c r="H12" s="63">
        <v>28</v>
      </c>
      <c r="I12" s="63">
        <v>4</v>
      </c>
      <c r="J12" s="4">
        <f t="shared" si="1"/>
        <v>2573</v>
      </c>
      <c r="K12" s="6">
        <f t="shared" si="2"/>
        <v>1</v>
      </c>
      <c r="L12" s="63">
        <v>1</v>
      </c>
      <c r="M12" s="63">
        <v>0</v>
      </c>
      <c r="N12" s="4">
        <f t="shared" si="3"/>
        <v>19</v>
      </c>
      <c r="O12" s="66">
        <v>0</v>
      </c>
      <c r="P12" s="4">
        <f t="shared" si="4"/>
        <v>0</v>
      </c>
      <c r="Q12" s="1"/>
      <c r="R12" s="23"/>
      <c r="S12" s="23"/>
      <c r="T12" s="42"/>
      <c r="U12" s="45" t="str">
        <f t="shared" si="5"/>
        <v/>
      </c>
      <c r="V12" s="23"/>
      <c r="W12" s="23"/>
      <c r="X12" s="42"/>
      <c r="Y12" s="45" t="str">
        <f t="shared" si="6"/>
        <v/>
      </c>
      <c r="Z12" s="1"/>
      <c r="AA12" s="6">
        <f t="shared" si="7"/>
        <v>1</v>
      </c>
      <c r="AB12" s="66">
        <v>0</v>
      </c>
      <c r="AC12" s="63">
        <v>1</v>
      </c>
      <c r="AD12" s="4">
        <f t="shared" si="8"/>
        <v>2735</v>
      </c>
      <c r="AE12" s="6">
        <f t="shared" si="9"/>
        <v>10</v>
      </c>
      <c r="AF12" s="66">
        <v>10</v>
      </c>
      <c r="AG12" s="63">
        <v>0</v>
      </c>
      <c r="AH12" s="4">
        <f t="shared" si="10"/>
        <v>664</v>
      </c>
      <c r="AI12" s="50"/>
      <c r="AJ12" s="88"/>
    </row>
    <row r="13" spans="1:36" ht="15.75" x14ac:dyDescent="0.25">
      <c r="A13" s="30">
        <v>6</v>
      </c>
      <c r="B13" s="11"/>
      <c r="C13" s="63">
        <v>41200</v>
      </c>
      <c r="D13" s="66">
        <v>52</v>
      </c>
      <c r="E13" s="92">
        <v>3.7</v>
      </c>
      <c r="F13" s="1"/>
      <c r="G13" s="5">
        <f t="shared" si="0"/>
        <v>43</v>
      </c>
      <c r="H13" s="63">
        <v>34</v>
      </c>
      <c r="I13" s="63">
        <v>9</v>
      </c>
      <c r="J13" s="4">
        <f t="shared" si="1"/>
        <v>2616</v>
      </c>
      <c r="K13" s="6">
        <f t="shared" si="2"/>
        <v>0</v>
      </c>
      <c r="L13" s="63">
        <v>0</v>
      </c>
      <c r="M13" s="63">
        <v>0</v>
      </c>
      <c r="N13" s="4">
        <f t="shared" si="3"/>
        <v>19</v>
      </c>
      <c r="O13" s="66">
        <v>0</v>
      </c>
      <c r="P13" s="4">
        <f t="shared" si="4"/>
        <v>0</v>
      </c>
      <c r="Q13" s="1"/>
      <c r="R13" s="23"/>
      <c r="S13" s="23"/>
      <c r="T13" s="42"/>
      <c r="U13" s="45" t="str">
        <f t="shared" si="5"/>
        <v/>
      </c>
      <c r="V13" s="23"/>
      <c r="W13" s="23"/>
      <c r="X13" s="42"/>
      <c r="Y13" s="45" t="str">
        <f t="shared" si="6"/>
        <v/>
      </c>
      <c r="Z13" s="1"/>
      <c r="AA13" s="6">
        <f t="shared" si="7"/>
        <v>3</v>
      </c>
      <c r="AB13" s="66">
        <v>0</v>
      </c>
      <c r="AC13" s="63">
        <v>3</v>
      </c>
      <c r="AD13" s="4">
        <f t="shared" si="8"/>
        <v>2738</v>
      </c>
      <c r="AE13" s="6">
        <f t="shared" si="9"/>
        <v>28</v>
      </c>
      <c r="AF13" s="66">
        <v>28</v>
      </c>
      <c r="AG13" s="63">
        <v>0</v>
      </c>
      <c r="AH13" s="4">
        <f t="shared" si="10"/>
        <v>692</v>
      </c>
      <c r="AI13" s="50"/>
      <c r="AJ13" s="88"/>
    </row>
    <row r="14" spans="1:36" ht="15.75" x14ac:dyDescent="0.25">
      <c r="A14" s="30">
        <v>7</v>
      </c>
      <c r="B14" s="11"/>
      <c r="C14" s="63">
        <v>62700</v>
      </c>
      <c r="D14" s="66">
        <v>52</v>
      </c>
      <c r="E14" s="92">
        <v>3.2</v>
      </c>
      <c r="F14" s="1"/>
      <c r="G14" s="5">
        <f t="shared" si="0"/>
        <v>11</v>
      </c>
      <c r="H14" s="63">
        <v>8</v>
      </c>
      <c r="I14" s="63">
        <v>3</v>
      </c>
      <c r="J14" s="4">
        <f t="shared" si="1"/>
        <v>2627</v>
      </c>
      <c r="K14" s="6">
        <f t="shared" si="2"/>
        <v>0</v>
      </c>
      <c r="L14" s="63">
        <v>0</v>
      </c>
      <c r="M14" s="63">
        <v>0</v>
      </c>
      <c r="N14" s="4">
        <f t="shared" si="3"/>
        <v>19</v>
      </c>
      <c r="O14" s="66">
        <v>0</v>
      </c>
      <c r="P14" s="4">
        <f t="shared" si="4"/>
        <v>0</v>
      </c>
      <c r="Q14" s="1"/>
      <c r="R14" s="23"/>
      <c r="S14" s="23"/>
      <c r="T14" s="42"/>
      <c r="U14" s="45" t="str">
        <f t="shared" si="5"/>
        <v/>
      </c>
      <c r="V14" s="23"/>
      <c r="W14" s="23"/>
      <c r="X14" s="42"/>
      <c r="Y14" s="45" t="str">
        <f t="shared" si="6"/>
        <v/>
      </c>
      <c r="Z14" s="1"/>
      <c r="AA14" s="6">
        <f t="shared" si="7"/>
        <v>1</v>
      </c>
      <c r="AB14" s="66">
        <v>0</v>
      </c>
      <c r="AC14" s="63">
        <v>1</v>
      </c>
      <c r="AD14" s="4">
        <f t="shared" si="8"/>
        <v>2739</v>
      </c>
      <c r="AE14" s="6">
        <f t="shared" si="9"/>
        <v>10</v>
      </c>
      <c r="AF14" s="66">
        <v>10</v>
      </c>
      <c r="AG14" s="63">
        <v>0</v>
      </c>
      <c r="AH14" s="4">
        <f t="shared" si="10"/>
        <v>702</v>
      </c>
      <c r="AI14" s="50"/>
      <c r="AJ14" s="88"/>
    </row>
    <row r="15" spans="1:36" ht="15.75" x14ac:dyDescent="0.25">
      <c r="A15" s="30">
        <v>8</v>
      </c>
      <c r="B15" s="11"/>
      <c r="C15" s="63">
        <v>81100</v>
      </c>
      <c r="D15" s="66">
        <v>51</v>
      </c>
      <c r="E15" s="92">
        <v>2</v>
      </c>
      <c r="F15" s="1"/>
      <c r="G15" s="5">
        <f t="shared" si="0"/>
        <v>0</v>
      </c>
      <c r="H15" s="63">
        <v>0</v>
      </c>
      <c r="I15" s="63">
        <v>0</v>
      </c>
      <c r="J15" s="4">
        <f t="shared" si="1"/>
        <v>2627</v>
      </c>
      <c r="K15" s="6">
        <f t="shared" si="2"/>
        <v>0</v>
      </c>
      <c r="L15" s="63">
        <v>0</v>
      </c>
      <c r="M15" s="63">
        <v>0</v>
      </c>
      <c r="N15" s="4">
        <f t="shared" si="3"/>
        <v>19</v>
      </c>
      <c r="O15" s="66">
        <v>0</v>
      </c>
      <c r="P15" s="4">
        <f t="shared" si="4"/>
        <v>0</v>
      </c>
      <c r="Q15" s="1"/>
      <c r="R15" s="23"/>
      <c r="S15" s="23"/>
      <c r="T15" s="42"/>
      <c r="U15" s="45" t="str">
        <f t="shared" si="5"/>
        <v/>
      </c>
      <c r="V15" s="23"/>
      <c r="W15" s="23"/>
      <c r="X15" s="42"/>
      <c r="Y15" s="45" t="str">
        <f t="shared" si="6"/>
        <v/>
      </c>
      <c r="Z15" s="1"/>
      <c r="AA15" s="6">
        <f t="shared" si="7"/>
        <v>0</v>
      </c>
      <c r="AB15" s="66">
        <v>0</v>
      </c>
      <c r="AC15" s="63">
        <v>0</v>
      </c>
      <c r="AD15" s="4">
        <f t="shared" si="8"/>
        <v>2739</v>
      </c>
      <c r="AE15" s="6">
        <f t="shared" si="9"/>
        <v>-2</v>
      </c>
      <c r="AF15" s="66">
        <v>-2</v>
      </c>
      <c r="AG15" s="63">
        <v>0</v>
      </c>
      <c r="AH15" s="4">
        <f t="shared" si="10"/>
        <v>700</v>
      </c>
      <c r="AI15" s="50"/>
      <c r="AJ15" s="88"/>
    </row>
    <row r="16" spans="1:36" ht="15.75" x14ac:dyDescent="0.25">
      <c r="A16" s="30">
        <v>9</v>
      </c>
      <c r="B16" s="11"/>
      <c r="C16" s="63">
        <v>84500</v>
      </c>
      <c r="D16" s="66">
        <v>49</v>
      </c>
      <c r="E16" s="92"/>
      <c r="F16" s="1"/>
      <c r="G16" s="5">
        <f t="shared" si="0"/>
        <v>-1</v>
      </c>
      <c r="H16" s="63">
        <v>0</v>
      </c>
      <c r="I16" s="63">
        <v>-1</v>
      </c>
      <c r="J16" s="4">
        <f t="shared" si="1"/>
        <v>2626</v>
      </c>
      <c r="K16" s="6">
        <f t="shared" si="2"/>
        <v>0</v>
      </c>
      <c r="L16" s="63">
        <v>0</v>
      </c>
      <c r="M16" s="63">
        <v>0</v>
      </c>
      <c r="N16" s="4">
        <f t="shared" si="3"/>
        <v>19</v>
      </c>
      <c r="O16" s="66">
        <v>0</v>
      </c>
      <c r="P16" s="4">
        <f t="shared" si="4"/>
        <v>0</v>
      </c>
      <c r="Q16" s="1"/>
      <c r="R16" s="23"/>
      <c r="S16" s="23"/>
      <c r="T16" s="42"/>
      <c r="U16" s="45" t="str">
        <f t="shared" si="5"/>
        <v/>
      </c>
      <c r="V16" s="23"/>
      <c r="W16" s="23"/>
      <c r="X16" s="42"/>
      <c r="Y16" s="45" t="str">
        <f t="shared" si="6"/>
        <v/>
      </c>
      <c r="Z16" s="1"/>
      <c r="AA16" s="6">
        <f t="shared" si="7"/>
        <v>1</v>
      </c>
      <c r="AB16" s="66">
        <v>0</v>
      </c>
      <c r="AC16" s="63">
        <v>1</v>
      </c>
      <c r="AD16" s="4">
        <f t="shared" si="8"/>
        <v>2740</v>
      </c>
      <c r="AE16" s="6">
        <f t="shared" si="9"/>
        <v>2</v>
      </c>
      <c r="AF16" s="66">
        <v>2</v>
      </c>
      <c r="AG16" s="63">
        <v>0</v>
      </c>
      <c r="AH16" s="4">
        <f t="shared" si="10"/>
        <v>702</v>
      </c>
      <c r="AI16" s="50"/>
      <c r="AJ16" s="88"/>
    </row>
    <row r="17" spans="1:36" ht="15.75" x14ac:dyDescent="0.25">
      <c r="A17" s="30">
        <v>10</v>
      </c>
      <c r="B17" s="11"/>
      <c r="C17" s="63">
        <v>78600</v>
      </c>
      <c r="D17" s="66">
        <v>49</v>
      </c>
      <c r="E17" s="92"/>
      <c r="F17" s="1"/>
      <c r="G17" s="5">
        <f t="shared" si="0"/>
        <v>1</v>
      </c>
      <c r="H17" s="63">
        <v>0</v>
      </c>
      <c r="I17" s="63">
        <v>1</v>
      </c>
      <c r="J17" s="4">
        <f t="shared" si="1"/>
        <v>2627</v>
      </c>
      <c r="K17" s="6">
        <f t="shared" si="2"/>
        <v>0</v>
      </c>
      <c r="L17" s="63">
        <v>0</v>
      </c>
      <c r="M17" s="63">
        <v>0</v>
      </c>
      <c r="N17" s="4">
        <f t="shared" si="3"/>
        <v>19</v>
      </c>
      <c r="O17" s="66">
        <v>0</v>
      </c>
      <c r="P17" s="4">
        <f t="shared" si="4"/>
        <v>0</v>
      </c>
      <c r="Q17" s="1"/>
      <c r="R17" s="23"/>
      <c r="S17" s="23"/>
      <c r="T17" s="42"/>
      <c r="U17" s="45" t="str">
        <f t="shared" si="5"/>
        <v/>
      </c>
      <c r="V17" s="23"/>
      <c r="W17" s="23"/>
      <c r="X17" s="42"/>
      <c r="Y17" s="45" t="str">
        <f t="shared" si="6"/>
        <v/>
      </c>
      <c r="Z17" s="1"/>
      <c r="AA17" s="6">
        <f t="shared" si="7"/>
        <v>-1</v>
      </c>
      <c r="AB17" s="66">
        <v>0</v>
      </c>
      <c r="AC17" s="63">
        <v>-1</v>
      </c>
      <c r="AD17" s="4">
        <f t="shared" si="8"/>
        <v>2739</v>
      </c>
      <c r="AE17" s="6">
        <f t="shared" si="9"/>
        <v>1</v>
      </c>
      <c r="AF17" s="66">
        <v>1</v>
      </c>
      <c r="AG17" s="63">
        <v>0</v>
      </c>
      <c r="AH17" s="4">
        <f t="shared" si="10"/>
        <v>703</v>
      </c>
      <c r="AI17" s="50"/>
      <c r="AJ17" s="88"/>
    </row>
    <row r="18" spans="1:36" ht="15.75" x14ac:dyDescent="0.25">
      <c r="A18" s="30">
        <v>11</v>
      </c>
      <c r="B18" s="11"/>
      <c r="C18" s="63">
        <v>65600</v>
      </c>
      <c r="D18" s="66">
        <v>49</v>
      </c>
      <c r="E18" s="92"/>
      <c r="F18" s="1"/>
      <c r="G18" s="5">
        <f t="shared" si="0"/>
        <v>6</v>
      </c>
      <c r="H18" s="63">
        <v>4</v>
      </c>
      <c r="I18" s="63">
        <v>2</v>
      </c>
      <c r="J18" s="4">
        <f t="shared" si="1"/>
        <v>2633</v>
      </c>
      <c r="K18" s="6">
        <f t="shared" si="2"/>
        <v>0</v>
      </c>
      <c r="L18" s="63">
        <v>0</v>
      </c>
      <c r="M18" s="63">
        <v>0</v>
      </c>
      <c r="N18" s="4">
        <f t="shared" si="3"/>
        <v>19</v>
      </c>
      <c r="O18" s="66">
        <v>0</v>
      </c>
      <c r="P18" s="4">
        <f t="shared" si="4"/>
        <v>0</v>
      </c>
      <c r="Q18" s="1"/>
      <c r="R18" s="23"/>
      <c r="S18" s="23"/>
      <c r="T18" s="42"/>
      <c r="U18" s="45" t="str">
        <f t="shared" si="5"/>
        <v/>
      </c>
      <c r="V18" s="23"/>
      <c r="W18" s="23"/>
      <c r="X18" s="42"/>
      <c r="Y18" s="45" t="str">
        <f t="shared" si="6"/>
        <v/>
      </c>
      <c r="Z18" s="1"/>
      <c r="AA18" s="6">
        <f t="shared" si="7"/>
        <v>3</v>
      </c>
      <c r="AB18" s="66">
        <v>0</v>
      </c>
      <c r="AC18" s="63">
        <v>3</v>
      </c>
      <c r="AD18" s="4">
        <f t="shared" si="8"/>
        <v>2742</v>
      </c>
      <c r="AE18" s="6">
        <f t="shared" si="9"/>
        <v>11</v>
      </c>
      <c r="AF18" s="66">
        <v>11</v>
      </c>
      <c r="AG18" s="63">
        <v>0</v>
      </c>
      <c r="AH18" s="4">
        <f t="shared" si="10"/>
        <v>714</v>
      </c>
      <c r="AI18" s="50"/>
      <c r="AJ18" s="88"/>
    </row>
    <row r="19" spans="1:36" ht="15.75" x14ac:dyDescent="0.25">
      <c r="A19" s="30">
        <v>12</v>
      </c>
      <c r="B19" s="11"/>
      <c r="C19" s="63">
        <v>51600</v>
      </c>
      <c r="D19" s="91">
        <v>50</v>
      </c>
      <c r="E19" s="92">
        <v>2.2000000000000002</v>
      </c>
      <c r="F19" s="1"/>
      <c r="G19" s="5">
        <f t="shared" si="0"/>
        <v>3</v>
      </c>
      <c r="H19" s="63">
        <v>2</v>
      </c>
      <c r="I19" s="63">
        <v>1</v>
      </c>
      <c r="J19" s="4">
        <f t="shared" si="1"/>
        <v>2636</v>
      </c>
      <c r="K19" s="6">
        <f t="shared" si="2"/>
        <v>0</v>
      </c>
      <c r="L19" s="63">
        <v>0</v>
      </c>
      <c r="M19" s="63">
        <v>0</v>
      </c>
      <c r="N19" s="4">
        <f t="shared" si="3"/>
        <v>19</v>
      </c>
      <c r="O19" s="66">
        <v>0</v>
      </c>
      <c r="P19" s="4">
        <f t="shared" si="4"/>
        <v>0</v>
      </c>
      <c r="Q19" s="1"/>
      <c r="R19" s="23"/>
      <c r="S19" s="23"/>
      <c r="T19" s="42"/>
      <c r="U19" s="45" t="str">
        <f t="shared" si="5"/>
        <v/>
      </c>
      <c r="V19" s="23"/>
      <c r="W19" s="23"/>
      <c r="X19" s="42"/>
      <c r="Y19" s="45" t="str">
        <f t="shared" si="6"/>
        <v/>
      </c>
      <c r="Z19" s="1"/>
      <c r="AA19" s="6">
        <f t="shared" si="7"/>
        <v>4</v>
      </c>
      <c r="AB19" s="66">
        <v>0</v>
      </c>
      <c r="AC19" s="63">
        <v>4</v>
      </c>
      <c r="AD19" s="4">
        <f t="shared" si="8"/>
        <v>2746</v>
      </c>
      <c r="AE19" s="6">
        <f t="shared" si="9"/>
        <v>30</v>
      </c>
      <c r="AF19" s="66">
        <v>30</v>
      </c>
      <c r="AG19" s="63">
        <v>0</v>
      </c>
      <c r="AH19" s="4">
        <f t="shared" si="10"/>
        <v>744</v>
      </c>
      <c r="AI19" s="50"/>
      <c r="AJ19" s="88"/>
    </row>
    <row r="20" spans="1:36" ht="15.75" x14ac:dyDescent="0.25">
      <c r="A20" s="30">
        <v>13</v>
      </c>
      <c r="B20" s="11"/>
      <c r="C20" s="63">
        <v>46100</v>
      </c>
      <c r="D20" s="66">
        <v>50</v>
      </c>
      <c r="E20" s="92">
        <v>2.2999999999999998</v>
      </c>
      <c r="F20" s="1"/>
      <c r="G20" s="5">
        <f t="shared" si="0"/>
        <v>16</v>
      </c>
      <c r="H20" s="63">
        <v>13</v>
      </c>
      <c r="I20" s="63">
        <v>3</v>
      </c>
      <c r="J20" s="4">
        <f t="shared" si="1"/>
        <v>2652</v>
      </c>
      <c r="K20" s="6">
        <f t="shared" si="2"/>
        <v>0</v>
      </c>
      <c r="L20" s="63">
        <v>0</v>
      </c>
      <c r="M20" s="63">
        <v>0</v>
      </c>
      <c r="N20" s="4">
        <f t="shared" si="3"/>
        <v>19</v>
      </c>
      <c r="O20" s="66">
        <v>0</v>
      </c>
      <c r="P20" s="4">
        <f t="shared" si="4"/>
        <v>0</v>
      </c>
      <c r="Q20" s="1"/>
      <c r="R20" s="23"/>
      <c r="S20" s="23"/>
      <c r="T20" s="42"/>
      <c r="U20" s="45" t="str">
        <f t="shared" si="5"/>
        <v/>
      </c>
      <c r="V20" s="23"/>
      <c r="W20" s="23"/>
      <c r="X20" s="42"/>
      <c r="Y20" s="45" t="str">
        <f t="shared" si="6"/>
        <v/>
      </c>
      <c r="Z20" s="1"/>
      <c r="AA20" s="6">
        <f t="shared" si="7"/>
        <v>3</v>
      </c>
      <c r="AB20" s="66">
        <v>0</v>
      </c>
      <c r="AC20" s="63">
        <v>3</v>
      </c>
      <c r="AD20" s="4">
        <f t="shared" si="8"/>
        <v>2749</v>
      </c>
      <c r="AE20" s="6">
        <f t="shared" si="9"/>
        <v>54</v>
      </c>
      <c r="AF20" s="66">
        <v>54</v>
      </c>
      <c r="AG20" s="63">
        <v>0</v>
      </c>
      <c r="AH20" s="4">
        <f t="shared" si="10"/>
        <v>798</v>
      </c>
      <c r="AI20" s="50"/>
      <c r="AJ20" s="88"/>
    </row>
    <row r="21" spans="1:36" ht="15.75" x14ac:dyDescent="0.25">
      <c r="A21" s="30">
        <v>14</v>
      </c>
      <c r="B21" s="11"/>
      <c r="C21" s="63">
        <v>47800</v>
      </c>
      <c r="D21" s="66"/>
      <c r="E21" s="92"/>
      <c r="F21" s="1"/>
      <c r="G21" s="5">
        <f t="shared" si="0"/>
        <v>39</v>
      </c>
      <c r="H21" s="63">
        <v>32</v>
      </c>
      <c r="I21" s="63">
        <v>7</v>
      </c>
      <c r="J21" s="4">
        <f t="shared" si="1"/>
        <v>2691</v>
      </c>
      <c r="K21" s="6">
        <f t="shared" si="2"/>
        <v>0</v>
      </c>
      <c r="L21" s="63">
        <v>0</v>
      </c>
      <c r="M21" s="63">
        <v>0</v>
      </c>
      <c r="N21" s="4">
        <f t="shared" si="3"/>
        <v>19</v>
      </c>
      <c r="O21" s="66">
        <v>0</v>
      </c>
      <c r="P21" s="4">
        <f t="shared" si="4"/>
        <v>0</v>
      </c>
      <c r="Q21" s="1"/>
      <c r="R21" s="23"/>
      <c r="S21" s="23"/>
      <c r="T21" s="42"/>
      <c r="U21" s="45" t="str">
        <f t="shared" si="5"/>
        <v/>
      </c>
      <c r="V21" s="23"/>
      <c r="W21" s="23"/>
      <c r="X21" s="42"/>
      <c r="Y21" s="45" t="str">
        <f t="shared" si="6"/>
        <v/>
      </c>
      <c r="Z21" s="1"/>
      <c r="AA21" s="6">
        <f t="shared" si="7"/>
        <v>3</v>
      </c>
      <c r="AB21" s="66">
        <v>0</v>
      </c>
      <c r="AC21" s="63">
        <v>3</v>
      </c>
      <c r="AD21" s="4">
        <f t="shared" si="8"/>
        <v>2752</v>
      </c>
      <c r="AE21" s="6">
        <f t="shared" si="9"/>
        <v>40</v>
      </c>
      <c r="AF21" s="66">
        <v>40</v>
      </c>
      <c r="AG21" s="63">
        <v>0</v>
      </c>
      <c r="AH21" s="4">
        <f t="shared" si="10"/>
        <v>838</v>
      </c>
      <c r="AI21" s="50"/>
      <c r="AJ21" s="88"/>
    </row>
    <row r="22" spans="1:36" ht="15.75" x14ac:dyDescent="0.25">
      <c r="A22" s="30">
        <v>15</v>
      </c>
      <c r="B22" s="11"/>
      <c r="C22" s="63">
        <v>64700</v>
      </c>
      <c r="D22" s="66"/>
      <c r="E22" s="92"/>
      <c r="F22" s="1"/>
      <c r="G22" s="5">
        <f t="shared" si="0"/>
        <v>32</v>
      </c>
      <c r="H22" s="63">
        <v>26</v>
      </c>
      <c r="I22" s="63">
        <v>6</v>
      </c>
      <c r="J22" s="4">
        <f t="shared" si="1"/>
        <v>2723</v>
      </c>
      <c r="K22" s="6">
        <f t="shared" si="2"/>
        <v>0</v>
      </c>
      <c r="L22" s="63">
        <v>0</v>
      </c>
      <c r="M22" s="63">
        <v>0</v>
      </c>
      <c r="N22" s="4">
        <f t="shared" si="3"/>
        <v>19</v>
      </c>
      <c r="O22" s="66">
        <v>0</v>
      </c>
      <c r="P22" s="4">
        <f t="shared" si="4"/>
        <v>0</v>
      </c>
      <c r="Q22" s="1"/>
      <c r="R22" s="23"/>
      <c r="S22" s="23"/>
      <c r="T22" s="42"/>
      <c r="U22" s="45" t="str">
        <f t="shared" si="5"/>
        <v/>
      </c>
      <c r="V22" s="23"/>
      <c r="W22" s="23"/>
      <c r="X22" s="42"/>
      <c r="Y22" s="45" t="str">
        <f t="shared" si="6"/>
        <v/>
      </c>
      <c r="Z22" s="1"/>
      <c r="AA22" s="6">
        <f t="shared" si="7"/>
        <v>0</v>
      </c>
      <c r="AB22" s="66">
        <v>0</v>
      </c>
      <c r="AC22" s="63">
        <v>0</v>
      </c>
      <c r="AD22" s="4">
        <f t="shared" si="8"/>
        <v>2752</v>
      </c>
      <c r="AE22" s="6">
        <f t="shared" si="9"/>
        <v>35</v>
      </c>
      <c r="AF22" s="66">
        <v>35</v>
      </c>
      <c r="AG22" s="63">
        <v>0</v>
      </c>
      <c r="AH22" s="4">
        <f t="shared" si="10"/>
        <v>873</v>
      </c>
      <c r="AI22" s="50"/>
      <c r="AJ22" s="88"/>
    </row>
    <row r="23" spans="1:36" ht="15.75" x14ac:dyDescent="0.25">
      <c r="A23" s="30">
        <v>16</v>
      </c>
      <c r="B23" s="11"/>
      <c r="C23" s="63">
        <v>68000</v>
      </c>
      <c r="D23" s="66">
        <v>51</v>
      </c>
      <c r="E23" s="92">
        <v>1.8</v>
      </c>
      <c r="F23" s="1"/>
      <c r="G23" s="61">
        <f t="shared" si="0"/>
        <v>9</v>
      </c>
      <c r="H23" s="79">
        <v>9</v>
      </c>
      <c r="I23" s="79">
        <v>0</v>
      </c>
      <c r="J23" s="4">
        <f t="shared" si="1"/>
        <v>2732</v>
      </c>
      <c r="K23" s="6">
        <f t="shared" si="2"/>
        <v>0</v>
      </c>
      <c r="L23" s="63">
        <v>0</v>
      </c>
      <c r="M23" s="63">
        <v>0</v>
      </c>
      <c r="N23" s="4">
        <f t="shared" si="3"/>
        <v>19</v>
      </c>
      <c r="O23" s="66">
        <v>0</v>
      </c>
      <c r="P23" s="4">
        <f t="shared" si="4"/>
        <v>0</v>
      </c>
      <c r="Q23" s="1"/>
      <c r="R23" s="23"/>
      <c r="S23" s="23"/>
      <c r="T23" s="42"/>
      <c r="U23" s="45" t="str">
        <f t="shared" si="5"/>
        <v/>
      </c>
      <c r="V23" s="23"/>
      <c r="W23" s="23"/>
      <c r="X23" s="42"/>
      <c r="Y23" s="45" t="str">
        <f t="shared" si="6"/>
        <v/>
      </c>
      <c r="Z23" s="1"/>
      <c r="AA23" s="3">
        <f t="shared" si="7"/>
        <v>1</v>
      </c>
      <c r="AB23" s="78">
        <v>0</v>
      </c>
      <c r="AC23" s="79">
        <v>1</v>
      </c>
      <c r="AD23" s="4">
        <f t="shared" si="8"/>
        <v>2753</v>
      </c>
      <c r="AE23" s="3">
        <f t="shared" si="9"/>
        <v>22</v>
      </c>
      <c r="AF23" s="78">
        <v>22</v>
      </c>
      <c r="AG23" s="79">
        <v>0</v>
      </c>
      <c r="AH23" s="4">
        <f t="shared" si="10"/>
        <v>895</v>
      </c>
      <c r="AI23" s="50"/>
      <c r="AJ23" s="88"/>
    </row>
    <row r="24" spans="1:36" ht="15.75" x14ac:dyDescent="0.25">
      <c r="A24" s="30">
        <v>17</v>
      </c>
      <c r="B24" s="11"/>
      <c r="C24" s="63">
        <v>60100</v>
      </c>
      <c r="D24" s="66">
        <v>51</v>
      </c>
      <c r="E24" s="92">
        <v>1.8</v>
      </c>
      <c r="F24" s="1"/>
      <c r="G24" s="5">
        <f t="shared" si="0"/>
        <v>8</v>
      </c>
      <c r="H24" s="63">
        <v>7</v>
      </c>
      <c r="I24" s="63">
        <v>1</v>
      </c>
      <c r="J24" s="4">
        <f t="shared" si="1"/>
        <v>2740</v>
      </c>
      <c r="K24" s="6">
        <f t="shared" si="2"/>
        <v>1</v>
      </c>
      <c r="L24" s="63">
        <v>1</v>
      </c>
      <c r="M24" s="63">
        <v>0</v>
      </c>
      <c r="N24" s="4">
        <f t="shared" si="3"/>
        <v>20</v>
      </c>
      <c r="O24" s="66">
        <v>0</v>
      </c>
      <c r="P24" s="4">
        <f t="shared" si="4"/>
        <v>0</v>
      </c>
      <c r="Q24" s="1"/>
      <c r="R24" s="23"/>
      <c r="S24" s="23"/>
      <c r="T24" s="42"/>
      <c r="U24" s="45" t="str">
        <f t="shared" si="5"/>
        <v/>
      </c>
      <c r="V24" s="23"/>
      <c r="W24" s="23"/>
      <c r="X24" s="42"/>
      <c r="Y24" s="45" t="str">
        <f t="shared" si="6"/>
        <v/>
      </c>
      <c r="Z24" s="1"/>
      <c r="AA24" s="6">
        <f t="shared" si="7"/>
        <v>1</v>
      </c>
      <c r="AB24" s="66">
        <v>0</v>
      </c>
      <c r="AC24" s="63">
        <v>1</v>
      </c>
      <c r="AD24" s="4">
        <f t="shared" si="8"/>
        <v>2754</v>
      </c>
      <c r="AE24" s="6">
        <f t="shared" si="9"/>
        <v>27</v>
      </c>
      <c r="AF24" s="66">
        <v>27</v>
      </c>
      <c r="AG24" s="63">
        <v>0</v>
      </c>
      <c r="AH24" s="4">
        <f t="shared" si="10"/>
        <v>922</v>
      </c>
      <c r="AI24" s="50"/>
      <c r="AJ24" s="88"/>
    </row>
    <row r="25" spans="1:36" ht="15.75" x14ac:dyDescent="0.25">
      <c r="A25" s="30">
        <v>18</v>
      </c>
      <c r="B25" s="11"/>
      <c r="C25" s="63">
        <v>49900</v>
      </c>
      <c r="D25" s="66">
        <v>54</v>
      </c>
      <c r="E25" s="92"/>
      <c r="F25" s="1"/>
      <c r="G25" s="5">
        <f t="shared" si="0"/>
        <v>175</v>
      </c>
      <c r="H25" s="63">
        <v>122</v>
      </c>
      <c r="I25" s="63">
        <v>53</v>
      </c>
      <c r="J25" s="4">
        <f t="shared" si="1"/>
        <v>2915</v>
      </c>
      <c r="K25" s="6">
        <f t="shared" si="2"/>
        <v>5</v>
      </c>
      <c r="L25" s="63">
        <v>4</v>
      </c>
      <c r="M25" s="63">
        <v>1</v>
      </c>
      <c r="N25" s="4">
        <f t="shared" si="3"/>
        <v>25</v>
      </c>
      <c r="O25" s="66">
        <v>0</v>
      </c>
      <c r="P25" s="4">
        <f t="shared" si="4"/>
        <v>0</v>
      </c>
      <c r="Q25" s="1"/>
      <c r="R25" s="23"/>
      <c r="S25" s="23"/>
      <c r="T25" s="42"/>
      <c r="U25" s="45" t="str">
        <f t="shared" si="5"/>
        <v/>
      </c>
      <c r="V25" s="23"/>
      <c r="W25" s="23"/>
      <c r="X25" s="42"/>
      <c r="Y25" s="45" t="str">
        <f t="shared" si="6"/>
        <v/>
      </c>
      <c r="Z25" s="1"/>
      <c r="AA25" s="6">
        <f t="shared" si="7"/>
        <v>3</v>
      </c>
      <c r="AB25" s="66">
        <v>0</v>
      </c>
      <c r="AC25" s="63">
        <v>3</v>
      </c>
      <c r="AD25" s="4">
        <f t="shared" si="8"/>
        <v>2757</v>
      </c>
      <c r="AE25" s="6">
        <f t="shared" si="9"/>
        <v>59</v>
      </c>
      <c r="AF25" s="66">
        <v>59</v>
      </c>
      <c r="AG25" s="63">
        <v>0</v>
      </c>
      <c r="AH25" s="4">
        <f t="shared" si="10"/>
        <v>981</v>
      </c>
      <c r="AI25" s="50"/>
      <c r="AJ25" s="88"/>
    </row>
    <row r="26" spans="1:36" ht="15.75" x14ac:dyDescent="0.25">
      <c r="A26" s="30">
        <v>19</v>
      </c>
      <c r="B26" s="11"/>
      <c r="C26" s="63">
        <v>43100</v>
      </c>
      <c r="D26" s="66">
        <v>55</v>
      </c>
      <c r="E26" s="92">
        <v>3</v>
      </c>
      <c r="F26" s="1"/>
      <c r="G26" s="5">
        <f t="shared" si="0"/>
        <v>621</v>
      </c>
      <c r="H26" s="63">
        <v>494</v>
      </c>
      <c r="I26" s="63">
        <v>127</v>
      </c>
      <c r="J26" s="4">
        <f t="shared" si="1"/>
        <v>3536</v>
      </c>
      <c r="K26" s="6">
        <f t="shared" si="2"/>
        <v>17</v>
      </c>
      <c r="L26" s="63">
        <v>11</v>
      </c>
      <c r="M26" s="63">
        <v>6</v>
      </c>
      <c r="N26" s="4">
        <f t="shared" si="3"/>
        <v>42</v>
      </c>
      <c r="O26" s="66">
        <v>0</v>
      </c>
      <c r="P26" s="4">
        <f t="shared" si="4"/>
        <v>0</v>
      </c>
      <c r="Q26" s="1"/>
      <c r="R26" s="23"/>
      <c r="S26" s="23"/>
      <c r="T26" s="42"/>
      <c r="U26" s="45" t="str">
        <f t="shared" si="5"/>
        <v/>
      </c>
      <c r="V26" s="23"/>
      <c r="W26" s="23"/>
      <c r="X26" s="42"/>
      <c r="Y26" s="45" t="str">
        <f t="shared" si="6"/>
        <v/>
      </c>
      <c r="Z26" s="1"/>
      <c r="AA26" s="6">
        <f t="shared" si="7"/>
        <v>8</v>
      </c>
      <c r="AB26" s="66">
        <v>0</v>
      </c>
      <c r="AC26" s="63">
        <v>8</v>
      </c>
      <c r="AD26" s="4">
        <f t="shared" si="8"/>
        <v>2765</v>
      </c>
      <c r="AE26" s="6">
        <f t="shared" si="9"/>
        <v>89</v>
      </c>
      <c r="AF26" s="66">
        <v>89</v>
      </c>
      <c r="AG26" s="63">
        <v>0</v>
      </c>
      <c r="AH26" s="4">
        <f t="shared" si="10"/>
        <v>1070</v>
      </c>
      <c r="AI26" s="50"/>
      <c r="AJ26" s="88"/>
    </row>
    <row r="27" spans="1:36" ht="15.75" x14ac:dyDescent="0.25">
      <c r="A27" s="30">
        <v>20</v>
      </c>
      <c r="B27" s="11"/>
      <c r="C27" s="63">
        <v>38400</v>
      </c>
      <c r="D27" s="66">
        <v>55</v>
      </c>
      <c r="E27" s="92">
        <v>3.2</v>
      </c>
      <c r="F27" s="1"/>
      <c r="G27" s="5">
        <f t="shared" si="0"/>
        <v>784</v>
      </c>
      <c r="H27" s="63">
        <v>641</v>
      </c>
      <c r="I27" s="63">
        <v>143</v>
      </c>
      <c r="J27" s="4">
        <f t="shared" si="1"/>
        <v>4320</v>
      </c>
      <c r="K27" s="6">
        <f t="shared" si="2"/>
        <v>27</v>
      </c>
      <c r="L27" s="63">
        <v>21</v>
      </c>
      <c r="M27" s="63">
        <v>6</v>
      </c>
      <c r="N27" s="4">
        <f t="shared" si="3"/>
        <v>69</v>
      </c>
      <c r="O27" s="66">
        <v>0</v>
      </c>
      <c r="P27" s="4">
        <f t="shared" si="4"/>
        <v>0</v>
      </c>
      <c r="Q27" s="1"/>
      <c r="R27" s="23"/>
      <c r="S27" s="23"/>
      <c r="T27" s="42"/>
      <c r="U27" s="45" t="str">
        <f t="shared" si="5"/>
        <v/>
      </c>
      <c r="V27" s="23"/>
      <c r="W27" s="23"/>
      <c r="X27" s="42"/>
      <c r="Y27" s="45" t="str">
        <f t="shared" si="6"/>
        <v/>
      </c>
      <c r="Z27" s="1"/>
      <c r="AA27" s="6">
        <f t="shared" si="7"/>
        <v>3</v>
      </c>
      <c r="AB27" s="66">
        <v>0</v>
      </c>
      <c r="AC27" s="63">
        <v>3</v>
      </c>
      <c r="AD27" s="4">
        <f t="shared" si="8"/>
        <v>2768</v>
      </c>
      <c r="AE27" s="6">
        <f t="shared" si="9"/>
        <v>72</v>
      </c>
      <c r="AF27" s="66">
        <v>72</v>
      </c>
      <c r="AG27" s="63">
        <v>0</v>
      </c>
      <c r="AH27" s="4">
        <f t="shared" si="10"/>
        <v>1142</v>
      </c>
      <c r="AI27" s="50"/>
      <c r="AJ27" s="88"/>
    </row>
    <row r="28" spans="1:36" ht="15.75" x14ac:dyDescent="0.25">
      <c r="A28" s="30">
        <v>21</v>
      </c>
      <c r="B28" s="11"/>
      <c r="C28" s="63">
        <v>34200</v>
      </c>
      <c r="D28" s="66"/>
      <c r="E28" s="92"/>
      <c r="F28" s="1"/>
      <c r="G28" s="5">
        <f t="shared" si="0"/>
        <v>1081</v>
      </c>
      <c r="H28" s="63">
        <v>895</v>
      </c>
      <c r="I28" s="63">
        <v>186</v>
      </c>
      <c r="J28" s="4">
        <f t="shared" si="1"/>
        <v>5401</v>
      </c>
      <c r="K28" s="6">
        <f t="shared" si="2"/>
        <v>33</v>
      </c>
      <c r="L28" s="63">
        <v>27</v>
      </c>
      <c r="M28" s="63">
        <v>6</v>
      </c>
      <c r="N28" s="4">
        <f t="shared" si="3"/>
        <v>102</v>
      </c>
      <c r="O28" s="66">
        <v>0</v>
      </c>
      <c r="P28" s="4">
        <f t="shared" si="4"/>
        <v>0</v>
      </c>
      <c r="Q28" s="1"/>
      <c r="R28" s="23"/>
      <c r="S28" s="23"/>
      <c r="T28" s="42"/>
      <c r="U28" s="45" t="str">
        <f t="shared" si="5"/>
        <v/>
      </c>
      <c r="V28" s="23"/>
      <c r="W28" s="23"/>
      <c r="X28" s="42"/>
      <c r="Y28" s="45" t="str">
        <f t="shared" si="6"/>
        <v/>
      </c>
      <c r="Z28" s="1"/>
      <c r="AA28" s="6">
        <f t="shared" si="7"/>
        <v>7</v>
      </c>
      <c r="AB28" s="66">
        <v>0</v>
      </c>
      <c r="AC28" s="63">
        <v>7</v>
      </c>
      <c r="AD28" s="4">
        <f t="shared" si="8"/>
        <v>2775</v>
      </c>
      <c r="AE28" s="6">
        <f t="shared" si="9"/>
        <v>68</v>
      </c>
      <c r="AF28" s="66">
        <v>68</v>
      </c>
      <c r="AG28" s="63">
        <v>0</v>
      </c>
      <c r="AH28" s="4">
        <f t="shared" si="10"/>
        <v>1210</v>
      </c>
      <c r="AI28" s="50"/>
      <c r="AJ28" s="88"/>
    </row>
    <row r="29" spans="1:36" ht="15.75" x14ac:dyDescent="0.25">
      <c r="A29" s="30">
        <v>22</v>
      </c>
      <c r="B29" s="11"/>
      <c r="C29" s="63">
        <v>30600</v>
      </c>
      <c r="D29" s="66"/>
      <c r="E29" s="92"/>
      <c r="F29" s="1"/>
      <c r="G29" s="5">
        <f t="shared" si="0"/>
        <v>1531</v>
      </c>
      <c r="H29" s="63">
        <v>1319</v>
      </c>
      <c r="I29" s="63">
        <v>212</v>
      </c>
      <c r="J29" s="4">
        <f t="shared" si="1"/>
        <v>6932</v>
      </c>
      <c r="K29" s="6">
        <f t="shared" si="2"/>
        <v>71</v>
      </c>
      <c r="L29" s="63">
        <v>64</v>
      </c>
      <c r="M29" s="63">
        <v>7</v>
      </c>
      <c r="N29" s="4">
        <f t="shared" si="3"/>
        <v>173</v>
      </c>
      <c r="O29" s="66">
        <v>0</v>
      </c>
      <c r="P29" s="4">
        <f t="shared" si="4"/>
        <v>0</v>
      </c>
      <c r="Q29" s="1"/>
      <c r="R29" s="23"/>
      <c r="S29" s="23"/>
      <c r="T29" s="42"/>
      <c r="U29" s="45" t="str">
        <f t="shared" si="5"/>
        <v/>
      </c>
      <c r="V29" s="23"/>
      <c r="W29" s="23"/>
      <c r="X29" s="42"/>
      <c r="Y29" s="45" t="str">
        <f t="shared" si="6"/>
        <v/>
      </c>
      <c r="Z29" s="1"/>
      <c r="AA29" s="6">
        <f t="shared" si="7"/>
        <v>2</v>
      </c>
      <c r="AB29" s="66">
        <v>0</v>
      </c>
      <c r="AC29" s="63">
        <v>2</v>
      </c>
      <c r="AD29" s="4">
        <f t="shared" si="8"/>
        <v>2777</v>
      </c>
      <c r="AE29" s="6">
        <f t="shared" si="9"/>
        <v>113</v>
      </c>
      <c r="AF29" s="66">
        <v>113</v>
      </c>
      <c r="AG29" s="63">
        <v>0</v>
      </c>
      <c r="AH29" s="4">
        <f t="shared" si="10"/>
        <v>1323</v>
      </c>
      <c r="AI29" s="50"/>
      <c r="AJ29" s="88"/>
    </row>
    <row r="30" spans="1:36" ht="15.75" x14ac:dyDescent="0.25">
      <c r="A30" s="30">
        <v>23</v>
      </c>
      <c r="B30" s="11"/>
      <c r="C30" s="63">
        <v>27400</v>
      </c>
      <c r="D30" s="66">
        <v>55</v>
      </c>
      <c r="E30" s="92">
        <v>3.9</v>
      </c>
      <c r="F30" s="1"/>
      <c r="G30" s="5">
        <f t="shared" si="0"/>
        <v>1492</v>
      </c>
      <c r="H30" s="63">
        <v>1305</v>
      </c>
      <c r="I30" s="63">
        <v>187</v>
      </c>
      <c r="J30" s="4">
        <f t="shared" si="1"/>
        <v>8424</v>
      </c>
      <c r="K30" s="6">
        <f t="shared" si="2"/>
        <v>67</v>
      </c>
      <c r="L30" s="63">
        <v>66</v>
      </c>
      <c r="M30" s="63">
        <v>1</v>
      </c>
      <c r="N30" s="4">
        <f t="shared" si="3"/>
        <v>240</v>
      </c>
      <c r="O30" s="66">
        <v>0</v>
      </c>
      <c r="P30" s="4">
        <f t="shared" si="4"/>
        <v>0</v>
      </c>
      <c r="Q30" s="1"/>
      <c r="R30" s="23"/>
      <c r="S30" s="23"/>
      <c r="T30" s="42"/>
      <c r="U30" s="45" t="str">
        <f t="shared" si="5"/>
        <v/>
      </c>
      <c r="V30" s="23"/>
      <c r="W30" s="23"/>
      <c r="X30" s="42"/>
      <c r="Y30" s="45" t="str">
        <f t="shared" si="6"/>
        <v/>
      </c>
      <c r="Z30" s="1"/>
      <c r="AA30" s="6">
        <f t="shared" si="7"/>
        <v>2</v>
      </c>
      <c r="AB30" s="66">
        <v>0</v>
      </c>
      <c r="AC30" s="63">
        <v>2</v>
      </c>
      <c r="AD30" s="4">
        <f t="shared" si="8"/>
        <v>2779</v>
      </c>
      <c r="AE30" s="6">
        <f t="shared" si="9"/>
        <v>80</v>
      </c>
      <c r="AF30" s="66">
        <v>80</v>
      </c>
      <c r="AG30" s="63">
        <v>0</v>
      </c>
      <c r="AH30" s="4">
        <f t="shared" si="10"/>
        <v>1403</v>
      </c>
      <c r="AI30" s="50"/>
      <c r="AJ30" s="88"/>
    </row>
    <row r="31" spans="1:36" ht="15.75" x14ac:dyDescent="0.25">
      <c r="A31" s="30">
        <v>24</v>
      </c>
      <c r="B31" s="11"/>
      <c r="C31" s="63">
        <v>24300</v>
      </c>
      <c r="D31" s="66">
        <v>55</v>
      </c>
      <c r="E31" s="92">
        <v>4</v>
      </c>
      <c r="F31" s="1"/>
      <c r="G31" s="5">
        <f t="shared" si="0"/>
        <v>853</v>
      </c>
      <c r="H31" s="63">
        <v>691</v>
      </c>
      <c r="I31" s="63">
        <v>162</v>
      </c>
      <c r="J31" s="4">
        <f t="shared" si="1"/>
        <v>9277</v>
      </c>
      <c r="K31" s="6">
        <f t="shared" si="2"/>
        <v>66</v>
      </c>
      <c r="L31" s="63">
        <v>57</v>
      </c>
      <c r="M31" s="63">
        <v>9</v>
      </c>
      <c r="N31" s="4">
        <f t="shared" si="3"/>
        <v>306</v>
      </c>
      <c r="O31" s="66">
        <v>0</v>
      </c>
      <c r="P31" s="4">
        <f t="shared" si="4"/>
        <v>0</v>
      </c>
      <c r="Q31" s="1"/>
      <c r="R31" s="23"/>
      <c r="S31" s="23"/>
      <c r="T31" s="42"/>
      <c r="U31" s="45" t="str">
        <f t="shared" si="5"/>
        <v/>
      </c>
      <c r="V31" s="23"/>
      <c r="W31" s="23"/>
      <c r="X31" s="42"/>
      <c r="Y31" s="45" t="str">
        <f t="shared" si="6"/>
        <v/>
      </c>
      <c r="Z31" s="1"/>
      <c r="AA31" s="6">
        <f t="shared" si="7"/>
        <v>0</v>
      </c>
      <c r="AB31" s="66">
        <v>0</v>
      </c>
      <c r="AC31" s="63">
        <v>0</v>
      </c>
      <c r="AD31" s="4">
        <f t="shared" si="8"/>
        <v>2779</v>
      </c>
      <c r="AE31" s="6">
        <f t="shared" si="9"/>
        <v>83</v>
      </c>
      <c r="AF31" s="66">
        <v>83</v>
      </c>
      <c r="AG31" s="63">
        <v>0</v>
      </c>
      <c r="AH31" s="4">
        <f t="shared" si="10"/>
        <v>1486</v>
      </c>
      <c r="AI31" s="50"/>
      <c r="AJ31" s="88"/>
    </row>
    <row r="32" spans="1:36" ht="15.75" x14ac:dyDescent="0.25">
      <c r="A32" s="30">
        <v>25</v>
      </c>
      <c r="B32" s="11"/>
      <c r="C32" s="63">
        <v>22400</v>
      </c>
      <c r="D32" s="66"/>
      <c r="E32" s="92"/>
      <c r="F32" s="1"/>
      <c r="G32" s="5">
        <f t="shared" si="0"/>
        <v>1115</v>
      </c>
      <c r="H32" s="63">
        <v>940</v>
      </c>
      <c r="I32" s="63">
        <v>175</v>
      </c>
      <c r="J32" s="4">
        <f t="shared" si="1"/>
        <v>10392</v>
      </c>
      <c r="K32" s="6">
        <f t="shared" si="2"/>
        <v>54</v>
      </c>
      <c r="L32" s="63">
        <v>51</v>
      </c>
      <c r="M32" s="63">
        <v>3</v>
      </c>
      <c r="N32" s="4">
        <f t="shared" si="3"/>
        <v>360</v>
      </c>
      <c r="O32" s="66">
        <v>0</v>
      </c>
      <c r="P32" s="4">
        <f t="shared" si="4"/>
        <v>0</v>
      </c>
      <c r="Q32" s="1"/>
      <c r="R32" s="23"/>
      <c r="S32" s="23"/>
      <c r="T32" s="42"/>
      <c r="U32" s="45" t="str">
        <f t="shared" si="5"/>
        <v/>
      </c>
      <c r="V32" s="23"/>
      <c r="W32" s="23"/>
      <c r="X32" s="42"/>
      <c r="Y32" s="45" t="str">
        <f t="shared" si="6"/>
        <v/>
      </c>
      <c r="Z32" s="1"/>
      <c r="AA32" s="6">
        <f t="shared" si="7"/>
        <v>2</v>
      </c>
      <c r="AB32" s="66">
        <v>0</v>
      </c>
      <c r="AC32" s="63">
        <v>2</v>
      </c>
      <c r="AD32" s="4">
        <f t="shared" si="8"/>
        <v>2781</v>
      </c>
      <c r="AE32" s="6">
        <f t="shared" si="9"/>
        <v>65</v>
      </c>
      <c r="AF32" s="66">
        <v>65</v>
      </c>
      <c r="AG32" s="63">
        <v>0</v>
      </c>
      <c r="AH32" s="4">
        <f t="shared" si="10"/>
        <v>1551</v>
      </c>
      <c r="AI32" s="50"/>
      <c r="AJ32" s="88"/>
    </row>
    <row r="33" spans="1:36" ht="15.75" x14ac:dyDescent="0.25">
      <c r="A33" s="30">
        <v>26</v>
      </c>
      <c r="B33" s="11"/>
      <c r="C33" s="63">
        <v>20600</v>
      </c>
      <c r="D33" s="66">
        <v>57</v>
      </c>
      <c r="E33" s="92">
        <v>4</v>
      </c>
      <c r="F33" s="1"/>
      <c r="G33" s="5">
        <f t="shared" si="0"/>
        <v>888</v>
      </c>
      <c r="H33" s="63">
        <v>777</v>
      </c>
      <c r="I33" s="63">
        <v>111</v>
      </c>
      <c r="J33" s="4">
        <f t="shared" si="1"/>
        <v>11280</v>
      </c>
      <c r="K33" s="6">
        <f t="shared" si="2"/>
        <v>73</v>
      </c>
      <c r="L33" s="63">
        <v>67</v>
      </c>
      <c r="M33" s="63">
        <v>6</v>
      </c>
      <c r="N33" s="4">
        <f>IF(K33="",N32,IF(K33&lt;-1000,"Error",N32+K33))</f>
        <v>433</v>
      </c>
      <c r="O33" s="66">
        <v>0</v>
      </c>
      <c r="P33" s="4">
        <f t="shared" si="4"/>
        <v>0</v>
      </c>
      <c r="Q33" s="1"/>
      <c r="R33" s="23"/>
      <c r="S33" s="23"/>
      <c r="T33" s="42"/>
      <c r="U33" s="45" t="str">
        <f t="shared" si="5"/>
        <v/>
      </c>
      <c r="V33" s="23"/>
      <c r="W33" s="23"/>
      <c r="X33" s="42"/>
      <c r="Y33" s="45" t="str">
        <f t="shared" si="6"/>
        <v/>
      </c>
      <c r="Z33" s="1"/>
      <c r="AA33" s="6">
        <f t="shared" si="7"/>
        <v>1</v>
      </c>
      <c r="AB33" s="66">
        <v>0</v>
      </c>
      <c r="AC33" s="63">
        <v>1</v>
      </c>
      <c r="AD33" s="4">
        <f t="shared" si="8"/>
        <v>2782</v>
      </c>
      <c r="AE33" s="6">
        <f t="shared" si="9"/>
        <v>30</v>
      </c>
      <c r="AF33" s="66">
        <v>30</v>
      </c>
      <c r="AG33" s="63">
        <v>0</v>
      </c>
      <c r="AH33" s="4">
        <f t="shared" si="10"/>
        <v>1581</v>
      </c>
      <c r="AI33" s="50"/>
      <c r="AJ33" s="88"/>
    </row>
    <row r="34" spans="1:36" ht="15.75" x14ac:dyDescent="0.25">
      <c r="A34" s="30">
        <v>27</v>
      </c>
      <c r="B34" s="11"/>
      <c r="C34" s="63">
        <v>19700</v>
      </c>
      <c r="D34" s="66">
        <v>58</v>
      </c>
      <c r="E34" s="92">
        <v>4.2</v>
      </c>
      <c r="F34" s="1"/>
      <c r="G34" s="5">
        <f t="shared" si="0"/>
        <v>1126</v>
      </c>
      <c r="H34" s="63">
        <v>981</v>
      </c>
      <c r="I34" s="63">
        <v>145</v>
      </c>
      <c r="J34" s="4">
        <f>IF(G34="",J33,IF(G34&lt;-1,"Error",J33+G34))</f>
        <v>12406</v>
      </c>
      <c r="K34" s="6">
        <f t="shared" si="2"/>
        <v>70</v>
      </c>
      <c r="L34" s="63">
        <v>64</v>
      </c>
      <c r="M34" s="63">
        <v>6</v>
      </c>
      <c r="N34" s="4">
        <f t="shared" ref="N34:N38" si="11">IF(K34="",N33,IF(K34&lt;-1000,"Error",N33+K34))</f>
        <v>503</v>
      </c>
      <c r="O34" s="66">
        <v>0</v>
      </c>
      <c r="P34" s="4">
        <f>IF(O34="",P33,IF(O34&lt;-1000,"Error",P33+O34))</f>
        <v>0</v>
      </c>
      <c r="Q34" s="1"/>
      <c r="R34" s="23"/>
      <c r="S34" s="23"/>
      <c r="T34" s="42"/>
      <c r="U34" s="45" t="str">
        <f t="shared" si="5"/>
        <v/>
      </c>
      <c r="V34" s="23"/>
      <c r="W34" s="23"/>
      <c r="X34" s="42"/>
      <c r="Y34" s="45" t="str">
        <f t="shared" si="6"/>
        <v/>
      </c>
      <c r="Z34" s="1"/>
      <c r="AA34" s="6">
        <f t="shared" si="7"/>
        <v>6</v>
      </c>
      <c r="AB34" s="66">
        <v>0</v>
      </c>
      <c r="AC34" s="63">
        <v>6</v>
      </c>
      <c r="AD34" s="4">
        <f>IF(AA34="",AD33,IF(AA34&lt;-1000,"Error",AD33+AA34))</f>
        <v>2788</v>
      </c>
      <c r="AE34" s="6">
        <f t="shared" si="9"/>
        <v>67</v>
      </c>
      <c r="AF34" s="66">
        <v>67</v>
      </c>
      <c r="AG34" s="63">
        <v>0</v>
      </c>
      <c r="AH34" s="4">
        <f>IF(AE34="",AH33,IF(AE34&lt;-1000,"Error",AH33+AE34))</f>
        <v>1648</v>
      </c>
      <c r="AI34" s="50"/>
      <c r="AJ34" s="88"/>
    </row>
    <row r="35" spans="1:36" ht="15.75" x14ac:dyDescent="0.25">
      <c r="A35" s="30">
        <v>28</v>
      </c>
      <c r="B35" s="11"/>
      <c r="C35" s="63">
        <v>20400</v>
      </c>
      <c r="D35" s="66"/>
      <c r="E35" s="92"/>
      <c r="F35" s="1"/>
      <c r="G35" s="5">
        <f t="shared" si="0"/>
        <v>454</v>
      </c>
      <c r="H35" s="63">
        <v>410</v>
      </c>
      <c r="I35" s="63">
        <v>44</v>
      </c>
      <c r="J35" s="4">
        <f t="shared" ref="J35:J38" si="12">IF(G35="",J34,IF(G35&lt;-1000,"Error",J34+G35))</f>
        <v>12860</v>
      </c>
      <c r="K35" s="6">
        <f t="shared" si="2"/>
        <v>60</v>
      </c>
      <c r="L35" s="63">
        <v>53</v>
      </c>
      <c r="M35" s="63">
        <v>7</v>
      </c>
      <c r="N35" s="4">
        <f t="shared" si="11"/>
        <v>563</v>
      </c>
      <c r="O35" s="66">
        <v>0</v>
      </c>
      <c r="P35" s="4">
        <f t="shared" ref="P35:P38" si="13">IF(O35="",P34,IF(O35&lt;-1000,"Error",P34+O35))</f>
        <v>0</v>
      </c>
      <c r="Q35" s="1"/>
      <c r="R35" s="23"/>
      <c r="S35" s="23"/>
      <c r="T35" s="42"/>
      <c r="U35" s="45" t="str">
        <f t="shared" si="5"/>
        <v/>
      </c>
      <c r="V35" s="23"/>
      <c r="W35" s="23"/>
      <c r="X35" s="42"/>
      <c r="Y35" s="45" t="str">
        <f t="shared" si="6"/>
        <v/>
      </c>
      <c r="Z35" s="1"/>
      <c r="AA35" s="6">
        <f t="shared" si="7"/>
        <v>0</v>
      </c>
      <c r="AB35" s="66">
        <v>0</v>
      </c>
      <c r="AC35" s="63">
        <v>0</v>
      </c>
      <c r="AD35" s="4">
        <f t="shared" ref="AD35:AD38" si="14">IF(AA35="",AD34,IF(AA35&lt;-1000,"Error",AD34+AA35))</f>
        <v>2788</v>
      </c>
      <c r="AE35" s="6">
        <f t="shared" si="9"/>
        <v>43</v>
      </c>
      <c r="AF35" s="66">
        <v>43</v>
      </c>
      <c r="AG35" s="63">
        <v>0</v>
      </c>
      <c r="AH35" s="4">
        <f t="shared" ref="AH35:AH38" si="15">IF(AE35="",AH34,IF(AE35&lt;-1000,"Error",AH34+AE35))</f>
        <v>1691</v>
      </c>
      <c r="AI35" s="50"/>
      <c r="AJ35" s="88"/>
    </row>
    <row r="36" spans="1:36" ht="15.75" x14ac:dyDescent="0.25">
      <c r="A36" s="30">
        <v>29</v>
      </c>
      <c r="B36" s="11"/>
      <c r="C36" s="64">
        <v>21400</v>
      </c>
      <c r="D36" s="67"/>
      <c r="E36" s="93"/>
      <c r="F36" s="11"/>
      <c r="G36" s="5">
        <f t="shared" si="0"/>
        <v>478</v>
      </c>
      <c r="H36" s="64">
        <v>407</v>
      </c>
      <c r="I36" s="64">
        <v>71</v>
      </c>
      <c r="J36" s="4">
        <f t="shared" si="12"/>
        <v>13338</v>
      </c>
      <c r="K36" s="18">
        <f t="shared" si="2"/>
        <v>23</v>
      </c>
      <c r="L36" s="64">
        <v>22</v>
      </c>
      <c r="M36" s="64">
        <v>1</v>
      </c>
      <c r="N36" s="4">
        <f t="shared" si="11"/>
        <v>586</v>
      </c>
      <c r="O36" s="67">
        <v>0</v>
      </c>
      <c r="P36" s="4">
        <f t="shared" si="13"/>
        <v>0</v>
      </c>
      <c r="Q36" s="11"/>
      <c r="R36" s="23"/>
      <c r="S36" s="23"/>
      <c r="T36" s="42"/>
      <c r="U36" s="45" t="str">
        <f t="shared" si="5"/>
        <v/>
      </c>
      <c r="V36" s="23"/>
      <c r="W36" s="23"/>
      <c r="X36" s="42"/>
      <c r="Y36" s="45" t="str">
        <f t="shared" si="6"/>
        <v/>
      </c>
      <c r="Z36" s="1"/>
      <c r="AA36" s="6">
        <f t="shared" si="7"/>
        <v>0</v>
      </c>
      <c r="AB36" s="66">
        <v>0</v>
      </c>
      <c r="AC36" s="63">
        <v>0</v>
      </c>
      <c r="AD36" s="4">
        <f t="shared" si="14"/>
        <v>2788</v>
      </c>
      <c r="AE36" s="6">
        <f t="shared" si="9"/>
        <v>62</v>
      </c>
      <c r="AF36" s="66">
        <v>62</v>
      </c>
      <c r="AG36" s="63">
        <v>0</v>
      </c>
      <c r="AH36" s="4">
        <f t="shared" si="15"/>
        <v>1753</v>
      </c>
      <c r="AI36" s="51"/>
      <c r="AJ36" s="88"/>
    </row>
    <row r="37" spans="1:36" ht="15.75" x14ac:dyDescent="0.25">
      <c r="A37" s="30">
        <v>30</v>
      </c>
      <c r="B37" s="11"/>
      <c r="C37" s="64">
        <v>26400</v>
      </c>
      <c r="D37" s="67"/>
      <c r="E37" s="93"/>
      <c r="F37" s="11"/>
      <c r="G37" s="5">
        <f t="shared" si="0"/>
        <v>291</v>
      </c>
      <c r="H37" s="64">
        <v>244</v>
      </c>
      <c r="I37" s="64">
        <v>47</v>
      </c>
      <c r="J37" s="4">
        <f t="shared" si="12"/>
        <v>13629</v>
      </c>
      <c r="K37" s="18">
        <f t="shared" si="2"/>
        <v>8</v>
      </c>
      <c r="L37" s="64">
        <v>6</v>
      </c>
      <c r="M37" s="64">
        <v>2</v>
      </c>
      <c r="N37" s="4">
        <f t="shared" si="11"/>
        <v>594</v>
      </c>
      <c r="O37" s="67">
        <v>0</v>
      </c>
      <c r="P37" s="4">
        <f t="shared" si="13"/>
        <v>0</v>
      </c>
      <c r="Q37" s="11"/>
      <c r="R37" s="23"/>
      <c r="S37" s="23"/>
      <c r="T37" s="42"/>
      <c r="U37" s="45" t="str">
        <f t="shared" si="5"/>
        <v/>
      </c>
      <c r="V37" s="23"/>
      <c r="W37" s="23"/>
      <c r="X37" s="42"/>
      <c r="Y37" s="45" t="str">
        <f t="shared" si="6"/>
        <v/>
      </c>
      <c r="Z37" s="1"/>
      <c r="AA37" s="6">
        <f t="shared" si="7"/>
        <v>3</v>
      </c>
      <c r="AB37" s="66">
        <v>0</v>
      </c>
      <c r="AC37" s="63">
        <v>3</v>
      </c>
      <c r="AD37" s="4">
        <f t="shared" si="14"/>
        <v>2791</v>
      </c>
      <c r="AE37" s="6">
        <f t="shared" si="9"/>
        <v>71</v>
      </c>
      <c r="AF37" s="66">
        <v>71</v>
      </c>
      <c r="AG37" s="63">
        <v>0</v>
      </c>
      <c r="AH37" s="4">
        <f t="shared" si="15"/>
        <v>1824</v>
      </c>
      <c r="AI37" s="51"/>
      <c r="AJ37" s="88"/>
    </row>
    <row r="38" spans="1:36" ht="16.5" thickBot="1" x14ac:dyDescent="0.3">
      <c r="A38" s="31">
        <v>31</v>
      </c>
      <c r="B38" s="32"/>
      <c r="C38" s="65">
        <v>29700</v>
      </c>
      <c r="D38" s="68">
        <v>57</v>
      </c>
      <c r="E38" s="94">
        <v>4.5</v>
      </c>
      <c r="F38" s="32"/>
      <c r="G38" s="41">
        <f t="shared" si="0"/>
        <v>313</v>
      </c>
      <c r="H38" s="65">
        <v>231</v>
      </c>
      <c r="I38" s="65">
        <v>82</v>
      </c>
      <c r="J38" s="39">
        <f t="shared" si="12"/>
        <v>13942</v>
      </c>
      <c r="K38" s="19">
        <f t="shared" si="2"/>
        <v>17</v>
      </c>
      <c r="L38" s="65">
        <v>14</v>
      </c>
      <c r="M38" s="65">
        <v>3</v>
      </c>
      <c r="N38" s="39">
        <f t="shared" si="11"/>
        <v>611</v>
      </c>
      <c r="O38" s="68">
        <v>0</v>
      </c>
      <c r="P38" s="39">
        <f t="shared" si="13"/>
        <v>0</v>
      </c>
      <c r="Q38" s="32"/>
      <c r="R38" s="43"/>
      <c r="S38" s="43"/>
      <c r="T38" s="44"/>
      <c r="U38" s="46" t="str">
        <f t="shared" si="5"/>
        <v/>
      </c>
      <c r="V38" s="43"/>
      <c r="W38" s="43"/>
      <c r="X38" s="44"/>
      <c r="Y38" s="46" t="str">
        <f t="shared" si="6"/>
        <v/>
      </c>
      <c r="Z38" s="40"/>
      <c r="AA38" s="20">
        <f t="shared" si="7"/>
        <v>11</v>
      </c>
      <c r="AB38" s="69">
        <v>0</v>
      </c>
      <c r="AC38" s="70">
        <v>11</v>
      </c>
      <c r="AD38" s="39">
        <f t="shared" si="14"/>
        <v>2802</v>
      </c>
      <c r="AE38" s="38">
        <f t="shared" si="9"/>
        <v>42</v>
      </c>
      <c r="AF38" s="69">
        <v>42</v>
      </c>
      <c r="AG38" s="70">
        <v>0</v>
      </c>
      <c r="AH38" s="39">
        <f t="shared" si="15"/>
        <v>1866</v>
      </c>
      <c r="AI38" s="32"/>
      <c r="AJ38" s="89"/>
    </row>
    <row r="39" spans="1:36" ht="15.75" x14ac:dyDescent="0.25">
      <c r="A39" s="106" t="s">
        <v>37</v>
      </c>
      <c r="H39" s="103">
        <f>SUM(H8:H38)+April!H39</f>
        <v>11605</v>
      </c>
      <c r="I39" s="103">
        <f>SUM(I8:I38)+April!I39</f>
        <v>2337</v>
      </c>
      <c r="L39" s="103">
        <f>SUM(L8:L38)+April!L39</f>
        <v>542</v>
      </c>
      <c r="M39" s="103">
        <f>SUM(M8:M38)+April!M39</f>
        <v>69</v>
      </c>
      <c r="N39" s="8"/>
      <c r="AB39" s="103">
        <f>SUM(AB8:AB38)+April!AB39</f>
        <v>53</v>
      </c>
      <c r="AC39" s="103">
        <f>SUM(AC8:AC38)+April!AC39</f>
        <v>2749</v>
      </c>
      <c r="AF39" s="103">
        <f>SUM(AF8:AF38)+April!AF39</f>
        <v>1866</v>
      </c>
      <c r="AG39" s="103">
        <f>SUM(AG8:AG38)+April!AG39</f>
        <v>0</v>
      </c>
    </row>
  </sheetData>
  <sheetProtection sheet="1" objects="1" scenarios="1"/>
  <mergeCells count="15">
    <mergeCell ref="C5:E5"/>
    <mergeCell ref="G5:J5"/>
    <mergeCell ref="K5:N5"/>
    <mergeCell ref="O5:P5"/>
    <mergeCell ref="R5:U5"/>
    <mergeCell ref="G4:P4"/>
    <mergeCell ref="R4:Y4"/>
    <mergeCell ref="AA4:AH4"/>
    <mergeCell ref="G6:I6"/>
    <mergeCell ref="K6:M6"/>
    <mergeCell ref="AA6:AC6"/>
    <mergeCell ref="AE6:AG6"/>
    <mergeCell ref="V5:Y5"/>
    <mergeCell ref="AA5:AD5"/>
    <mergeCell ref="AE5:AH5"/>
  </mergeCells>
  <conditionalFormatting sqref="R8">
    <cfRule type="expression" dxfId="31" priority="6" stopIfTrue="1">
      <formula>S8+T8&lt;&gt;R8</formula>
    </cfRule>
  </conditionalFormatting>
  <conditionalFormatting sqref="R9:R38">
    <cfRule type="expression" dxfId="30" priority="5" stopIfTrue="1">
      <formula>S9+T9&lt;&gt;R9</formula>
    </cfRule>
  </conditionalFormatting>
  <conditionalFormatting sqref="V9:V34">
    <cfRule type="expression" dxfId="29" priority="4" stopIfTrue="1">
      <formula>W9+X9&lt;&gt;V9</formula>
    </cfRule>
  </conditionalFormatting>
  <conditionalFormatting sqref="V8">
    <cfRule type="expression" dxfId="28" priority="3" stopIfTrue="1">
      <formula>W8+X8&lt;&gt;V8</formula>
    </cfRule>
  </conditionalFormatting>
  <conditionalFormatting sqref="V36:V38">
    <cfRule type="expression" dxfId="27" priority="2" stopIfTrue="1">
      <formula>W36+X36&lt;&gt;V36</formula>
    </cfRule>
  </conditionalFormatting>
  <conditionalFormatting sqref="V35">
    <cfRule type="expression" dxfId="26" priority="1" stopIfTrue="1">
      <formula>W35+X35&lt;&gt;V35</formula>
    </cfRule>
  </conditionalFormatting>
  <printOptions horizontalCentered="1"/>
  <pageMargins left="0.25" right="0.25" top="0.5" bottom="0.5" header="0" footer="0"/>
  <pageSetup scale="50" orientation="landscape" r:id="rId1"/>
  <headerFooter alignWithMargins="0">
    <oddHeader>&amp;C&amp;"Arial,Bold"&amp;12WILLAMETTE FALLS FISHWAY COUNTS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J39"/>
  <sheetViews>
    <sheetView view="pageBreakPreview" zoomScale="60" zoomScaleNormal="90" zoomScalePageLayoutView="90" workbookViewId="0">
      <pane ySplit="7" topLeftCell="A11" activePane="bottomLeft" state="frozen"/>
      <selection activeCell="AI8" sqref="AI8"/>
      <selection pane="bottomLeft" activeCell="AI8" sqref="AI8"/>
    </sheetView>
  </sheetViews>
  <sheetFormatPr defaultColWidth="9.140625" defaultRowHeight="12.75" x14ac:dyDescent="0.2"/>
  <cols>
    <col min="1" max="1" width="6.140625" style="7" bestFit="1" customWidth="1"/>
    <col min="2" max="2" width="0.7109375" style="7" customWidth="1"/>
    <col min="3" max="3" width="8.28515625" style="7" bestFit="1" customWidth="1"/>
    <col min="4" max="4" width="7.7109375" style="7" customWidth="1"/>
    <col min="5" max="5" width="6.7109375" style="7" customWidth="1"/>
    <col min="6" max="6" width="0.7109375" style="7" customWidth="1"/>
    <col min="7" max="7" width="7.7109375" style="7" customWidth="1"/>
    <col min="8" max="8" width="9.140625" style="7" bestFit="1" customWidth="1"/>
    <col min="9" max="9" width="7.42578125" style="7" bestFit="1" customWidth="1"/>
    <col min="10" max="10" width="8.7109375" style="7" customWidth="1"/>
    <col min="11" max="11" width="6.140625" style="7" bestFit="1" customWidth="1"/>
    <col min="12" max="12" width="9.140625" style="7" bestFit="1" customWidth="1"/>
    <col min="13" max="13" width="7.42578125" style="7" bestFit="1" customWidth="1"/>
    <col min="14" max="14" width="8.7109375" style="7" customWidth="1"/>
    <col min="15" max="15" width="6.28515625" style="7" customWidth="1"/>
    <col min="16" max="16" width="7" style="7" customWidth="1"/>
    <col min="17" max="17" width="0.7109375" style="7" customWidth="1"/>
    <col min="18" max="18" width="6.28515625" style="7" bestFit="1" customWidth="1"/>
    <col min="19" max="19" width="9.140625" style="7" bestFit="1" customWidth="1"/>
    <col min="20" max="20" width="7.42578125" style="7" bestFit="1" customWidth="1"/>
    <col min="21" max="21" width="7" style="7" bestFit="1" customWidth="1"/>
    <col min="22" max="22" width="6.28515625" style="7" bestFit="1" customWidth="1"/>
    <col min="23" max="23" width="9.140625" style="7" bestFit="1" customWidth="1"/>
    <col min="24" max="24" width="7.42578125" style="7" bestFit="1" customWidth="1"/>
    <col min="25" max="25" width="7" style="7" bestFit="1" customWidth="1"/>
    <col min="26" max="26" width="0.7109375" style="7" customWidth="1"/>
    <col min="27" max="27" width="6.28515625" style="7" bestFit="1" customWidth="1"/>
    <col min="28" max="28" width="9.140625" style="7" bestFit="1" customWidth="1"/>
    <col min="29" max="29" width="7.42578125" style="7" bestFit="1" customWidth="1"/>
    <col min="30" max="30" width="7" style="7" bestFit="1" customWidth="1"/>
    <col min="31" max="31" width="6.28515625" style="7" customWidth="1"/>
    <col min="32" max="32" width="9.140625" style="7" bestFit="1" customWidth="1"/>
    <col min="33" max="33" width="7.42578125" style="7" bestFit="1" customWidth="1"/>
    <col min="34" max="34" width="7" style="7" customWidth="1"/>
    <col min="35" max="35" width="0.7109375" style="7" customWidth="1"/>
    <col min="36" max="36" width="21.28515625" style="7" bestFit="1" customWidth="1"/>
    <col min="37" max="37" width="9.28515625" style="7" bestFit="1" customWidth="1"/>
    <col min="38" max="16384" width="9.140625" style="7"/>
  </cols>
  <sheetData>
    <row r="1" spans="1:36" ht="15.75" x14ac:dyDescent="0.25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26"/>
      <c r="AF1" s="26"/>
      <c r="AG1" s="10"/>
      <c r="AH1" s="10"/>
      <c r="AI1" s="26" t="s">
        <v>27</v>
      </c>
      <c r="AJ1" s="60">
        <v>2022</v>
      </c>
    </row>
    <row r="2" spans="1:36" ht="15.75" x14ac:dyDescent="0.25">
      <c r="A2" s="24"/>
      <c r="B2" s="24"/>
      <c r="C2" s="24"/>
      <c r="D2" s="24"/>
      <c r="E2" s="24"/>
      <c r="F2" s="24"/>
      <c r="G2" s="25"/>
      <c r="H2" s="26"/>
      <c r="I2" s="26"/>
      <c r="J2" s="26"/>
      <c r="K2" s="10"/>
      <c r="L2" s="10"/>
      <c r="M2" s="10"/>
      <c r="N2" s="10"/>
      <c r="O2" s="24"/>
      <c r="P2" s="24"/>
      <c r="Q2" s="26"/>
      <c r="R2" s="26"/>
      <c r="S2" s="26"/>
      <c r="T2" s="26"/>
      <c r="U2" s="26"/>
      <c r="V2" s="26"/>
      <c r="W2" s="26"/>
      <c r="X2" s="26"/>
      <c r="Y2" s="26"/>
      <c r="Z2" s="25"/>
      <c r="AA2" s="25"/>
      <c r="AB2" s="24"/>
      <c r="AC2" s="24"/>
      <c r="AD2" s="24"/>
      <c r="AE2" s="26"/>
      <c r="AF2" s="26"/>
      <c r="AG2" s="10"/>
      <c r="AH2" s="10"/>
      <c r="AI2" s="26" t="s">
        <v>28</v>
      </c>
      <c r="AJ2" s="60" t="s">
        <v>31</v>
      </c>
    </row>
    <row r="3" spans="1:36" ht="15.75" thickBot="1" x14ac:dyDescent="0.25">
      <c r="A3" s="24"/>
      <c r="B3" s="24"/>
      <c r="C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9"/>
      <c r="AJ3" s="9"/>
    </row>
    <row r="4" spans="1:36" ht="15.75" x14ac:dyDescent="0.25">
      <c r="A4" s="33"/>
      <c r="B4" s="34"/>
      <c r="C4" s="35"/>
      <c r="D4" s="36"/>
      <c r="E4" s="37"/>
      <c r="F4" s="34"/>
      <c r="G4" s="126" t="s">
        <v>19</v>
      </c>
      <c r="H4" s="127"/>
      <c r="I4" s="127"/>
      <c r="J4" s="127"/>
      <c r="K4" s="127"/>
      <c r="L4" s="127"/>
      <c r="M4" s="127"/>
      <c r="N4" s="127"/>
      <c r="O4" s="127"/>
      <c r="P4" s="128"/>
      <c r="Q4" s="34"/>
      <c r="R4" s="126" t="s">
        <v>8</v>
      </c>
      <c r="S4" s="127"/>
      <c r="T4" s="127"/>
      <c r="U4" s="127"/>
      <c r="V4" s="127"/>
      <c r="W4" s="127"/>
      <c r="X4" s="127"/>
      <c r="Y4" s="128"/>
      <c r="Z4" s="34"/>
      <c r="AA4" s="123" t="s">
        <v>9</v>
      </c>
      <c r="AB4" s="124"/>
      <c r="AC4" s="124"/>
      <c r="AD4" s="124"/>
      <c r="AE4" s="124"/>
      <c r="AF4" s="124"/>
      <c r="AG4" s="124"/>
      <c r="AH4" s="125"/>
      <c r="AI4" s="34"/>
      <c r="AJ4" s="57" t="s">
        <v>33</v>
      </c>
    </row>
    <row r="5" spans="1:36" ht="15" x14ac:dyDescent="0.2">
      <c r="A5" s="27" t="s">
        <v>0</v>
      </c>
      <c r="B5" s="11"/>
      <c r="C5" s="120" t="s">
        <v>2</v>
      </c>
      <c r="D5" s="121"/>
      <c r="E5" s="122"/>
      <c r="F5" s="11"/>
      <c r="G5" s="117" t="s">
        <v>4</v>
      </c>
      <c r="H5" s="118"/>
      <c r="I5" s="118"/>
      <c r="J5" s="119"/>
      <c r="K5" s="117" t="s">
        <v>5</v>
      </c>
      <c r="L5" s="118"/>
      <c r="M5" s="118"/>
      <c r="N5" s="119"/>
      <c r="O5" s="117" t="s">
        <v>6</v>
      </c>
      <c r="P5" s="119"/>
      <c r="Q5" s="11"/>
      <c r="R5" s="117" t="s">
        <v>4</v>
      </c>
      <c r="S5" s="118"/>
      <c r="T5" s="118"/>
      <c r="U5" s="119"/>
      <c r="V5" s="117" t="s">
        <v>5</v>
      </c>
      <c r="W5" s="118"/>
      <c r="X5" s="118"/>
      <c r="Y5" s="119"/>
      <c r="Z5" s="11"/>
      <c r="AA5" s="117" t="s">
        <v>11</v>
      </c>
      <c r="AB5" s="118"/>
      <c r="AC5" s="118"/>
      <c r="AD5" s="119"/>
      <c r="AE5" s="117" t="s">
        <v>10</v>
      </c>
      <c r="AF5" s="118"/>
      <c r="AG5" s="118"/>
      <c r="AH5" s="119"/>
      <c r="AI5" s="11"/>
      <c r="AJ5" s="56"/>
    </row>
    <row r="6" spans="1:36" ht="15.75" x14ac:dyDescent="0.25">
      <c r="A6" s="27"/>
      <c r="B6" s="11"/>
      <c r="C6" s="12" t="s">
        <v>3</v>
      </c>
      <c r="D6" s="12" t="s">
        <v>20</v>
      </c>
      <c r="E6" s="13" t="s">
        <v>21</v>
      </c>
      <c r="F6" s="11"/>
      <c r="G6" s="117" t="s">
        <v>7</v>
      </c>
      <c r="H6" s="118"/>
      <c r="I6" s="119"/>
      <c r="J6" s="14" t="s">
        <v>1</v>
      </c>
      <c r="K6" s="117" t="s">
        <v>7</v>
      </c>
      <c r="L6" s="118"/>
      <c r="M6" s="119"/>
      <c r="N6" s="14" t="s">
        <v>1</v>
      </c>
      <c r="O6" s="12" t="s">
        <v>7</v>
      </c>
      <c r="P6" s="14" t="s">
        <v>1</v>
      </c>
      <c r="Q6" s="11"/>
      <c r="R6" s="13" t="s">
        <v>7</v>
      </c>
      <c r="S6" s="13"/>
      <c r="T6" s="13"/>
      <c r="U6" s="22" t="s">
        <v>1</v>
      </c>
      <c r="V6" s="13" t="s">
        <v>7</v>
      </c>
      <c r="W6" s="13"/>
      <c r="X6" s="13"/>
      <c r="Y6" s="22" t="s">
        <v>1</v>
      </c>
      <c r="Z6" s="11"/>
      <c r="AA6" s="117" t="s">
        <v>7</v>
      </c>
      <c r="AB6" s="118"/>
      <c r="AC6" s="119"/>
      <c r="AD6" s="14" t="s">
        <v>1</v>
      </c>
      <c r="AE6" s="117" t="s">
        <v>7</v>
      </c>
      <c r="AF6" s="118"/>
      <c r="AG6" s="119"/>
      <c r="AH6" s="22" t="s">
        <v>1</v>
      </c>
      <c r="AI6" s="11"/>
      <c r="AJ6" s="52" t="s">
        <v>35</v>
      </c>
    </row>
    <row r="7" spans="1:36" ht="15.75" x14ac:dyDescent="0.25">
      <c r="A7" s="28"/>
      <c r="B7" s="11"/>
      <c r="C7" s="23"/>
      <c r="D7" s="23"/>
      <c r="E7" s="23"/>
      <c r="F7" s="11"/>
      <c r="G7" s="15" t="s">
        <v>22</v>
      </c>
      <c r="H7" s="12" t="s">
        <v>23</v>
      </c>
      <c r="I7" s="12" t="s">
        <v>24</v>
      </c>
      <c r="J7" s="16">
        <f>May!J38</f>
        <v>13942</v>
      </c>
      <c r="K7" s="15" t="s">
        <v>22</v>
      </c>
      <c r="L7" s="12" t="s">
        <v>23</v>
      </c>
      <c r="M7" s="12" t="s">
        <v>24</v>
      </c>
      <c r="N7" s="16">
        <f>May!N38</f>
        <v>611</v>
      </c>
      <c r="O7" s="23"/>
      <c r="P7" s="16">
        <f>May!P38</f>
        <v>0</v>
      </c>
      <c r="Q7" s="11"/>
      <c r="R7" s="15" t="s">
        <v>22</v>
      </c>
      <c r="S7" s="12" t="s">
        <v>23</v>
      </c>
      <c r="T7" s="12" t="s">
        <v>24</v>
      </c>
      <c r="U7" s="4"/>
      <c r="V7" s="15" t="s">
        <v>22</v>
      </c>
      <c r="W7" s="12" t="s">
        <v>23</v>
      </c>
      <c r="X7" s="12" t="s">
        <v>24</v>
      </c>
      <c r="Y7" s="4"/>
      <c r="Z7" s="1"/>
      <c r="AA7" s="3" t="s">
        <v>22</v>
      </c>
      <c r="AB7" s="2" t="s">
        <v>23</v>
      </c>
      <c r="AC7" s="2" t="s">
        <v>24</v>
      </c>
      <c r="AD7" s="4"/>
      <c r="AE7" s="15" t="s">
        <v>22</v>
      </c>
      <c r="AF7" s="12" t="s">
        <v>23</v>
      </c>
      <c r="AG7" s="12" t="s">
        <v>24</v>
      </c>
      <c r="AH7" s="16">
        <f>May!AH38</f>
        <v>1866</v>
      </c>
      <c r="AI7" s="1"/>
      <c r="AJ7" s="53"/>
    </row>
    <row r="8" spans="1:36" ht="15" customHeight="1" x14ac:dyDescent="0.25">
      <c r="A8" s="29">
        <v>1</v>
      </c>
      <c r="B8" s="11"/>
      <c r="C8" s="63">
        <v>27000</v>
      </c>
      <c r="D8" s="66">
        <v>57</v>
      </c>
      <c r="E8" s="90">
        <v>4.5</v>
      </c>
      <c r="F8" s="1"/>
      <c r="G8" s="5">
        <f t="shared" ref="G8:G38" si="0">IF(AND(H8="",I8=""),"",H8+I8)</f>
        <v>319</v>
      </c>
      <c r="H8" s="63">
        <v>252</v>
      </c>
      <c r="I8" s="63">
        <v>67</v>
      </c>
      <c r="J8" s="4">
        <f>IF(G8="","",IF(G8&lt;-10,"Error",J7+G8))</f>
        <v>14261</v>
      </c>
      <c r="K8" s="5">
        <f t="shared" ref="K8:K38" si="1">IF(AND(L8="",M8=""),"",L8+M8)</f>
        <v>8</v>
      </c>
      <c r="L8" s="63">
        <v>8</v>
      </c>
      <c r="M8" s="66">
        <v>0</v>
      </c>
      <c r="N8" s="4">
        <f>IF(K8="","",IF(K8&lt;-10,"Error",N7+K8))</f>
        <v>619</v>
      </c>
      <c r="O8" s="66">
        <v>0</v>
      </c>
      <c r="P8" s="4">
        <f>IF(O8="","",IF(O8&lt;-10,"Error",P7+O8))</f>
        <v>0</v>
      </c>
      <c r="Q8" s="1"/>
      <c r="R8" s="23"/>
      <c r="S8" s="23"/>
      <c r="T8" s="42"/>
      <c r="U8" s="45" t="str">
        <f t="shared" ref="U8:U38" si="2">IF(R8="","",IF(R8&lt;-1000,"",U7+R8))</f>
        <v/>
      </c>
      <c r="V8" s="23"/>
      <c r="W8" s="23"/>
      <c r="X8" s="42"/>
      <c r="Y8" s="45" t="str">
        <f t="shared" ref="Y8:Y38" si="3">IF(V8="","",IF(V8&lt;-1000,"",Y7+V8))</f>
        <v/>
      </c>
      <c r="Z8" s="1"/>
      <c r="AA8" s="23"/>
      <c r="AB8" s="23"/>
      <c r="AC8" s="42"/>
      <c r="AD8" s="45" t="str">
        <f t="shared" ref="AD8:AD38" si="4">IF(AA8="","",IF(AA8&lt;-1000,"",AD7+AA8))</f>
        <v/>
      </c>
      <c r="AE8" s="6">
        <f t="shared" ref="AE8:AE38" si="5">IF(AND(AF8="",AG8=""),"",AF8+AG8)</f>
        <v>101</v>
      </c>
      <c r="AF8" s="66">
        <v>100</v>
      </c>
      <c r="AG8" s="63">
        <v>1</v>
      </c>
      <c r="AH8" s="4">
        <f>IF(AE8="","",IF(AE8&lt;-10,"Error",AH7+AE8))</f>
        <v>1967</v>
      </c>
      <c r="AI8" s="50"/>
      <c r="AJ8" s="88"/>
    </row>
    <row r="9" spans="1:36" ht="15.75" x14ac:dyDescent="0.25">
      <c r="A9" s="30">
        <v>2</v>
      </c>
      <c r="B9" s="11"/>
      <c r="C9" s="63">
        <v>23700</v>
      </c>
      <c r="D9" s="66">
        <v>58</v>
      </c>
      <c r="E9" s="90">
        <v>4.7</v>
      </c>
      <c r="F9" s="1"/>
      <c r="G9" s="5">
        <f t="shared" si="0"/>
        <v>445</v>
      </c>
      <c r="H9" s="63">
        <v>380</v>
      </c>
      <c r="I9" s="63">
        <v>65</v>
      </c>
      <c r="J9" s="4">
        <f t="shared" ref="J9:J38" si="6">IF(G9="","",IF(G9&lt;-10,"Error",J8+G9))</f>
        <v>14706</v>
      </c>
      <c r="K9" s="6">
        <f t="shared" si="1"/>
        <v>11</v>
      </c>
      <c r="L9" s="63">
        <v>11</v>
      </c>
      <c r="M9" s="63">
        <v>0</v>
      </c>
      <c r="N9" s="4">
        <f t="shared" ref="N9:N38" si="7">IF(K9="","",IF(K9&lt;-10,"Error",N8+K9))</f>
        <v>630</v>
      </c>
      <c r="O9" s="66">
        <v>0</v>
      </c>
      <c r="P9" s="4">
        <f t="shared" ref="P9:P38" si="8">IF(O9="","",IF(O9&lt;-10,"Error",P8+O9))</f>
        <v>0</v>
      </c>
      <c r="Q9" s="1"/>
      <c r="R9" s="23"/>
      <c r="S9" s="23"/>
      <c r="T9" s="42"/>
      <c r="U9" s="45" t="str">
        <f t="shared" si="2"/>
        <v/>
      </c>
      <c r="V9" s="23"/>
      <c r="W9" s="23"/>
      <c r="X9" s="42"/>
      <c r="Y9" s="45" t="str">
        <f t="shared" si="3"/>
        <v/>
      </c>
      <c r="Z9" s="1"/>
      <c r="AA9" s="23"/>
      <c r="AB9" s="23"/>
      <c r="AC9" s="42"/>
      <c r="AD9" s="45" t="str">
        <f t="shared" si="4"/>
        <v/>
      </c>
      <c r="AE9" s="6">
        <f t="shared" si="5"/>
        <v>97</v>
      </c>
      <c r="AF9" s="66">
        <v>96</v>
      </c>
      <c r="AG9" s="63">
        <v>1</v>
      </c>
      <c r="AH9" s="4">
        <f t="shared" ref="AH9:AH38" si="9">IF(AE9="","",IF(AE9&lt;-10,"Error",AH8+AE9))</f>
        <v>2064</v>
      </c>
      <c r="AI9" s="50"/>
      <c r="AJ9" s="88"/>
    </row>
    <row r="10" spans="1:36" ht="15.75" x14ac:dyDescent="0.25">
      <c r="A10" s="30">
        <v>3</v>
      </c>
      <c r="B10" s="11"/>
      <c r="C10" s="63">
        <v>21700</v>
      </c>
      <c r="D10" s="66">
        <v>58</v>
      </c>
      <c r="E10" s="90">
        <v>5.2</v>
      </c>
      <c r="F10" s="1"/>
      <c r="G10" s="5">
        <f t="shared" si="0"/>
        <v>497</v>
      </c>
      <c r="H10" s="63">
        <v>418</v>
      </c>
      <c r="I10" s="63">
        <v>79</v>
      </c>
      <c r="J10" s="4">
        <f t="shared" si="6"/>
        <v>15203</v>
      </c>
      <c r="K10" s="6">
        <f t="shared" si="1"/>
        <v>12</v>
      </c>
      <c r="L10" s="63">
        <v>9</v>
      </c>
      <c r="M10" s="63">
        <v>3</v>
      </c>
      <c r="N10" s="4">
        <f t="shared" si="7"/>
        <v>642</v>
      </c>
      <c r="O10" s="66">
        <v>1</v>
      </c>
      <c r="P10" s="4">
        <f t="shared" si="8"/>
        <v>1</v>
      </c>
      <c r="Q10" s="1"/>
      <c r="R10" s="23"/>
      <c r="S10" s="23"/>
      <c r="T10" s="42"/>
      <c r="U10" s="45" t="str">
        <f t="shared" si="2"/>
        <v/>
      </c>
      <c r="V10" s="23"/>
      <c r="W10" s="23"/>
      <c r="X10" s="42"/>
      <c r="Y10" s="45" t="str">
        <f t="shared" si="3"/>
        <v/>
      </c>
      <c r="Z10" s="1"/>
      <c r="AA10" s="23"/>
      <c r="AB10" s="23"/>
      <c r="AC10" s="42"/>
      <c r="AD10" s="45" t="str">
        <f t="shared" si="4"/>
        <v/>
      </c>
      <c r="AE10" s="6">
        <f t="shared" si="5"/>
        <v>81</v>
      </c>
      <c r="AF10" s="66">
        <v>79</v>
      </c>
      <c r="AG10" s="63">
        <v>2</v>
      </c>
      <c r="AH10" s="4">
        <f t="shared" si="9"/>
        <v>2145</v>
      </c>
      <c r="AI10" s="50"/>
      <c r="AJ10" s="88"/>
    </row>
    <row r="11" spans="1:36" ht="15.75" x14ac:dyDescent="0.25">
      <c r="A11" s="30">
        <v>4</v>
      </c>
      <c r="B11" s="11"/>
      <c r="C11" s="63">
        <v>21900</v>
      </c>
      <c r="D11" s="91"/>
      <c r="E11" s="92"/>
      <c r="F11" s="1"/>
      <c r="G11" s="5">
        <f t="shared" si="0"/>
        <v>503</v>
      </c>
      <c r="H11" s="63">
        <v>427</v>
      </c>
      <c r="I11" s="63">
        <v>76</v>
      </c>
      <c r="J11" s="4">
        <f t="shared" si="6"/>
        <v>15706</v>
      </c>
      <c r="K11" s="6">
        <f t="shared" si="1"/>
        <v>22</v>
      </c>
      <c r="L11" s="63">
        <v>19</v>
      </c>
      <c r="M11" s="63">
        <v>3</v>
      </c>
      <c r="N11" s="4">
        <f t="shared" si="7"/>
        <v>664</v>
      </c>
      <c r="O11" s="66">
        <v>0</v>
      </c>
      <c r="P11" s="4">
        <f t="shared" si="8"/>
        <v>1</v>
      </c>
      <c r="Q11" s="1"/>
      <c r="R11" s="23"/>
      <c r="S11" s="23"/>
      <c r="T11" s="42"/>
      <c r="U11" s="45" t="str">
        <f t="shared" si="2"/>
        <v/>
      </c>
      <c r="V11" s="23"/>
      <c r="W11" s="23"/>
      <c r="X11" s="42"/>
      <c r="Y11" s="45" t="str">
        <f t="shared" si="3"/>
        <v/>
      </c>
      <c r="Z11" s="1"/>
      <c r="AA11" s="23"/>
      <c r="AB11" s="23"/>
      <c r="AC11" s="42"/>
      <c r="AD11" s="45" t="str">
        <f t="shared" si="4"/>
        <v/>
      </c>
      <c r="AE11" s="6">
        <f t="shared" si="5"/>
        <v>88</v>
      </c>
      <c r="AF11" s="66">
        <v>87</v>
      </c>
      <c r="AG11" s="63">
        <v>1</v>
      </c>
      <c r="AH11" s="4">
        <f t="shared" si="9"/>
        <v>2233</v>
      </c>
      <c r="AI11" s="50"/>
      <c r="AJ11" s="88"/>
    </row>
    <row r="12" spans="1:36" ht="15.75" x14ac:dyDescent="0.25">
      <c r="A12" s="30">
        <v>5</v>
      </c>
      <c r="B12" s="11"/>
      <c r="C12" s="63">
        <v>23000</v>
      </c>
      <c r="D12" s="66">
        <v>59</v>
      </c>
      <c r="E12" s="92"/>
      <c r="F12" s="1"/>
      <c r="G12" s="5">
        <f t="shared" si="0"/>
        <v>475</v>
      </c>
      <c r="H12" s="63">
        <v>408</v>
      </c>
      <c r="I12" s="63">
        <v>67</v>
      </c>
      <c r="J12" s="4">
        <f t="shared" si="6"/>
        <v>16181</v>
      </c>
      <c r="K12" s="6">
        <f t="shared" si="1"/>
        <v>51</v>
      </c>
      <c r="L12" s="63">
        <v>38</v>
      </c>
      <c r="M12" s="63">
        <v>13</v>
      </c>
      <c r="N12" s="4">
        <f t="shared" si="7"/>
        <v>715</v>
      </c>
      <c r="O12" s="66">
        <v>0</v>
      </c>
      <c r="P12" s="4">
        <f t="shared" si="8"/>
        <v>1</v>
      </c>
      <c r="Q12" s="1"/>
      <c r="R12" s="23"/>
      <c r="S12" s="23"/>
      <c r="T12" s="42"/>
      <c r="U12" s="45" t="str">
        <f t="shared" si="2"/>
        <v/>
      </c>
      <c r="V12" s="23"/>
      <c r="W12" s="23"/>
      <c r="X12" s="42"/>
      <c r="Y12" s="45" t="str">
        <f t="shared" si="3"/>
        <v/>
      </c>
      <c r="Z12" s="1"/>
      <c r="AA12" s="23"/>
      <c r="AB12" s="23"/>
      <c r="AC12" s="42"/>
      <c r="AD12" s="45" t="str">
        <f t="shared" si="4"/>
        <v/>
      </c>
      <c r="AE12" s="6">
        <f t="shared" si="5"/>
        <v>71</v>
      </c>
      <c r="AF12" s="66">
        <v>71</v>
      </c>
      <c r="AG12" s="63">
        <v>0</v>
      </c>
      <c r="AH12" s="4">
        <f t="shared" si="9"/>
        <v>2304</v>
      </c>
      <c r="AI12" s="50"/>
      <c r="AJ12" s="88"/>
    </row>
    <row r="13" spans="1:36" ht="15.75" x14ac:dyDescent="0.25">
      <c r="A13" s="30">
        <v>6</v>
      </c>
      <c r="B13" s="11"/>
      <c r="C13" s="63">
        <v>25700</v>
      </c>
      <c r="D13" s="66">
        <v>59</v>
      </c>
      <c r="E13" s="92">
        <v>5.8</v>
      </c>
      <c r="F13" s="1"/>
      <c r="G13" s="5">
        <f t="shared" si="0"/>
        <v>453</v>
      </c>
      <c r="H13" s="63">
        <v>374</v>
      </c>
      <c r="I13" s="63">
        <v>79</v>
      </c>
      <c r="J13" s="4">
        <f t="shared" si="6"/>
        <v>16634</v>
      </c>
      <c r="K13" s="6">
        <f t="shared" si="1"/>
        <v>16</v>
      </c>
      <c r="L13" s="63">
        <v>16</v>
      </c>
      <c r="M13" s="63">
        <v>0</v>
      </c>
      <c r="N13" s="4">
        <f t="shared" si="7"/>
        <v>731</v>
      </c>
      <c r="O13" s="66">
        <v>2</v>
      </c>
      <c r="P13" s="4">
        <f t="shared" si="8"/>
        <v>3</v>
      </c>
      <c r="Q13" s="1"/>
      <c r="R13" s="23"/>
      <c r="S13" s="23"/>
      <c r="T13" s="42"/>
      <c r="U13" s="45" t="str">
        <f t="shared" si="2"/>
        <v/>
      </c>
      <c r="V13" s="23"/>
      <c r="W13" s="23"/>
      <c r="X13" s="42"/>
      <c r="Y13" s="45" t="str">
        <f t="shared" si="3"/>
        <v/>
      </c>
      <c r="Z13" s="1"/>
      <c r="AA13" s="23"/>
      <c r="AB13" s="23"/>
      <c r="AC13" s="42"/>
      <c r="AD13" s="45" t="str">
        <f t="shared" si="4"/>
        <v/>
      </c>
      <c r="AE13" s="6">
        <f t="shared" si="5"/>
        <v>98</v>
      </c>
      <c r="AF13" s="66">
        <v>94</v>
      </c>
      <c r="AG13" s="63">
        <v>4</v>
      </c>
      <c r="AH13" s="4">
        <f t="shared" si="9"/>
        <v>2402</v>
      </c>
      <c r="AI13" s="50"/>
      <c r="AJ13" s="88"/>
    </row>
    <row r="14" spans="1:36" ht="15.75" x14ac:dyDescent="0.25">
      <c r="A14" s="30">
        <v>7</v>
      </c>
      <c r="B14" s="11"/>
      <c r="C14" s="63">
        <v>30300</v>
      </c>
      <c r="D14" s="66">
        <v>59</v>
      </c>
      <c r="E14" s="92">
        <v>5.8</v>
      </c>
      <c r="F14" s="1"/>
      <c r="G14" s="5">
        <f t="shared" si="0"/>
        <v>285</v>
      </c>
      <c r="H14" s="63">
        <v>223</v>
      </c>
      <c r="I14" s="63">
        <v>62</v>
      </c>
      <c r="J14" s="4">
        <f t="shared" si="6"/>
        <v>16919</v>
      </c>
      <c r="K14" s="6">
        <f t="shared" si="1"/>
        <v>5</v>
      </c>
      <c r="L14" s="63">
        <v>5</v>
      </c>
      <c r="M14" s="63">
        <v>0</v>
      </c>
      <c r="N14" s="4">
        <f t="shared" si="7"/>
        <v>736</v>
      </c>
      <c r="O14" s="66">
        <v>1</v>
      </c>
      <c r="P14" s="4">
        <f t="shared" si="8"/>
        <v>4</v>
      </c>
      <c r="Q14" s="1"/>
      <c r="R14" s="23"/>
      <c r="S14" s="23"/>
      <c r="T14" s="42"/>
      <c r="U14" s="45" t="str">
        <f t="shared" si="2"/>
        <v/>
      </c>
      <c r="V14" s="23"/>
      <c r="W14" s="23"/>
      <c r="X14" s="42"/>
      <c r="Y14" s="45" t="str">
        <f t="shared" si="3"/>
        <v/>
      </c>
      <c r="Z14" s="1"/>
      <c r="AA14" s="23"/>
      <c r="AB14" s="23"/>
      <c r="AC14" s="42"/>
      <c r="AD14" s="45" t="str">
        <f t="shared" si="4"/>
        <v/>
      </c>
      <c r="AE14" s="6">
        <f t="shared" si="5"/>
        <v>85</v>
      </c>
      <c r="AF14" s="66">
        <v>84</v>
      </c>
      <c r="AG14" s="63">
        <v>1</v>
      </c>
      <c r="AH14" s="4">
        <f t="shared" si="9"/>
        <v>2487</v>
      </c>
      <c r="AI14" s="50"/>
      <c r="AJ14" s="88"/>
    </row>
    <row r="15" spans="1:36" ht="15.75" x14ac:dyDescent="0.25">
      <c r="A15" s="30">
        <v>8</v>
      </c>
      <c r="B15" s="11"/>
      <c r="C15" s="63">
        <v>29600</v>
      </c>
      <c r="D15" s="66">
        <v>60</v>
      </c>
      <c r="E15" s="92">
        <v>6.2</v>
      </c>
      <c r="F15" s="1"/>
      <c r="G15" s="5">
        <f t="shared" si="0"/>
        <v>416</v>
      </c>
      <c r="H15" s="63">
        <v>333</v>
      </c>
      <c r="I15" s="63">
        <v>83</v>
      </c>
      <c r="J15" s="4">
        <f t="shared" si="6"/>
        <v>17335</v>
      </c>
      <c r="K15" s="6">
        <f t="shared" si="1"/>
        <v>7</v>
      </c>
      <c r="L15" s="63">
        <v>6</v>
      </c>
      <c r="M15" s="63">
        <v>1</v>
      </c>
      <c r="N15" s="4">
        <f t="shared" si="7"/>
        <v>743</v>
      </c>
      <c r="O15" s="66">
        <v>4</v>
      </c>
      <c r="P15" s="4">
        <f t="shared" si="8"/>
        <v>8</v>
      </c>
      <c r="Q15" s="1"/>
      <c r="R15" s="23"/>
      <c r="S15" s="23"/>
      <c r="T15" s="42"/>
      <c r="U15" s="45" t="str">
        <f t="shared" si="2"/>
        <v/>
      </c>
      <c r="V15" s="23"/>
      <c r="W15" s="23"/>
      <c r="X15" s="42"/>
      <c r="Y15" s="45" t="str">
        <f t="shared" si="3"/>
        <v/>
      </c>
      <c r="Z15" s="1"/>
      <c r="AA15" s="23"/>
      <c r="AB15" s="23"/>
      <c r="AC15" s="42"/>
      <c r="AD15" s="45" t="str">
        <f t="shared" si="4"/>
        <v/>
      </c>
      <c r="AE15" s="6">
        <f t="shared" si="5"/>
        <v>94</v>
      </c>
      <c r="AF15" s="66">
        <v>91</v>
      </c>
      <c r="AG15" s="63">
        <v>3</v>
      </c>
      <c r="AH15" s="4">
        <f t="shared" si="9"/>
        <v>2581</v>
      </c>
      <c r="AI15" s="50"/>
      <c r="AJ15" s="88"/>
    </row>
    <row r="16" spans="1:36" ht="15.75" x14ac:dyDescent="0.25">
      <c r="A16" s="30">
        <v>9</v>
      </c>
      <c r="B16" s="11"/>
      <c r="C16" s="63">
        <v>27100</v>
      </c>
      <c r="D16" s="66">
        <v>60</v>
      </c>
      <c r="E16" s="92">
        <v>6.5</v>
      </c>
      <c r="F16" s="1"/>
      <c r="G16" s="5">
        <f t="shared" si="0"/>
        <v>210</v>
      </c>
      <c r="H16" s="63">
        <v>167</v>
      </c>
      <c r="I16" s="63">
        <v>43</v>
      </c>
      <c r="J16" s="4">
        <f t="shared" si="6"/>
        <v>17545</v>
      </c>
      <c r="K16" s="6">
        <f t="shared" si="1"/>
        <v>1</v>
      </c>
      <c r="L16" s="63">
        <v>1</v>
      </c>
      <c r="M16" s="63">
        <v>0</v>
      </c>
      <c r="N16" s="4">
        <f t="shared" si="7"/>
        <v>744</v>
      </c>
      <c r="O16" s="66">
        <v>0</v>
      </c>
      <c r="P16" s="4">
        <f t="shared" si="8"/>
        <v>8</v>
      </c>
      <c r="Q16" s="1"/>
      <c r="R16" s="23"/>
      <c r="S16" s="23"/>
      <c r="T16" s="42"/>
      <c r="U16" s="45" t="str">
        <f t="shared" si="2"/>
        <v/>
      </c>
      <c r="V16" s="23"/>
      <c r="W16" s="23"/>
      <c r="X16" s="42"/>
      <c r="Y16" s="45" t="str">
        <f t="shared" si="3"/>
        <v/>
      </c>
      <c r="Z16" s="1"/>
      <c r="AA16" s="23"/>
      <c r="AB16" s="23"/>
      <c r="AC16" s="42"/>
      <c r="AD16" s="45" t="str">
        <f t="shared" si="4"/>
        <v/>
      </c>
      <c r="AE16" s="6">
        <f t="shared" si="5"/>
        <v>68</v>
      </c>
      <c r="AF16" s="66">
        <v>67</v>
      </c>
      <c r="AG16" s="63">
        <v>1</v>
      </c>
      <c r="AH16" s="4">
        <f t="shared" si="9"/>
        <v>2649</v>
      </c>
      <c r="AI16" s="50"/>
      <c r="AJ16" s="88"/>
    </row>
    <row r="17" spans="1:36" ht="15.75" x14ac:dyDescent="0.25">
      <c r="A17" s="30">
        <v>10</v>
      </c>
      <c r="B17" s="11"/>
      <c r="C17" s="63">
        <v>25000</v>
      </c>
      <c r="D17" s="66">
        <v>58</v>
      </c>
      <c r="E17" s="92">
        <v>6.5</v>
      </c>
      <c r="F17" s="1"/>
      <c r="G17" s="5">
        <f t="shared" si="0"/>
        <v>199</v>
      </c>
      <c r="H17" s="63">
        <v>165</v>
      </c>
      <c r="I17" s="63">
        <v>34</v>
      </c>
      <c r="J17" s="4">
        <f t="shared" si="6"/>
        <v>17744</v>
      </c>
      <c r="K17" s="6">
        <f t="shared" si="1"/>
        <v>9</v>
      </c>
      <c r="L17" s="63">
        <v>9</v>
      </c>
      <c r="M17" s="63">
        <v>0</v>
      </c>
      <c r="N17" s="4">
        <f t="shared" si="7"/>
        <v>753</v>
      </c>
      <c r="O17" s="66">
        <v>0</v>
      </c>
      <c r="P17" s="4">
        <f t="shared" si="8"/>
        <v>8</v>
      </c>
      <c r="Q17" s="1"/>
      <c r="R17" s="23"/>
      <c r="S17" s="23"/>
      <c r="T17" s="42"/>
      <c r="U17" s="45" t="str">
        <f t="shared" si="2"/>
        <v/>
      </c>
      <c r="V17" s="23"/>
      <c r="W17" s="23"/>
      <c r="X17" s="42"/>
      <c r="Y17" s="45" t="str">
        <f t="shared" si="3"/>
        <v/>
      </c>
      <c r="Z17" s="1"/>
      <c r="AA17" s="23"/>
      <c r="AB17" s="23"/>
      <c r="AC17" s="42"/>
      <c r="AD17" s="45" t="str">
        <f t="shared" si="4"/>
        <v/>
      </c>
      <c r="AE17" s="6">
        <f t="shared" si="5"/>
        <v>61</v>
      </c>
      <c r="AF17" s="66">
        <v>60</v>
      </c>
      <c r="AG17" s="63">
        <v>1</v>
      </c>
      <c r="AH17" s="4">
        <f t="shared" si="9"/>
        <v>2710</v>
      </c>
      <c r="AI17" s="50"/>
      <c r="AJ17" s="88"/>
    </row>
    <row r="18" spans="1:36" ht="15.75" x14ac:dyDescent="0.25">
      <c r="A18" s="30">
        <v>11</v>
      </c>
      <c r="B18" s="11"/>
      <c r="C18" s="63">
        <v>32000</v>
      </c>
      <c r="D18" s="66"/>
      <c r="E18" s="92"/>
      <c r="F18" s="1"/>
      <c r="G18" s="5">
        <f t="shared" si="0"/>
        <v>192</v>
      </c>
      <c r="H18" s="63">
        <v>162</v>
      </c>
      <c r="I18" s="63">
        <v>30</v>
      </c>
      <c r="J18" s="4">
        <f t="shared" si="6"/>
        <v>17936</v>
      </c>
      <c r="K18" s="6">
        <f t="shared" si="1"/>
        <v>9</v>
      </c>
      <c r="L18" s="63">
        <v>9</v>
      </c>
      <c r="M18" s="63">
        <v>0</v>
      </c>
      <c r="N18" s="4">
        <f t="shared" si="7"/>
        <v>762</v>
      </c>
      <c r="O18" s="66">
        <v>0</v>
      </c>
      <c r="P18" s="4">
        <f t="shared" si="8"/>
        <v>8</v>
      </c>
      <c r="Q18" s="1"/>
      <c r="R18" s="23"/>
      <c r="S18" s="23"/>
      <c r="T18" s="42"/>
      <c r="U18" s="45" t="str">
        <f t="shared" si="2"/>
        <v/>
      </c>
      <c r="V18" s="23"/>
      <c r="W18" s="23"/>
      <c r="X18" s="42"/>
      <c r="Y18" s="45" t="str">
        <f t="shared" si="3"/>
        <v/>
      </c>
      <c r="Z18" s="1"/>
      <c r="AA18" s="23"/>
      <c r="AB18" s="23"/>
      <c r="AC18" s="42"/>
      <c r="AD18" s="45" t="str">
        <f t="shared" si="4"/>
        <v/>
      </c>
      <c r="AE18" s="6">
        <f t="shared" si="5"/>
        <v>35</v>
      </c>
      <c r="AF18" s="66">
        <v>35</v>
      </c>
      <c r="AG18" s="63">
        <v>0</v>
      </c>
      <c r="AH18" s="4">
        <f t="shared" si="9"/>
        <v>2745</v>
      </c>
      <c r="AI18" s="50"/>
      <c r="AJ18" s="88"/>
    </row>
    <row r="19" spans="1:36" ht="15.75" x14ac:dyDescent="0.25">
      <c r="A19" s="30">
        <v>12</v>
      </c>
      <c r="B19" s="11"/>
      <c r="C19" s="63">
        <v>48200</v>
      </c>
      <c r="D19" s="91"/>
      <c r="E19" s="92"/>
      <c r="F19" s="1"/>
      <c r="G19" s="5">
        <f t="shared" si="0"/>
        <v>11</v>
      </c>
      <c r="H19" s="63">
        <v>6</v>
      </c>
      <c r="I19" s="63">
        <v>5</v>
      </c>
      <c r="J19" s="4">
        <f t="shared" si="6"/>
        <v>17947</v>
      </c>
      <c r="K19" s="6">
        <f t="shared" si="1"/>
        <v>1</v>
      </c>
      <c r="L19" s="63">
        <v>1</v>
      </c>
      <c r="M19" s="63">
        <v>0</v>
      </c>
      <c r="N19" s="4">
        <f t="shared" si="7"/>
        <v>763</v>
      </c>
      <c r="O19" s="66">
        <v>0</v>
      </c>
      <c r="P19" s="4">
        <f t="shared" si="8"/>
        <v>8</v>
      </c>
      <c r="Q19" s="1"/>
      <c r="R19" s="23"/>
      <c r="S19" s="23"/>
      <c r="T19" s="42"/>
      <c r="U19" s="45" t="str">
        <f t="shared" si="2"/>
        <v/>
      </c>
      <c r="V19" s="23"/>
      <c r="W19" s="23"/>
      <c r="X19" s="42"/>
      <c r="Y19" s="45" t="str">
        <f t="shared" si="3"/>
        <v/>
      </c>
      <c r="Z19" s="1"/>
      <c r="AA19" s="23"/>
      <c r="AB19" s="23"/>
      <c r="AC19" s="42"/>
      <c r="AD19" s="45" t="str">
        <f t="shared" si="4"/>
        <v/>
      </c>
      <c r="AE19" s="6">
        <f t="shared" si="5"/>
        <v>24</v>
      </c>
      <c r="AF19" s="66">
        <v>22</v>
      </c>
      <c r="AG19" s="63">
        <v>2</v>
      </c>
      <c r="AH19" s="4">
        <f t="shared" si="9"/>
        <v>2769</v>
      </c>
      <c r="AI19" s="50"/>
      <c r="AJ19" s="88"/>
    </row>
    <row r="20" spans="1:36" ht="15.75" x14ac:dyDescent="0.25">
      <c r="A20" s="30">
        <v>13</v>
      </c>
      <c r="B20" s="11"/>
      <c r="C20" s="63">
        <v>62200</v>
      </c>
      <c r="D20" s="66">
        <v>57</v>
      </c>
      <c r="E20" s="92" t="s">
        <v>36</v>
      </c>
      <c r="F20" s="1"/>
      <c r="G20" s="5">
        <f t="shared" si="0"/>
        <v>5</v>
      </c>
      <c r="H20" s="63">
        <v>5</v>
      </c>
      <c r="I20" s="63">
        <v>0</v>
      </c>
      <c r="J20" s="4">
        <f t="shared" si="6"/>
        <v>17952</v>
      </c>
      <c r="K20" s="6">
        <f t="shared" si="1"/>
        <v>0</v>
      </c>
      <c r="L20" s="63">
        <v>0</v>
      </c>
      <c r="M20" s="63">
        <v>0</v>
      </c>
      <c r="N20" s="4">
        <f t="shared" si="7"/>
        <v>763</v>
      </c>
      <c r="O20" s="66">
        <v>0</v>
      </c>
      <c r="P20" s="4">
        <f t="shared" si="8"/>
        <v>8</v>
      </c>
      <c r="Q20" s="1"/>
      <c r="R20" s="23"/>
      <c r="S20" s="23"/>
      <c r="T20" s="42"/>
      <c r="U20" s="45" t="str">
        <f t="shared" si="2"/>
        <v/>
      </c>
      <c r="V20" s="23"/>
      <c r="W20" s="23"/>
      <c r="X20" s="42"/>
      <c r="Y20" s="45" t="str">
        <f t="shared" si="3"/>
        <v/>
      </c>
      <c r="Z20" s="1"/>
      <c r="AA20" s="23"/>
      <c r="AB20" s="23"/>
      <c r="AC20" s="42"/>
      <c r="AD20" s="45" t="str">
        <f t="shared" si="4"/>
        <v/>
      </c>
      <c r="AE20" s="6">
        <f t="shared" si="5"/>
        <v>14</v>
      </c>
      <c r="AF20" s="66">
        <v>12</v>
      </c>
      <c r="AG20" s="63">
        <v>2</v>
      </c>
      <c r="AH20" s="4">
        <f t="shared" si="9"/>
        <v>2783</v>
      </c>
      <c r="AI20" s="50"/>
      <c r="AJ20" s="88"/>
    </row>
    <row r="21" spans="1:36" ht="15.75" x14ac:dyDescent="0.25">
      <c r="A21" s="30">
        <v>14</v>
      </c>
      <c r="B21" s="11"/>
      <c r="C21" s="63">
        <v>68300</v>
      </c>
      <c r="D21" s="66">
        <v>54</v>
      </c>
      <c r="E21" s="92" t="s">
        <v>36</v>
      </c>
      <c r="F21" s="1"/>
      <c r="G21" s="5">
        <f t="shared" si="0"/>
        <v>0</v>
      </c>
      <c r="H21" s="63">
        <v>0</v>
      </c>
      <c r="I21" s="63">
        <v>0</v>
      </c>
      <c r="J21" s="4">
        <f t="shared" si="6"/>
        <v>17952</v>
      </c>
      <c r="K21" s="6">
        <f t="shared" si="1"/>
        <v>0</v>
      </c>
      <c r="L21" s="63">
        <v>0</v>
      </c>
      <c r="M21" s="63">
        <v>0</v>
      </c>
      <c r="N21" s="4">
        <f t="shared" si="7"/>
        <v>763</v>
      </c>
      <c r="O21" s="66">
        <v>0</v>
      </c>
      <c r="P21" s="4">
        <f t="shared" si="8"/>
        <v>8</v>
      </c>
      <c r="Q21" s="1"/>
      <c r="R21" s="23"/>
      <c r="S21" s="23"/>
      <c r="T21" s="42"/>
      <c r="U21" s="45" t="str">
        <f t="shared" si="2"/>
        <v/>
      </c>
      <c r="V21" s="23"/>
      <c r="W21" s="23"/>
      <c r="X21" s="42"/>
      <c r="Y21" s="45" t="str">
        <f t="shared" si="3"/>
        <v/>
      </c>
      <c r="Z21" s="1"/>
      <c r="AA21" s="23"/>
      <c r="AB21" s="23"/>
      <c r="AC21" s="42"/>
      <c r="AD21" s="45" t="str">
        <f t="shared" si="4"/>
        <v/>
      </c>
      <c r="AE21" s="6">
        <f t="shared" si="5"/>
        <v>8</v>
      </c>
      <c r="AF21" s="66">
        <v>6</v>
      </c>
      <c r="AG21" s="63">
        <v>2</v>
      </c>
      <c r="AH21" s="4">
        <f t="shared" si="9"/>
        <v>2791</v>
      </c>
      <c r="AI21" s="50"/>
      <c r="AJ21" s="88"/>
    </row>
    <row r="22" spans="1:36" ht="15.75" x14ac:dyDescent="0.25">
      <c r="A22" s="30">
        <v>15</v>
      </c>
      <c r="B22" s="11"/>
      <c r="C22" s="63">
        <v>64500</v>
      </c>
      <c r="D22" s="66">
        <v>54</v>
      </c>
      <c r="E22" s="92" t="s">
        <v>36</v>
      </c>
      <c r="F22" s="1"/>
      <c r="G22" s="5">
        <f t="shared" si="0"/>
        <v>6</v>
      </c>
      <c r="H22" s="63">
        <v>4</v>
      </c>
      <c r="I22" s="63">
        <v>2</v>
      </c>
      <c r="J22" s="4">
        <f t="shared" si="6"/>
        <v>17958</v>
      </c>
      <c r="K22" s="6">
        <f t="shared" si="1"/>
        <v>0</v>
      </c>
      <c r="L22" s="63">
        <v>0</v>
      </c>
      <c r="M22" s="63">
        <v>0</v>
      </c>
      <c r="N22" s="4">
        <f t="shared" si="7"/>
        <v>763</v>
      </c>
      <c r="O22" s="66">
        <v>0</v>
      </c>
      <c r="P22" s="4">
        <f t="shared" si="8"/>
        <v>8</v>
      </c>
      <c r="Q22" s="1"/>
      <c r="R22" s="23"/>
      <c r="S22" s="23"/>
      <c r="T22" s="42"/>
      <c r="U22" s="45" t="str">
        <f t="shared" si="2"/>
        <v/>
      </c>
      <c r="V22" s="23"/>
      <c r="W22" s="23"/>
      <c r="X22" s="42"/>
      <c r="Y22" s="45" t="str">
        <f t="shared" si="3"/>
        <v/>
      </c>
      <c r="Z22" s="1"/>
      <c r="AA22" s="23"/>
      <c r="AB22" s="23"/>
      <c r="AC22" s="42"/>
      <c r="AD22" s="45" t="str">
        <f t="shared" si="4"/>
        <v/>
      </c>
      <c r="AE22" s="6">
        <f t="shared" si="5"/>
        <v>61</v>
      </c>
      <c r="AF22" s="66">
        <v>56</v>
      </c>
      <c r="AG22" s="63">
        <v>5</v>
      </c>
      <c r="AH22" s="4">
        <f t="shared" si="9"/>
        <v>2852</v>
      </c>
      <c r="AI22" s="50"/>
      <c r="AJ22" s="88"/>
    </row>
    <row r="23" spans="1:36" ht="15.75" x14ac:dyDescent="0.25">
      <c r="A23" s="30">
        <v>16</v>
      </c>
      <c r="B23" s="11"/>
      <c r="C23" s="63">
        <v>55500</v>
      </c>
      <c r="D23" s="66">
        <v>55</v>
      </c>
      <c r="E23" s="92"/>
      <c r="F23" s="1"/>
      <c r="G23" s="5">
        <f t="shared" si="0"/>
        <v>29</v>
      </c>
      <c r="H23" s="63">
        <v>24</v>
      </c>
      <c r="I23" s="63">
        <v>5</v>
      </c>
      <c r="J23" s="4">
        <f t="shared" si="6"/>
        <v>17987</v>
      </c>
      <c r="K23" s="6">
        <f t="shared" si="1"/>
        <v>0</v>
      </c>
      <c r="L23" s="63">
        <v>0</v>
      </c>
      <c r="M23" s="63">
        <v>0</v>
      </c>
      <c r="N23" s="4">
        <f t="shared" si="7"/>
        <v>763</v>
      </c>
      <c r="O23" s="66">
        <v>0</v>
      </c>
      <c r="P23" s="4">
        <f t="shared" si="8"/>
        <v>8</v>
      </c>
      <c r="Q23" s="1"/>
      <c r="R23" s="23"/>
      <c r="S23" s="23"/>
      <c r="T23" s="42"/>
      <c r="U23" s="45" t="str">
        <f t="shared" si="2"/>
        <v/>
      </c>
      <c r="V23" s="23"/>
      <c r="W23" s="23"/>
      <c r="X23" s="42"/>
      <c r="Y23" s="45" t="str">
        <f t="shared" si="3"/>
        <v/>
      </c>
      <c r="Z23" s="1"/>
      <c r="AA23" s="23"/>
      <c r="AB23" s="23"/>
      <c r="AC23" s="42"/>
      <c r="AD23" s="45" t="str">
        <f t="shared" si="4"/>
        <v/>
      </c>
      <c r="AE23" s="6">
        <f t="shared" si="5"/>
        <v>138</v>
      </c>
      <c r="AF23" s="66">
        <v>129</v>
      </c>
      <c r="AG23" s="63">
        <v>9</v>
      </c>
      <c r="AH23" s="4">
        <f t="shared" si="9"/>
        <v>2990</v>
      </c>
      <c r="AI23" s="50"/>
      <c r="AJ23" s="88"/>
    </row>
    <row r="24" spans="1:36" ht="15.75" x14ac:dyDescent="0.25">
      <c r="A24" s="30">
        <v>17</v>
      </c>
      <c r="B24" s="11"/>
      <c r="C24" s="63">
        <v>43600</v>
      </c>
      <c r="D24" s="66">
        <v>57</v>
      </c>
      <c r="E24" s="92"/>
      <c r="F24" s="1"/>
      <c r="G24" s="5">
        <f t="shared" si="0"/>
        <v>148</v>
      </c>
      <c r="H24" s="63">
        <v>107</v>
      </c>
      <c r="I24" s="63">
        <v>41</v>
      </c>
      <c r="J24" s="4">
        <f t="shared" si="6"/>
        <v>18135</v>
      </c>
      <c r="K24" s="6">
        <f t="shared" si="1"/>
        <v>10</v>
      </c>
      <c r="L24" s="63">
        <v>9</v>
      </c>
      <c r="M24" s="63">
        <v>1</v>
      </c>
      <c r="N24" s="4">
        <f t="shared" si="7"/>
        <v>773</v>
      </c>
      <c r="O24" s="66">
        <v>0</v>
      </c>
      <c r="P24" s="4">
        <f t="shared" si="8"/>
        <v>8</v>
      </c>
      <c r="Q24" s="1"/>
      <c r="R24" s="23"/>
      <c r="S24" s="23"/>
      <c r="T24" s="42"/>
      <c r="U24" s="45" t="str">
        <f t="shared" si="2"/>
        <v/>
      </c>
      <c r="V24" s="23"/>
      <c r="W24" s="23"/>
      <c r="X24" s="42"/>
      <c r="Y24" s="45" t="str">
        <f t="shared" si="3"/>
        <v/>
      </c>
      <c r="Z24" s="1"/>
      <c r="AA24" s="23"/>
      <c r="AB24" s="23"/>
      <c r="AC24" s="42"/>
      <c r="AD24" s="45" t="str">
        <f t="shared" si="4"/>
        <v/>
      </c>
      <c r="AE24" s="6">
        <f t="shared" si="5"/>
        <v>138</v>
      </c>
      <c r="AF24" s="66">
        <v>129</v>
      </c>
      <c r="AG24" s="63">
        <v>9</v>
      </c>
      <c r="AH24" s="4">
        <f t="shared" si="9"/>
        <v>3128</v>
      </c>
      <c r="AI24" s="50"/>
      <c r="AJ24" s="88"/>
    </row>
    <row r="25" spans="1:36" ht="15.75" x14ac:dyDescent="0.25">
      <c r="A25" s="30">
        <v>18</v>
      </c>
      <c r="B25" s="11"/>
      <c r="C25" s="63">
        <v>35900</v>
      </c>
      <c r="D25" s="66"/>
      <c r="E25" s="92"/>
      <c r="F25" s="1"/>
      <c r="G25" s="5">
        <f t="shared" si="0"/>
        <v>380</v>
      </c>
      <c r="H25" s="63">
        <v>298</v>
      </c>
      <c r="I25" s="63">
        <v>82</v>
      </c>
      <c r="J25" s="4">
        <f t="shared" si="6"/>
        <v>18515</v>
      </c>
      <c r="K25" s="6">
        <f t="shared" si="1"/>
        <v>11</v>
      </c>
      <c r="L25" s="63">
        <v>9</v>
      </c>
      <c r="M25" s="63">
        <v>2</v>
      </c>
      <c r="N25" s="4">
        <f t="shared" si="7"/>
        <v>784</v>
      </c>
      <c r="O25" s="66">
        <v>3</v>
      </c>
      <c r="P25" s="4">
        <f t="shared" si="8"/>
        <v>11</v>
      </c>
      <c r="Q25" s="1"/>
      <c r="R25" s="23"/>
      <c r="S25" s="23"/>
      <c r="T25" s="42"/>
      <c r="U25" s="45" t="str">
        <f t="shared" si="2"/>
        <v/>
      </c>
      <c r="V25" s="23"/>
      <c r="W25" s="23"/>
      <c r="X25" s="42"/>
      <c r="Y25" s="45" t="str">
        <f t="shared" si="3"/>
        <v/>
      </c>
      <c r="Z25" s="1"/>
      <c r="AA25" s="23"/>
      <c r="AB25" s="23"/>
      <c r="AC25" s="42"/>
      <c r="AD25" s="45" t="str">
        <f t="shared" si="4"/>
        <v/>
      </c>
      <c r="AE25" s="6">
        <f t="shared" si="5"/>
        <v>141</v>
      </c>
      <c r="AF25" s="66">
        <v>134</v>
      </c>
      <c r="AG25" s="63">
        <v>7</v>
      </c>
      <c r="AH25" s="4">
        <f t="shared" si="9"/>
        <v>3269</v>
      </c>
      <c r="AI25" s="50"/>
      <c r="AJ25" s="88"/>
    </row>
    <row r="26" spans="1:36" ht="15.75" x14ac:dyDescent="0.25">
      <c r="A26" s="30">
        <v>19</v>
      </c>
      <c r="B26" s="11"/>
      <c r="C26" s="63">
        <v>31500</v>
      </c>
      <c r="D26" s="66"/>
      <c r="E26" s="92"/>
      <c r="F26" s="1"/>
      <c r="G26" s="5">
        <f t="shared" si="0"/>
        <v>300</v>
      </c>
      <c r="H26" s="63">
        <v>230</v>
      </c>
      <c r="I26" s="63">
        <v>70</v>
      </c>
      <c r="J26" s="4">
        <f t="shared" si="6"/>
        <v>18815</v>
      </c>
      <c r="K26" s="6">
        <f t="shared" si="1"/>
        <v>20</v>
      </c>
      <c r="L26" s="63">
        <v>17</v>
      </c>
      <c r="M26" s="63">
        <v>3</v>
      </c>
      <c r="N26" s="4">
        <f t="shared" si="7"/>
        <v>804</v>
      </c>
      <c r="O26" s="66">
        <v>16</v>
      </c>
      <c r="P26" s="4">
        <f t="shared" si="8"/>
        <v>27</v>
      </c>
      <c r="Q26" s="1"/>
      <c r="R26" s="23"/>
      <c r="S26" s="23"/>
      <c r="T26" s="42"/>
      <c r="U26" s="45" t="str">
        <f t="shared" si="2"/>
        <v/>
      </c>
      <c r="V26" s="23"/>
      <c r="W26" s="23"/>
      <c r="X26" s="42"/>
      <c r="Y26" s="45" t="str">
        <f t="shared" si="3"/>
        <v/>
      </c>
      <c r="Z26" s="1"/>
      <c r="AA26" s="23"/>
      <c r="AB26" s="23"/>
      <c r="AC26" s="42"/>
      <c r="AD26" s="45" t="str">
        <f t="shared" si="4"/>
        <v/>
      </c>
      <c r="AE26" s="6">
        <f t="shared" si="5"/>
        <v>125</v>
      </c>
      <c r="AF26" s="66">
        <v>118</v>
      </c>
      <c r="AG26" s="63">
        <v>7</v>
      </c>
      <c r="AH26" s="4">
        <f t="shared" si="9"/>
        <v>3394</v>
      </c>
      <c r="AI26" s="50"/>
      <c r="AJ26" s="88"/>
    </row>
    <row r="27" spans="1:36" ht="15.75" x14ac:dyDescent="0.25">
      <c r="A27" s="30">
        <v>20</v>
      </c>
      <c r="B27" s="11"/>
      <c r="C27" s="63">
        <v>28600</v>
      </c>
      <c r="D27" s="66"/>
      <c r="E27" s="92"/>
      <c r="F27" s="1"/>
      <c r="G27" s="5">
        <f t="shared" si="0"/>
        <v>361</v>
      </c>
      <c r="H27" s="63">
        <v>277</v>
      </c>
      <c r="I27" s="63">
        <v>84</v>
      </c>
      <c r="J27" s="4">
        <f t="shared" si="6"/>
        <v>19176</v>
      </c>
      <c r="K27" s="6">
        <f t="shared" si="1"/>
        <v>14</v>
      </c>
      <c r="L27" s="63">
        <v>11</v>
      </c>
      <c r="M27" s="63">
        <v>3</v>
      </c>
      <c r="N27" s="4">
        <f t="shared" si="7"/>
        <v>818</v>
      </c>
      <c r="O27" s="66">
        <v>22</v>
      </c>
      <c r="P27" s="4">
        <f t="shared" si="8"/>
        <v>49</v>
      </c>
      <c r="Q27" s="1"/>
      <c r="R27" s="23"/>
      <c r="S27" s="23"/>
      <c r="T27" s="42"/>
      <c r="U27" s="45" t="str">
        <f t="shared" si="2"/>
        <v/>
      </c>
      <c r="V27" s="23"/>
      <c r="W27" s="23"/>
      <c r="X27" s="42"/>
      <c r="Y27" s="45" t="str">
        <f t="shared" si="3"/>
        <v/>
      </c>
      <c r="Z27" s="1"/>
      <c r="AA27" s="23"/>
      <c r="AB27" s="23"/>
      <c r="AC27" s="42"/>
      <c r="AD27" s="45" t="str">
        <f t="shared" si="4"/>
        <v/>
      </c>
      <c r="AE27" s="6">
        <f t="shared" si="5"/>
        <v>136</v>
      </c>
      <c r="AF27" s="66">
        <v>130</v>
      </c>
      <c r="AG27" s="63">
        <v>6</v>
      </c>
      <c r="AH27" s="4">
        <f t="shared" si="9"/>
        <v>3530</v>
      </c>
      <c r="AI27" s="50"/>
      <c r="AJ27" s="88"/>
    </row>
    <row r="28" spans="1:36" ht="15.75" x14ac:dyDescent="0.25">
      <c r="A28" s="30">
        <v>21</v>
      </c>
      <c r="B28" s="11"/>
      <c r="C28" s="63">
        <v>26700</v>
      </c>
      <c r="D28" s="66">
        <v>57</v>
      </c>
      <c r="E28" s="92">
        <v>5</v>
      </c>
      <c r="F28" s="1"/>
      <c r="G28" s="5">
        <f t="shared" si="0"/>
        <v>720</v>
      </c>
      <c r="H28" s="63">
        <v>575</v>
      </c>
      <c r="I28" s="63">
        <v>145</v>
      </c>
      <c r="J28" s="4">
        <f t="shared" si="6"/>
        <v>19896</v>
      </c>
      <c r="K28" s="6">
        <f t="shared" si="1"/>
        <v>23</v>
      </c>
      <c r="L28" s="63">
        <v>19</v>
      </c>
      <c r="M28" s="63">
        <v>4</v>
      </c>
      <c r="N28" s="4">
        <f t="shared" si="7"/>
        <v>841</v>
      </c>
      <c r="O28" s="66">
        <v>18</v>
      </c>
      <c r="P28" s="4">
        <f t="shared" si="8"/>
        <v>67</v>
      </c>
      <c r="Q28" s="1"/>
      <c r="R28" s="23"/>
      <c r="S28" s="23"/>
      <c r="T28" s="42"/>
      <c r="U28" s="45" t="str">
        <f t="shared" si="2"/>
        <v/>
      </c>
      <c r="V28" s="23"/>
      <c r="W28" s="23"/>
      <c r="X28" s="42"/>
      <c r="Y28" s="45" t="str">
        <f t="shared" si="3"/>
        <v/>
      </c>
      <c r="Z28" s="1"/>
      <c r="AA28" s="23"/>
      <c r="AB28" s="23"/>
      <c r="AC28" s="42"/>
      <c r="AD28" s="45" t="str">
        <f t="shared" si="4"/>
        <v/>
      </c>
      <c r="AE28" s="6">
        <f t="shared" si="5"/>
        <v>136</v>
      </c>
      <c r="AF28" s="66">
        <v>131</v>
      </c>
      <c r="AG28" s="63">
        <v>5</v>
      </c>
      <c r="AH28" s="4">
        <f t="shared" si="9"/>
        <v>3666</v>
      </c>
      <c r="AI28" s="50"/>
      <c r="AJ28" s="88"/>
    </row>
    <row r="29" spans="1:36" ht="15.75" x14ac:dyDescent="0.25">
      <c r="A29" s="30">
        <v>22</v>
      </c>
      <c r="B29" s="11"/>
      <c r="C29" s="63">
        <v>23800</v>
      </c>
      <c r="D29" s="66">
        <v>58</v>
      </c>
      <c r="E29" s="92">
        <v>5</v>
      </c>
      <c r="F29" s="1"/>
      <c r="G29" s="5">
        <f t="shared" si="0"/>
        <v>841</v>
      </c>
      <c r="H29" s="63">
        <v>687</v>
      </c>
      <c r="I29" s="63">
        <v>154</v>
      </c>
      <c r="J29" s="4">
        <f t="shared" si="6"/>
        <v>20737</v>
      </c>
      <c r="K29" s="6">
        <f t="shared" si="1"/>
        <v>23</v>
      </c>
      <c r="L29" s="63">
        <v>20</v>
      </c>
      <c r="M29" s="63">
        <v>3</v>
      </c>
      <c r="N29" s="4">
        <f t="shared" si="7"/>
        <v>864</v>
      </c>
      <c r="O29" s="66">
        <v>14</v>
      </c>
      <c r="P29" s="4">
        <f t="shared" si="8"/>
        <v>81</v>
      </c>
      <c r="Q29" s="1"/>
      <c r="R29" s="23"/>
      <c r="S29" s="23"/>
      <c r="T29" s="42"/>
      <c r="U29" s="45" t="str">
        <f t="shared" si="2"/>
        <v/>
      </c>
      <c r="V29" s="23"/>
      <c r="W29" s="23"/>
      <c r="X29" s="42"/>
      <c r="Y29" s="45" t="str">
        <f t="shared" si="3"/>
        <v/>
      </c>
      <c r="Z29" s="1"/>
      <c r="AA29" s="23"/>
      <c r="AB29" s="23"/>
      <c r="AC29" s="42"/>
      <c r="AD29" s="45" t="str">
        <f t="shared" si="4"/>
        <v/>
      </c>
      <c r="AE29" s="6">
        <f t="shared" si="5"/>
        <v>113</v>
      </c>
      <c r="AF29" s="66">
        <v>108</v>
      </c>
      <c r="AG29" s="63">
        <v>5</v>
      </c>
      <c r="AH29" s="4">
        <f t="shared" si="9"/>
        <v>3779</v>
      </c>
      <c r="AI29" s="50"/>
      <c r="AJ29" s="88"/>
    </row>
    <row r="30" spans="1:36" ht="15.75" x14ac:dyDescent="0.25">
      <c r="A30" s="30">
        <v>23</v>
      </c>
      <c r="B30" s="11"/>
      <c r="C30" s="63">
        <v>21800</v>
      </c>
      <c r="D30" s="66">
        <v>60</v>
      </c>
      <c r="E30" s="92">
        <v>5.2</v>
      </c>
      <c r="F30" s="1"/>
      <c r="G30" s="5">
        <f t="shared" si="0"/>
        <v>1607</v>
      </c>
      <c r="H30" s="63">
        <v>1299</v>
      </c>
      <c r="I30" s="63">
        <v>308</v>
      </c>
      <c r="J30" s="4">
        <f t="shared" si="6"/>
        <v>22344</v>
      </c>
      <c r="K30" s="6">
        <f t="shared" si="1"/>
        <v>40</v>
      </c>
      <c r="L30" s="63">
        <v>30</v>
      </c>
      <c r="M30" s="63">
        <v>10</v>
      </c>
      <c r="N30" s="4">
        <f t="shared" si="7"/>
        <v>904</v>
      </c>
      <c r="O30" s="66">
        <v>21</v>
      </c>
      <c r="P30" s="4">
        <f t="shared" si="8"/>
        <v>102</v>
      </c>
      <c r="Q30" s="1"/>
      <c r="R30" s="23"/>
      <c r="S30" s="23"/>
      <c r="T30" s="42"/>
      <c r="U30" s="45" t="str">
        <f t="shared" si="2"/>
        <v/>
      </c>
      <c r="V30" s="23"/>
      <c r="W30" s="23"/>
      <c r="X30" s="42"/>
      <c r="Y30" s="45" t="str">
        <f t="shared" si="3"/>
        <v/>
      </c>
      <c r="Z30" s="1"/>
      <c r="AA30" s="23"/>
      <c r="AB30" s="23"/>
      <c r="AC30" s="42"/>
      <c r="AD30" s="45" t="str">
        <f t="shared" si="4"/>
        <v/>
      </c>
      <c r="AE30" s="6">
        <f t="shared" si="5"/>
        <v>83</v>
      </c>
      <c r="AF30" s="66">
        <v>79</v>
      </c>
      <c r="AG30" s="63">
        <v>4</v>
      </c>
      <c r="AH30" s="4">
        <f t="shared" si="9"/>
        <v>3862</v>
      </c>
      <c r="AI30" s="50"/>
      <c r="AJ30" s="88"/>
    </row>
    <row r="31" spans="1:36" ht="15.75" x14ac:dyDescent="0.25">
      <c r="A31" s="30">
        <v>24</v>
      </c>
      <c r="B31" s="11"/>
      <c r="C31" s="63">
        <v>20500</v>
      </c>
      <c r="D31" s="66">
        <v>61</v>
      </c>
      <c r="E31" s="92">
        <v>5.8</v>
      </c>
      <c r="F31" s="1"/>
      <c r="G31" s="5">
        <f t="shared" si="0"/>
        <v>1845</v>
      </c>
      <c r="H31" s="63">
        <v>1499</v>
      </c>
      <c r="I31" s="63">
        <v>346</v>
      </c>
      <c r="J31" s="4">
        <f t="shared" si="6"/>
        <v>24189</v>
      </c>
      <c r="K31" s="6">
        <f t="shared" si="1"/>
        <v>29</v>
      </c>
      <c r="L31" s="63">
        <v>20</v>
      </c>
      <c r="M31" s="63">
        <v>9</v>
      </c>
      <c r="N31" s="4">
        <f t="shared" si="7"/>
        <v>933</v>
      </c>
      <c r="O31" s="66">
        <v>20</v>
      </c>
      <c r="P31" s="4">
        <f t="shared" si="8"/>
        <v>122</v>
      </c>
      <c r="Q31" s="1"/>
      <c r="R31" s="23"/>
      <c r="S31" s="23"/>
      <c r="T31" s="42"/>
      <c r="U31" s="45" t="str">
        <f t="shared" si="2"/>
        <v/>
      </c>
      <c r="V31" s="23"/>
      <c r="W31" s="23"/>
      <c r="X31" s="42"/>
      <c r="Y31" s="45" t="str">
        <f t="shared" si="3"/>
        <v/>
      </c>
      <c r="Z31" s="1"/>
      <c r="AA31" s="23"/>
      <c r="AB31" s="23"/>
      <c r="AC31" s="42"/>
      <c r="AD31" s="45" t="str">
        <f t="shared" si="4"/>
        <v/>
      </c>
      <c r="AE31" s="3">
        <f t="shared" si="5"/>
        <v>74</v>
      </c>
      <c r="AF31" s="78">
        <v>71</v>
      </c>
      <c r="AG31" s="79">
        <v>3</v>
      </c>
      <c r="AH31" s="4">
        <f t="shared" si="9"/>
        <v>3936</v>
      </c>
      <c r="AI31" s="50"/>
      <c r="AJ31" s="88"/>
    </row>
    <row r="32" spans="1:36" ht="15.75" x14ac:dyDescent="0.25">
      <c r="A32" s="30">
        <v>25</v>
      </c>
      <c r="B32" s="11"/>
      <c r="C32" s="63">
        <v>19500</v>
      </c>
      <c r="D32" s="66"/>
      <c r="E32" s="92"/>
      <c r="F32" s="1"/>
      <c r="G32" s="5">
        <f t="shared" si="0"/>
        <v>1654</v>
      </c>
      <c r="H32" s="63">
        <v>1485</v>
      </c>
      <c r="I32" s="63">
        <v>169</v>
      </c>
      <c r="J32" s="4">
        <f t="shared" si="6"/>
        <v>25843</v>
      </c>
      <c r="K32" s="6">
        <f t="shared" si="1"/>
        <v>54</v>
      </c>
      <c r="L32" s="63">
        <v>42</v>
      </c>
      <c r="M32" s="63">
        <v>12</v>
      </c>
      <c r="N32" s="4">
        <f t="shared" si="7"/>
        <v>987</v>
      </c>
      <c r="O32" s="66">
        <v>24</v>
      </c>
      <c r="P32" s="4">
        <f t="shared" si="8"/>
        <v>146</v>
      </c>
      <c r="Q32" s="1"/>
      <c r="R32" s="23"/>
      <c r="S32" s="23"/>
      <c r="T32" s="42"/>
      <c r="U32" s="45" t="str">
        <f t="shared" si="2"/>
        <v/>
      </c>
      <c r="V32" s="23"/>
      <c r="W32" s="23"/>
      <c r="X32" s="42"/>
      <c r="Y32" s="45" t="str">
        <f t="shared" si="3"/>
        <v/>
      </c>
      <c r="Z32" s="1"/>
      <c r="AA32" s="23"/>
      <c r="AB32" s="23"/>
      <c r="AC32" s="42"/>
      <c r="AD32" s="45" t="str">
        <f t="shared" si="4"/>
        <v/>
      </c>
      <c r="AE32" s="6">
        <f t="shared" si="5"/>
        <v>121</v>
      </c>
      <c r="AF32" s="66">
        <v>118</v>
      </c>
      <c r="AG32" s="63">
        <v>3</v>
      </c>
      <c r="AH32" s="4">
        <f t="shared" si="9"/>
        <v>4057</v>
      </c>
      <c r="AI32" s="50"/>
      <c r="AJ32" s="88"/>
    </row>
    <row r="33" spans="1:36" ht="15.75" x14ac:dyDescent="0.25">
      <c r="A33" s="30">
        <v>26</v>
      </c>
      <c r="B33" s="11"/>
      <c r="C33" s="63">
        <v>17500</v>
      </c>
      <c r="D33" s="66"/>
      <c r="E33" s="92"/>
      <c r="F33" s="1"/>
      <c r="G33" s="5">
        <f t="shared" si="0"/>
        <v>799</v>
      </c>
      <c r="H33" s="63">
        <v>662</v>
      </c>
      <c r="I33" s="63">
        <v>137</v>
      </c>
      <c r="J33" s="4">
        <f t="shared" si="6"/>
        <v>26642</v>
      </c>
      <c r="K33" s="6">
        <f t="shared" si="1"/>
        <v>54</v>
      </c>
      <c r="L33" s="63">
        <v>43</v>
      </c>
      <c r="M33" s="63">
        <v>11</v>
      </c>
      <c r="N33" s="4">
        <f t="shared" si="7"/>
        <v>1041</v>
      </c>
      <c r="O33" s="66">
        <v>19</v>
      </c>
      <c r="P33" s="4">
        <f t="shared" si="8"/>
        <v>165</v>
      </c>
      <c r="Q33" s="1"/>
      <c r="R33" s="23"/>
      <c r="S33" s="23"/>
      <c r="T33" s="42"/>
      <c r="U33" s="45" t="str">
        <f t="shared" si="2"/>
        <v/>
      </c>
      <c r="V33" s="23"/>
      <c r="W33" s="23"/>
      <c r="X33" s="42"/>
      <c r="Y33" s="45" t="str">
        <f t="shared" si="3"/>
        <v/>
      </c>
      <c r="Z33" s="1"/>
      <c r="AA33" s="23"/>
      <c r="AB33" s="23"/>
      <c r="AC33" s="42"/>
      <c r="AD33" s="45" t="str">
        <f t="shared" si="4"/>
        <v/>
      </c>
      <c r="AE33" s="6">
        <f t="shared" si="5"/>
        <v>115</v>
      </c>
      <c r="AF33" s="66">
        <v>113</v>
      </c>
      <c r="AG33" s="63">
        <v>2</v>
      </c>
      <c r="AH33" s="4">
        <f t="shared" si="9"/>
        <v>4172</v>
      </c>
      <c r="AI33" s="50"/>
      <c r="AJ33" s="88"/>
    </row>
    <row r="34" spans="1:36" ht="15.75" x14ac:dyDescent="0.25">
      <c r="A34" s="30">
        <v>27</v>
      </c>
      <c r="B34" s="11"/>
      <c r="C34" s="63">
        <v>16200</v>
      </c>
      <c r="D34" s="66">
        <v>68</v>
      </c>
      <c r="E34" s="92">
        <v>6.6</v>
      </c>
      <c r="F34" s="1"/>
      <c r="G34" s="5">
        <f t="shared" si="0"/>
        <v>686</v>
      </c>
      <c r="H34" s="63">
        <v>603</v>
      </c>
      <c r="I34" s="63">
        <v>83</v>
      </c>
      <c r="J34" s="4">
        <f t="shared" si="6"/>
        <v>27328</v>
      </c>
      <c r="K34" s="6">
        <f t="shared" si="1"/>
        <v>35</v>
      </c>
      <c r="L34" s="63">
        <v>34</v>
      </c>
      <c r="M34" s="63">
        <v>1</v>
      </c>
      <c r="N34" s="4">
        <f t="shared" si="7"/>
        <v>1076</v>
      </c>
      <c r="O34" s="66">
        <v>24</v>
      </c>
      <c r="P34" s="4">
        <f t="shared" si="8"/>
        <v>189</v>
      </c>
      <c r="Q34" s="1"/>
      <c r="R34" s="23"/>
      <c r="S34" s="23"/>
      <c r="T34" s="42"/>
      <c r="U34" s="45" t="str">
        <f t="shared" si="2"/>
        <v/>
      </c>
      <c r="V34" s="23"/>
      <c r="W34" s="23"/>
      <c r="X34" s="42"/>
      <c r="Y34" s="45" t="str">
        <f t="shared" si="3"/>
        <v/>
      </c>
      <c r="Z34" s="1"/>
      <c r="AA34" s="23"/>
      <c r="AB34" s="23"/>
      <c r="AC34" s="42"/>
      <c r="AD34" s="45" t="str">
        <f t="shared" si="4"/>
        <v/>
      </c>
      <c r="AE34" s="3">
        <f t="shared" si="5"/>
        <v>69</v>
      </c>
      <c r="AF34" s="78">
        <v>69</v>
      </c>
      <c r="AG34" s="79">
        <v>0</v>
      </c>
      <c r="AH34" s="4">
        <f t="shared" si="9"/>
        <v>4241</v>
      </c>
      <c r="AI34" s="50"/>
      <c r="AJ34" s="88"/>
    </row>
    <row r="35" spans="1:36" ht="15.75" x14ac:dyDescent="0.25">
      <c r="A35" s="30">
        <v>28</v>
      </c>
      <c r="B35" s="11"/>
      <c r="C35" s="63">
        <v>15300</v>
      </c>
      <c r="D35" s="66">
        <v>68</v>
      </c>
      <c r="E35" s="92">
        <v>6.5</v>
      </c>
      <c r="F35" s="1"/>
      <c r="G35" s="5">
        <f t="shared" si="0"/>
        <v>659</v>
      </c>
      <c r="H35" s="63">
        <v>562</v>
      </c>
      <c r="I35" s="63">
        <v>97</v>
      </c>
      <c r="J35" s="4">
        <f>IF(G35="",J34,IF(G35&lt;-10,"Error",J34+G35))</f>
        <v>27987</v>
      </c>
      <c r="K35" s="6">
        <f t="shared" si="1"/>
        <v>48</v>
      </c>
      <c r="L35" s="63">
        <v>44</v>
      </c>
      <c r="M35" s="63">
        <v>4</v>
      </c>
      <c r="N35" s="4">
        <f>IF(K35="",N34,IF(K35&lt;-10,"Error",N34+K35))</f>
        <v>1124</v>
      </c>
      <c r="O35" s="66">
        <v>17</v>
      </c>
      <c r="P35" s="4">
        <f>IF(O35="",P34,IF(O35&lt;-10,"Error",P34+O35))</f>
        <v>206</v>
      </c>
      <c r="Q35" s="1"/>
      <c r="R35" s="23"/>
      <c r="S35" s="23"/>
      <c r="T35" s="42"/>
      <c r="U35" s="45" t="str">
        <f t="shared" si="2"/>
        <v/>
      </c>
      <c r="V35" s="23"/>
      <c r="W35" s="23"/>
      <c r="X35" s="42"/>
      <c r="Y35" s="45" t="str">
        <f t="shared" si="3"/>
        <v/>
      </c>
      <c r="Z35" s="1"/>
      <c r="AA35" s="23"/>
      <c r="AB35" s="23"/>
      <c r="AC35" s="42"/>
      <c r="AD35" s="45" t="str">
        <f t="shared" si="4"/>
        <v/>
      </c>
      <c r="AE35" s="6">
        <f t="shared" si="5"/>
        <v>78</v>
      </c>
      <c r="AF35" s="66">
        <v>78</v>
      </c>
      <c r="AG35" s="63">
        <v>0</v>
      </c>
      <c r="AH35" s="4">
        <f>IF(AE35="",AH34,IF(AE35&lt;-10,"Error",AH34+AE35))</f>
        <v>4319</v>
      </c>
      <c r="AI35" s="50"/>
      <c r="AJ35" s="88"/>
    </row>
    <row r="36" spans="1:36" ht="15.75" x14ac:dyDescent="0.25">
      <c r="A36" s="30">
        <v>29</v>
      </c>
      <c r="B36" s="11"/>
      <c r="C36" s="64">
        <v>14700</v>
      </c>
      <c r="D36" s="67">
        <v>68</v>
      </c>
      <c r="E36" s="93">
        <v>6.4</v>
      </c>
      <c r="F36" s="11"/>
      <c r="G36" s="5">
        <f t="shared" si="0"/>
        <v>562</v>
      </c>
      <c r="H36" s="64">
        <v>474</v>
      </c>
      <c r="I36" s="64">
        <v>88</v>
      </c>
      <c r="J36" s="4">
        <f t="shared" ref="J36:J37" si="10">IF(G36="",J35,IF(G36&lt;-10,"Error",J35+G36))</f>
        <v>28549</v>
      </c>
      <c r="K36" s="18">
        <f t="shared" si="1"/>
        <v>25</v>
      </c>
      <c r="L36" s="64">
        <v>24</v>
      </c>
      <c r="M36" s="64">
        <v>1</v>
      </c>
      <c r="N36" s="4">
        <f t="shared" ref="N36:N37" si="11">IF(K36="",N35,IF(K36&lt;-10,"Error",N35+K36))</f>
        <v>1149</v>
      </c>
      <c r="O36" s="67">
        <v>39</v>
      </c>
      <c r="P36" s="4">
        <f t="shared" ref="P36:P37" si="12">IF(O36="",P35,IF(O36&lt;-10,"Error",P35+O36))</f>
        <v>245</v>
      </c>
      <c r="Q36" s="11"/>
      <c r="R36" s="23"/>
      <c r="S36" s="23"/>
      <c r="T36" s="42"/>
      <c r="U36" s="45" t="str">
        <f t="shared" si="2"/>
        <v/>
      </c>
      <c r="V36" s="23"/>
      <c r="W36" s="23"/>
      <c r="X36" s="42"/>
      <c r="Y36" s="45" t="str">
        <f t="shared" si="3"/>
        <v/>
      </c>
      <c r="Z36" s="1"/>
      <c r="AA36" s="23"/>
      <c r="AB36" s="23"/>
      <c r="AC36" s="42"/>
      <c r="AD36" s="45" t="str">
        <f t="shared" si="4"/>
        <v/>
      </c>
      <c r="AE36" s="6">
        <f t="shared" si="5"/>
        <v>65</v>
      </c>
      <c r="AF36" s="66">
        <v>65</v>
      </c>
      <c r="AG36" s="63">
        <v>0</v>
      </c>
      <c r="AH36" s="4">
        <f t="shared" ref="AH36:AH37" si="13">IF(AE36="",AH35,IF(AE36&lt;-10,"Error",AH35+AE36))</f>
        <v>4384</v>
      </c>
      <c r="AI36" s="51"/>
      <c r="AJ36" s="88"/>
    </row>
    <row r="37" spans="1:36" ht="15.75" x14ac:dyDescent="0.25">
      <c r="A37" s="30">
        <v>30</v>
      </c>
      <c r="B37" s="11"/>
      <c r="C37" s="64">
        <v>15200</v>
      </c>
      <c r="D37" s="67">
        <v>66</v>
      </c>
      <c r="E37" s="93">
        <v>6.4</v>
      </c>
      <c r="F37" s="11"/>
      <c r="G37" s="5">
        <f t="shared" si="0"/>
        <v>460</v>
      </c>
      <c r="H37" s="64">
        <v>383</v>
      </c>
      <c r="I37" s="64">
        <v>77</v>
      </c>
      <c r="J37" s="4">
        <f t="shared" si="10"/>
        <v>29009</v>
      </c>
      <c r="K37" s="18">
        <f t="shared" si="1"/>
        <v>27</v>
      </c>
      <c r="L37" s="64">
        <v>26</v>
      </c>
      <c r="M37" s="64">
        <v>1</v>
      </c>
      <c r="N37" s="4">
        <f t="shared" si="11"/>
        <v>1176</v>
      </c>
      <c r="O37" s="67">
        <v>54</v>
      </c>
      <c r="P37" s="4">
        <f t="shared" si="12"/>
        <v>299</v>
      </c>
      <c r="Q37" s="11"/>
      <c r="R37" s="23"/>
      <c r="S37" s="23"/>
      <c r="T37" s="42"/>
      <c r="U37" s="45" t="str">
        <f t="shared" si="2"/>
        <v/>
      </c>
      <c r="V37" s="23"/>
      <c r="W37" s="23"/>
      <c r="X37" s="42"/>
      <c r="Y37" s="45" t="str">
        <f t="shared" si="3"/>
        <v/>
      </c>
      <c r="Z37" s="1"/>
      <c r="AA37" s="23"/>
      <c r="AB37" s="23"/>
      <c r="AC37" s="42"/>
      <c r="AD37" s="45" t="str">
        <f t="shared" si="4"/>
        <v/>
      </c>
      <c r="AE37" s="6">
        <f t="shared" si="5"/>
        <v>79</v>
      </c>
      <c r="AF37" s="66">
        <v>79</v>
      </c>
      <c r="AG37" s="63">
        <v>0</v>
      </c>
      <c r="AH37" s="4">
        <f t="shared" si="13"/>
        <v>4463</v>
      </c>
      <c r="AI37" s="51"/>
      <c r="AJ37" s="88"/>
    </row>
    <row r="38" spans="1:36" ht="16.5" thickBot="1" x14ac:dyDescent="0.3">
      <c r="A38" s="31"/>
      <c r="B38" s="32"/>
      <c r="C38" s="65"/>
      <c r="D38" s="68"/>
      <c r="E38" s="94"/>
      <c r="F38" s="32"/>
      <c r="G38" s="41" t="str">
        <f t="shared" si="0"/>
        <v/>
      </c>
      <c r="H38" s="65"/>
      <c r="I38" s="65"/>
      <c r="J38" s="39" t="str">
        <f t="shared" si="6"/>
        <v/>
      </c>
      <c r="K38" s="19" t="str">
        <f t="shared" si="1"/>
        <v/>
      </c>
      <c r="L38" s="65"/>
      <c r="M38" s="65"/>
      <c r="N38" s="39" t="str">
        <f t="shared" si="7"/>
        <v/>
      </c>
      <c r="O38" s="65"/>
      <c r="P38" s="39" t="str">
        <f t="shared" si="8"/>
        <v/>
      </c>
      <c r="Q38" s="32"/>
      <c r="R38" s="43"/>
      <c r="S38" s="43"/>
      <c r="T38" s="44"/>
      <c r="U38" s="46" t="str">
        <f t="shared" si="2"/>
        <v/>
      </c>
      <c r="V38" s="43"/>
      <c r="W38" s="43"/>
      <c r="X38" s="44"/>
      <c r="Y38" s="46" t="str">
        <f t="shared" si="3"/>
        <v/>
      </c>
      <c r="Z38" s="40"/>
      <c r="AA38" s="43"/>
      <c r="AB38" s="43"/>
      <c r="AC38" s="44"/>
      <c r="AD38" s="46" t="str">
        <f t="shared" si="4"/>
        <v/>
      </c>
      <c r="AE38" s="38" t="str">
        <f t="shared" si="5"/>
        <v/>
      </c>
      <c r="AF38" s="69"/>
      <c r="AG38" s="70"/>
      <c r="AH38" s="39" t="str">
        <f t="shared" si="9"/>
        <v/>
      </c>
      <c r="AI38" s="32"/>
      <c r="AJ38" s="89"/>
    </row>
    <row r="39" spans="1:36" ht="15.75" x14ac:dyDescent="0.25">
      <c r="A39" s="106" t="s">
        <v>37</v>
      </c>
      <c r="H39" s="103">
        <f>SUM(H8:H38)+May!H39</f>
        <v>24094</v>
      </c>
      <c r="I39" s="103">
        <f>SUM(I8:I38)+May!I39</f>
        <v>4915</v>
      </c>
      <c r="L39" s="103">
        <f>SUM(L8:L38)+May!L39</f>
        <v>1022</v>
      </c>
      <c r="M39" s="103">
        <f>SUM(M8:M38)+May!M39</f>
        <v>154</v>
      </c>
      <c r="N39" s="8"/>
      <c r="AE39" s="103"/>
      <c r="AF39" s="103">
        <f>SUM(AF8:AF38)+May!AF39</f>
        <v>4377</v>
      </c>
      <c r="AG39" s="103">
        <f>SUM(AG8:AG38)+May!AG39</f>
        <v>86</v>
      </c>
    </row>
  </sheetData>
  <sheetProtection sheet="1" objects="1" scenarios="1"/>
  <mergeCells count="15">
    <mergeCell ref="C5:E5"/>
    <mergeCell ref="G5:J5"/>
    <mergeCell ref="K5:N5"/>
    <mergeCell ref="O5:P5"/>
    <mergeCell ref="R5:U5"/>
    <mergeCell ref="G4:P4"/>
    <mergeCell ref="R4:Y4"/>
    <mergeCell ref="AA4:AH4"/>
    <mergeCell ref="G6:I6"/>
    <mergeCell ref="K6:M6"/>
    <mergeCell ref="AA6:AC6"/>
    <mergeCell ref="AE6:AG6"/>
    <mergeCell ref="V5:Y5"/>
    <mergeCell ref="AA5:AD5"/>
    <mergeCell ref="AE5:AH5"/>
  </mergeCells>
  <conditionalFormatting sqref="R8">
    <cfRule type="expression" dxfId="25" priority="8" stopIfTrue="1">
      <formula>S8+T8&lt;&gt;R8</formula>
    </cfRule>
  </conditionalFormatting>
  <conditionalFormatting sqref="R9:R38">
    <cfRule type="expression" dxfId="24" priority="7" stopIfTrue="1">
      <formula>S9+T9&lt;&gt;R9</formula>
    </cfRule>
  </conditionalFormatting>
  <conditionalFormatting sqref="V9:V34">
    <cfRule type="expression" dxfId="23" priority="6" stopIfTrue="1">
      <formula>W9+X9&lt;&gt;V9</formula>
    </cfRule>
  </conditionalFormatting>
  <conditionalFormatting sqref="V8">
    <cfRule type="expression" dxfId="22" priority="5" stopIfTrue="1">
      <formula>W8+X8&lt;&gt;V8</formula>
    </cfRule>
  </conditionalFormatting>
  <conditionalFormatting sqref="V36:V38">
    <cfRule type="expression" dxfId="21" priority="4" stopIfTrue="1">
      <formula>W36+X36&lt;&gt;V36</formula>
    </cfRule>
  </conditionalFormatting>
  <conditionalFormatting sqref="V35">
    <cfRule type="expression" dxfId="20" priority="3" stopIfTrue="1">
      <formula>W35+X35&lt;&gt;V35</formula>
    </cfRule>
  </conditionalFormatting>
  <conditionalFormatting sqref="AA8:AA37">
    <cfRule type="expression" dxfId="19" priority="2" stopIfTrue="1">
      <formula>AB8+AC8&lt;&gt;AA8</formula>
    </cfRule>
  </conditionalFormatting>
  <conditionalFormatting sqref="AA38">
    <cfRule type="expression" dxfId="18" priority="1" stopIfTrue="1">
      <formula>AB38+AC38&lt;&gt;AA38</formula>
    </cfRule>
  </conditionalFormatting>
  <printOptions horizontalCentered="1"/>
  <pageMargins left="0.25" right="0.25" top="0.5" bottom="0.5" header="0" footer="0"/>
  <pageSetup scale="53" fitToWidth="0" fitToHeight="0" orientation="landscape" r:id="rId1"/>
  <headerFooter alignWithMargins="0">
    <oddHeader>&amp;C&amp;"Arial,Bold"&amp;12WILLAMETTE FALLS FISHWAY COUNTS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J39"/>
  <sheetViews>
    <sheetView view="pageBreakPreview" zoomScaleNormal="90" zoomScaleSheetLayoutView="100" workbookViewId="0">
      <pane ySplit="7" topLeftCell="A36" activePane="bottomLeft" state="frozen"/>
      <selection activeCell="AI8" sqref="AI8"/>
      <selection pane="bottomLeft" activeCell="AI8" sqref="AI8"/>
    </sheetView>
  </sheetViews>
  <sheetFormatPr defaultColWidth="9.140625" defaultRowHeight="12.75" x14ac:dyDescent="0.2"/>
  <cols>
    <col min="1" max="1" width="6.140625" style="7" bestFit="1" customWidth="1"/>
    <col min="2" max="2" width="0.7109375" style="7" customWidth="1"/>
    <col min="3" max="3" width="8.28515625" style="7" bestFit="1" customWidth="1"/>
    <col min="4" max="4" width="7.7109375" style="7" customWidth="1"/>
    <col min="5" max="5" width="6.7109375" style="7" customWidth="1"/>
    <col min="6" max="6" width="0.7109375" style="7" customWidth="1"/>
    <col min="7" max="7" width="6.140625" style="7" bestFit="1" customWidth="1"/>
    <col min="8" max="8" width="9.140625" style="7" bestFit="1" customWidth="1"/>
    <col min="9" max="9" width="7.42578125" style="7" bestFit="1" customWidth="1"/>
    <col min="10" max="10" width="11" style="7" customWidth="1"/>
    <col min="11" max="11" width="6.140625" style="7" bestFit="1" customWidth="1"/>
    <col min="12" max="12" width="9.140625" style="7" bestFit="1" customWidth="1"/>
    <col min="13" max="13" width="7.42578125" style="7" bestFit="1" customWidth="1"/>
    <col min="14" max="14" width="11" style="7" bestFit="1" customWidth="1"/>
    <col min="15" max="15" width="6.28515625" style="7" customWidth="1"/>
    <col min="16" max="16" width="11" style="7" bestFit="1" customWidth="1"/>
    <col min="17" max="17" width="0.7109375" style="7" customWidth="1"/>
    <col min="18" max="18" width="6.28515625" style="7" bestFit="1" customWidth="1"/>
    <col min="19" max="19" width="9.140625" style="7" bestFit="1" customWidth="1"/>
    <col min="20" max="20" width="7.42578125" style="7" bestFit="1" customWidth="1"/>
    <col min="21" max="21" width="7" style="7" bestFit="1" customWidth="1"/>
    <col min="22" max="22" width="6.28515625" style="7" bestFit="1" customWidth="1"/>
    <col min="23" max="23" width="9.140625" style="7" bestFit="1" customWidth="1"/>
    <col min="24" max="24" width="7.42578125" style="7" bestFit="1" customWidth="1"/>
    <col min="25" max="25" width="7" style="7" bestFit="1" customWidth="1"/>
    <col min="26" max="26" width="0.7109375" style="7" customWidth="1"/>
    <col min="27" max="27" width="6.28515625" style="7" bestFit="1" customWidth="1"/>
    <col min="28" max="28" width="9.140625" style="7" bestFit="1" customWidth="1"/>
    <col min="29" max="29" width="7.42578125" style="7" bestFit="1" customWidth="1"/>
    <col min="30" max="30" width="7" style="7" bestFit="1" customWidth="1"/>
    <col min="31" max="31" width="6.28515625" style="7" customWidth="1"/>
    <col min="32" max="32" width="9.140625" style="7" bestFit="1" customWidth="1"/>
    <col min="33" max="33" width="7.42578125" style="7" bestFit="1" customWidth="1"/>
    <col min="34" max="34" width="7" style="7" customWidth="1"/>
    <col min="35" max="35" width="0.7109375" style="7" customWidth="1"/>
    <col min="36" max="36" width="21.28515625" style="7" bestFit="1" customWidth="1"/>
    <col min="37" max="37" width="9.28515625" style="7" bestFit="1" customWidth="1"/>
    <col min="38" max="16384" width="9.140625" style="7"/>
  </cols>
  <sheetData>
    <row r="1" spans="1:36" ht="15.75" x14ac:dyDescent="0.25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26"/>
      <c r="AF1" s="26"/>
      <c r="AG1" s="10"/>
      <c r="AH1" s="10"/>
      <c r="AI1" s="26" t="s">
        <v>27</v>
      </c>
      <c r="AJ1" s="60">
        <v>2022</v>
      </c>
    </row>
    <row r="2" spans="1:36" ht="15.75" x14ac:dyDescent="0.25">
      <c r="A2" s="24"/>
      <c r="B2" s="24"/>
      <c r="C2" s="24"/>
      <c r="D2" s="24"/>
      <c r="E2" s="24"/>
      <c r="F2" s="24"/>
      <c r="G2" s="25"/>
      <c r="H2" s="26"/>
      <c r="I2" s="26"/>
      <c r="J2" s="26"/>
      <c r="K2" s="10"/>
      <c r="L2" s="10"/>
      <c r="M2" s="10"/>
      <c r="N2" s="10"/>
      <c r="O2" s="24"/>
      <c r="P2" s="24"/>
      <c r="Q2" s="26"/>
      <c r="R2" s="26"/>
      <c r="S2" s="26"/>
      <c r="T2" s="26"/>
      <c r="U2" s="26"/>
      <c r="V2" s="26"/>
      <c r="W2" s="26"/>
      <c r="X2" s="26"/>
      <c r="Y2" s="26"/>
      <c r="Z2" s="25"/>
      <c r="AA2" s="25"/>
      <c r="AB2" s="24"/>
      <c r="AC2" s="24"/>
      <c r="AD2" s="24"/>
      <c r="AE2" s="26"/>
      <c r="AF2" s="26"/>
      <c r="AG2" s="10"/>
      <c r="AH2" s="10"/>
      <c r="AI2" s="26" t="s">
        <v>28</v>
      </c>
      <c r="AJ2" s="60" t="s">
        <v>32</v>
      </c>
    </row>
    <row r="3" spans="1:36" ht="15.75" thickBot="1" x14ac:dyDescent="0.25">
      <c r="A3" s="24"/>
      <c r="B3" s="24"/>
      <c r="C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9"/>
      <c r="AJ3" s="9"/>
    </row>
    <row r="4" spans="1:36" ht="15.75" x14ac:dyDescent="0.25">
      <c r="A4" s="33"/>
      <c r="B4" s="34"/>
      <c r="C4" s="35"/>
      <c r="D4" s="36"/>
      <c r="E4" s="37"/>
      <c r="F4" s="34"/>
      <c r="G4" s="129" t="s">
        <v>19</v>
      </c>
      <c r="H4" s="130"/>
      <c r="I4" s="130"/>
      <c r="J4" s="130"/>
      <c r="K4" s="130"/>
      <c r="L4" s="130"/>
      <c r="M4" s="130"/>
      <c r="N4" s="130"/>
      <c r="O4" s="130"/>
      <c r="P4" s="131"/>
      <c r="Q4" s="34"/>
      <c r="R4" s="126" t="s">
        <v>8</v>
      </c>
      <c r="S4" s="127"/>
      <c r="T4" s="127"/>
      <c r="U4" s="127"/>
      <c r="V4" s="127"/>
      <c r="W4" s="127"/>
      <c r="X4" s="127"/>
      <c r="Y4" s="128"/>
      <c r="Z4" s="34"/>
      <c r="AA4" s="123" t="s">
        <v>9</v>
      </c>
      <c r="AB4" s="124"/>
      <c r="AC4" s="124"/>
      <c r="AD4" s="124"/>
      <c r="AE4" s="124"/>
      <c r="AF4" s="124"/>
      <c r="AG4" s="124"/>
      <c r="AH4" s="125"/>
      <c r="AI4" s="34"/>
      <c r="AJ4" s="57" t="s">
        <v>33</v>
      </c>
    </row>
    <row r="5" spans="1:36" ht="15" x14ac:dyDescent="0.2">
      <c r="A5" s="27" t="s">
        <v>0</v>
      </c>
      <c r="B5" s="11"/>
      <c r="C5" s="120" t="s">
        <v>2</v>
      </c>
      <c r="D5" s="121"/>
      <c r="E5" s="122"/>
      <c r="F5" s="11"/>
      <c r="G5" s="117" t="s">
        <v>4</v>
      </c>
      <c r="H5" s="118"/>
      <c r="I5" s="118"/>
      <c r="J5" s="119"/>
      <c r="K5" s="117" t="s">
        <v>5</v>
      </c>
      <c r="L5" s="118"/>
      <c r="M5" s="118"/>
      <c r="N5" s="119"/>
      <c r="O5" s="117" t="s">
        <v>6</v>
      </c>
      <c r="P5" s="119"/>
      <c r="Q5" s="11"/>
      <c r="R5" s="117" t="s">
        <v>4</v>
      </c>
      <c r="S5" s="118"/>
      <c r="T5" s="118"/>
      <c r="U5" s="119"/>
      <c r="V5" s="117" t="s">
        <v>5</v>
      </c>
      <c r="W5" s="118"/>
      <c r="X5" s="118"/>
      <c r="Y5" s="119"/>
      <c r="Z5" s="11"/>
      <c r="AA5" s="117" t="s">
        <v>11</v>
      </c>
      <c r="AB5" s="118"/>
      <c r="AC5" s="118"/>
      <c r="AD5" s="119"/>
      <c r="AE5" s="117" t="s">
        <v>10</v>
      </c>
      <c r="AF5" s="118"/>
      <c r="AG5" s="118"/>
      <c r="AH5" s="119"/>
      <c r="AI5" s="11"/>
      <c r="AJ5" s="56"/>
    </row>
    <row r="6" spans="1:36" ht="15.75" x14ac:dyDescent="0.25">
      <c r="A6" s="27"/>
      <c r="B6" s="11"/>
      <c r="C6" s="12" t="s">
        <v>3</v>
      </c>
      <c r="D6" s="12" t="s">
        <v>20</v>
      </c>
      <c r="E6" s="13" t="s">
        <v>21</v>
      </c>
      <c r="F6" s="11"/>
      <c r="G6" s="117" t="s">
        <v>7</v>
      </c>
      <c r="H6" s="118"/>
      <c r="I6" s="119"/>
      <c r="J6" s="14" t="s">
        <v>1</v>
      </c>
      <c r="K6" s="117" t="s">
        <v>7</v>
      </c>
      <c r="L6" s="118"/>
      <c r="M6" s="119"/>
      <c r="N6" s="14" t="s">
        <v>1</v>
      </c>
      <c r="O6" s="12" t="s">
        <v>7</v>
      </c>
      <c r="P6" s="14" t="s">
        <v>1</v>
      </c>
      <c r="Q6" s="11"/>
      <c r="R6" s="13" t="s">
        <v>7</v>
      </c>
      <c r="S6" s="13"/>
      <c r="T6" s="13"/>
      <c r="U6" s="22" t="s">
        <v>1</v>
      </c>
      <c r="V6" s="13" t="s">
        <v>7</v>
      </c>
      <c r="W6" s="13"/>
      <c r="X6" s="13"/>
      <c r="Y6" s="22" t="s">
        <v>1</v>
      </c>
      <c r="Z6" s="11"/>
      <c r="AA6" s="117" t="s">
        <v>7</v>
      </c>
      <c r="AB6" s="118"/>
      <c r="AC6" s="119"/>
      <c r="AD6" s="14" t="s">
        <v>1</v>
      </c>
      <c r="AE6" s="120" t="s">
        <v>7</v>
      </c>
      <c r="AF6" s="121"/>
      <c r="AG6" s="122"/>
      <c r="AH6" s="22" t="s">
        <v>1</v>
      </c>
      <c r="AI6" s="11"/>
      <c r="AJ6" s="52" t="s">
        <v>35</v>
      </c>
    </row>
    <row r="7" spans="1:36" ht="15.75" x14ac:dyDescent="0.25">
      <c r="A7" s="28"/>
      <c r="B7" s="11"/>
      <c r="C7" s="23"/>
      <c r="D7" s="23"/>
      <c r="E7" s="23"/>
      <c r="F7" s="11"/>
      <c r="G7" s="15" t="s">
        <v>22</v>
      </c>
      <c r="H7" s="12" t="s">
        <v>23</v>
      </c>
      <c r="I7" s="12" t="s">
        <v>24</v>
      </c>
      <c r="J7" s="16">
        <f>June!J37</f>
        <v>29009</v>
      </c>
      <c r="K7" s="15" t="s">
        <v>22</v>
      </c>
      <c r="L7" s="12" t="s">
        <v>23</v>
      </c>
      <c r="M7" s="12" t="s">
        <v>24</v>
      </c>
      <c r="N7" s="16">
        <f>June!N37</f>
        <v>1176</v>
      </c>
      <c r="O7" s="23"/>
      <c r="P7" s="16">
        <f>June!P37</f>
        <v>299</v>
      </c>
      <c r="Q7" s="11"/>
      <c r="R7" s="15" t="s">
        <v>22</v>
      </c>
      <c r="S7" s="12" t="s">
        <v>23</v>
      </c>
      <c r="T7" s="12" t="s">
        <v>24</v>
      </c>
      <c r="U7" s="4"/>
      <c r="V7" s="15" t="s">
        <v>22</v>
      </c>
      <c r="W7" s="12" t="s">
        <v>23</v>
      </c>
      <c r="X7" s="12" t="s">
        <v>24</v>
      </c>
      <c r="Y7" s="4"/>
      <c r="Z7" s="1"/>
      <c r="AA7" s="3" t="s">
        <v>22</v>
      </c>
      <c r="AB7" s="2" t="s">
        <v>23</v>
      </c>
      <c r="AC7" s="2" t="s">
        <v>24</v>
      </c>
      <c r="AD7" s="4"/>
      <c r="AE7" s="15" t="s">
        <v>22</v>
      </c>
      <c r="AF7" s="12" t="s">
        <v>23</v>
      </c>
      <c r="AG7" s="12" t="s">
        <v>24</v>
      </c>
      <c r="AH7" s="16">
        <f>June!AH37</f>
        <v>4463</v>
      </c>
      <c r="AI7" s="1"/>
      <c r="AJ7" s="53"/>
    </row>
    <row r="8" spans="1:36" ht="15.75" x14ac:dyDescent="0.25">
      <c r="A8" s="29">
        <v>1</v>
      </c>
      <c r="B8" s="11"/>
      <c r="C8" s="63">
        <v>15000</v>
      </c>
      <c r="D8" s="66">
        <v>68</v>
      </c>
      <c r="E8" s="90">
        <v>6.4</v>
      </c>
      <c r="F8" s="1"/>
      <c r="G8" s="5">
        <f t="shared" ref="G8:G38" si="0">IF(AND(H8="",I8=""),"",H8+I8)</f>
        <v>468</v>
      </c>
      <c r="H8" s="63">
        <v>383</v>
      </c>
      <c r="I8" s="63">
        <v>85</v>
      </c>
      <c r="J8" s="4">
        <f>IF(G8="",J7,IF(G8&lt;-10,"Error",J7+G8))</f>
        <v>29477</v>
      </c>
      <c r="K8" s="5">
        <f t="shared" ref="K8:K38" si="1">IF(AND(L8="",M8=""),"",L8+M8)</f>
        <v>5</v>
      </c>
      <c r="L8" s="63">
        <v>4</v>
      </c>
      <c r="M8" s="66">
        <v>1</v>
      </c>
      <c r="N8" s="4">
        <f>IF(K8="",N7,IF(K8&lt;-10,"Error",N7+K8))</f>
        <v>1181</v>
      </c>
      <c r="O8" s="66">
        <v>47</v>
      </c>
      <c r="P8" s="4">
        <f>IF(O8="",P7,IF(O8&lt;-10,"Error",P7+O8))</f>
        <v>346</v>
      </c>
      <c r="Q8" s="1"/>
      <c r="R8" s="23"/>
      <c r="S8" s="23"/>
      <c r="T8" s="42"/>
      <c r="U8" s="45" t="str">
        <f t="shared" ref="U8:U38" si="2">IF(R8="","",IF(R8&lt;-1000,"",U7+R8))</f>
        <v/>
      </c>
      <c r="V8" s="23"/>
      <c r="W8" s="23"/>
      <c r="X8" s="42"/>
      <c r="Y8" s="45" t="str">
        <f t="shared" ref="Y8:Y38" si="3">IF(V8="","",IF(V8&lt;-1000,"",Y7+V8))</f>
        <v/>
      </c>
      <c r="Z8" s="1"/>
      <c r="AA8" s="23"/>
      <c r="AB8" s="23"/>
      <c r="AC8" s="42"/>
      <c r="AD8" s="45" t="str">
        <f t="shared" ref="AD8:AD38" si="4">IF(AA8="","",IF(AA8&lt;-1000,"",AD7+AA8))</f>
        <v/>
      </c>
      <c r="AE8" s="6">
        <f t="shared" ref="AE8:AE38" si="5">IF(AND(AF8="",AG8=""),"",AF8+AG8)</f>
        <v>106</v>
      </c>
      <c r="AF8" s="66">
        <v>104</v>
      </c>
      <c r="AG8" s="63">
        <v>2</v>
      </c>
      <c r="AH8" s="4">
        <f>IF(AE8="",AH7,IF(AE8&lt;-10,"Error",AH7+AE8))</f>
        <v>4569</v>
      </c>
      <c r="AI8" s="50"/>
      <c r="AJ8" s="88"/>
    </row>
    <row r="9" spans="1:36" ht="15.75" x14ac:dyDescent="0.25">
      <c r="A9" s="30">
        <v>2</v>
      </c>
      <c r="B9" s="11"/>
      <c r="C9" s="63">
        <v>14400</v>
      </c>
      <c r="D9" s="66"/>
      <c r="E9" s="90"/>
      <c r="F9" s="1"/>
      <c r="G9" s="5">
        <f t="shared" si="0"/>
        <v>664</v>
      </c>
      <c r="H9" s="63">
        <v>547</v>
      </c>
      <c r="I9" s="63">
        <v>117</v>
      </c>
      <c r="J9" s="4">
        <f t="shared" ref="J9:J11" si="6">IF(G9="",J8,IF(G9&lt;-10,"Error",J8+G9))</f>
        <v>30141</v>
      </c>
      <c r="K9" s="6">
        <f t="shared" si="1"/>
        <v>8</v>
      </c>
      <c r="L9" s="63">
        <v>8</v>
      </c>
      <c r="M9" s="63">
        <v>0</v>
      </c>
      <c r="N9" s="4">
        <f t="shared" ref="N9:N11" si="7">IF(K9="",N8,IF(K9&lt;-10,"Error",N8+K9))</f>
        <v>1189</v>
      </c>
      <c r="O9" s="66">
        <v>80</v>
      </c>
      <c r="P9" s="4">
        <f t="shared" ref="P9:P11" si="8">IF(O9="",P8,IF(O9&lt;-10,"Error",P8+O9))</f>
        <v>426</v>
      </c>
      <c r="Q9" s="1"/>
      <c r="R9" s="23"/>
      <c r="S9" s="23"/>
      <c r="T9" s="42"/>
      <c r="U9" s="45" t="str">
        <f t="shared" si="2"/>
        <v/>
      </c>
      <c r="V9" s="23"/>
      <c r="W9" s="23"/>
      <c r="X9" s="42"/>
      <c r="Y9" s="45" t="str">
        <f t="shared" si="3"/>
        <v/>
      </c>
      <c r="Z9" s="1"/>
      <c r="AA9" s="23"/>
      <c r="AB9" s="23"/>
      <c r="AC9" s="42"/>
      <c r="AD9" s="45" t="str">
        <f t="shared" si="4"/>
        <v/>
      </c>
      <c r="AE9" s="6">
        <f t="shared" si="5"/>
        <v>88</v>
      </c>
      <c r="AF9" s="66">
        <v>86</v>
      </c>
      <c r="AG9" s="63">
        <v>2</v>
      </c>
      <c r="AH9" s="4">
        <f t="shared" ref="AH9:AH11" si="9">IF(AE9="",AH8,IF(AE9&lt;-10,"Error",AH8+AE9))</f>
        <v>4657</v>
      </c>
      <c r="AI9" s="50"/>
      <c r="AJ9" s="88"/>
    </row>
    <row r="10" spans="1:36" ht="15.75" x14ac:dyDescent="0.25">
      <c r="A10" s="30">
        <v>3</v>
      </c>
      <c r="B10" s="11"/>
      <c r="C10" s="63">
        <v>14000</v>
      </c>
      <c r="D10" s="66"/>
      <c r="E10" s="90"/>
      <c r="F10" s="1"/>
      <c r="G10" s="5">
        <f t="shared" si="0"/>
        <v>696</v>
      </c>
      <c r="H10" s="63">
        <v>600</v>
      </c>
      <c r="I10" s="63">
        <v>96</v>
      </c>
      <c r="J10" s="4">
        <f t="shared" si="6"/>
        <v>30837</v>
      </c>
      <c r="K10" s="6">
        <f t="shared" si="1"/>
        <v>18</v>
      </c>
      <c r="L10" s="63">
        <v>16</v>
      </c>
      <c r="M10" s="63">
        <v>2</v>
      </c>
      <c r="N10" s="4">
        <f t="shared" si="7"/>
        <v>1207</v>
      </c>
      <c r="O10" s="66">
        <v>92</v>
      </c>
      <c r="P10" s="4">
        <f t="shared" si="8"/>
        <v>518</v>
      </c>
      <c r="Q10" s="1"/>
      <c r="R10" s="23"/>
      <c r="S10" s="23"/>
      <c r="T10" s="42"/>
      <c r="U10" s="45" t="str">
        <f t="shared" si="2"/>
        <v/>
      </c>
      <c r="V10" s="23"/>
      <c r="W10" s="23"/>
      <c r="X10" s="42"/>
      <c r="Y10" s="45" t="str">
        <f t="shared" si="3"/>
        <v/>
      </c>
      <c r="Z10" s="1"/>
      <c r="AA10" s="23"/>
      <c r="AB10" s="23"/>
      <c r="AC10" s="42"/>
      <c r="AD10" s="45" t="str">
        <f t="shared" si="4"/>
        <v/>
      </c>
      <c r="AE10" s="6">
        <f t="shared" si="5"/>
        <v>67</v>
      </c>
      <c r="AF10" s="66">
        <v>67</v>
      </c>
      <c r="AG10" s="63">
        <v>0</v>
      </c>
      <c r="AH10" s="4">
        <f t="shared" si="9"/>
        <v>4724</v>
      </c>
      <c r="AI10" s="50"/>
      <c r="AJ10" s="88"/>
    </row>
    <row r="11" spans="1:36" ht="15.75" x14ac:dyDescent="0.25">
      <c r="A11" s="30">
        <v>4</v>
      </c>
      <c r="B11" s="11"/>
      <c r="C11" s="63">
        <v>14800</v>
      </c>
      <c r="D11" s="91"/>
      <c r="E11" s="92"/>
      <c r="F11" s="1"/>
      <c r="G11" s="5">
        <f t="shared" si="0"/>
        <v>344</v>
      </c>
      <c r="H11" s="63">
        <v>275</v>
      </c>
      <c r="I11" s="63">
        <v>69</v>
      </c>
      <c r="J11" s="4">
        <f t="shared" si="6"/>
        <v>31181</v>
      </c>
      <c r="K11" s="6">
        <f t="shared" si="1"/>
        <v>6</v>
      </c>
      <c r="L11" s="63">
        <v>4</v>
      </c>
      <c r="M11" s="63">
        <v>2</v>
      </c>
      <c r="N11" s="4">
        <f t="shared" si="7"/>
        <v>1213</v>
      </c>
      <c r="O11" s="66">
        <v>65</v>
      </c>
      <c r="P11" s="4">
        <f t="shared" si="8"/>
        <v>583</v>
      </c>
      <c r="Q11" s="1"/>
      <c r="R11" s="23"/>
      <c r="S11" s="23"/>
      <c r="T11" s="42"/>
      <c r="U11" s="45" t="str">
        <f t="shared" si="2"/>
        <v/>
      </c>
      <c r="V11" s="23"/>
      <c r="W11" s="23"/>
      <c r="X11" s="42"/>
      <c r="Y11" s="45" t="str">
        <f t="shared" si="3"/>
        <v/>
      </c>
      <c r="Z11" s="1"/>
      <c r="AA11" s="23"/>
      <c r="AB11" s="23"/>
      <c r="AC11" s="42"/>
      <c r="AD11" s="45" t="str">
        <f t="shared" si="4"/>
        <v/>
      </c>
      <c r="AE11" s="6">
        <f t="shared" si="5"/>
        <v>90</v>
      </c>
      <c r="AF11" s="66">
        <v>85</v>
      </c>
      <c r="AG11" s="63">
        <v>5</v>
      </c>
      <c r="AH11" s="4">
        <f t="shared" si="9"/>
        <v>4814</v>
      </c>
      <c r="AI11" s="50"/>
      <c r="AJ11" s="88"/>
    </row>
    <row r="12" spans="1:36" ht="15.75" x14ac:dyDescent="0.25">
      <c r="A12" s="30">
        <v>5</v>
      </c>
      <c r="B12" s="11"/>
      <c r="C12" s="63">
        <v>14600</v>
      </c>
      <c r="D12" s="66">
        <v>67</v>
      </c>
      <c r="E12" s="92">
        <v>7.2</v>
      </c>
      <c r="F12" s="1"/>
      <c r="G12" s="5">
        <f t="shared" si="0"/>
        <v>515</v>
      </c>
      <c r="H12" s="63">
        <v>406</v>
      </c>
      <c r="I12" s="63">
        <v>109</v>
      </c>
      <c r="J12" s="4">
        <f t="shared" ref="J12:J18" si="10">IF(G12="","",IF(G12&lt;-10,"Error",J11+G12))</f>
        <v>31696</v>
      </c>
      <c r="K12" s="6">
        <f t="shared" si="1"/>
        <v>25</v>
      </c>
      <c r="L12" s="63">
        <v>21</v>
      </c>
      <c r="M12" s="63">
        <v>4</v>
      </c>
      <c r="N12" s="4">
        <f t="shared" ref="N12:N18" si="11">IF(K12="","",IF(K12&lt;-10,"Error",N11+K12))</f>
        <v>1238</v>
      </c>
      <c r="O12" s="66">
        <v>50</v>
      </c>
      <c r="P12" s="4">
        <f t="shared" ref="P12:P18" si="12">IF(O12="","",IF(O12&lt;-10,"Error",P11+O12))</f>
        <v>633</v>
      </c>
      <c r="Q12" s="1"/>
      <c r="R12" s="23"/>
      <c r="S12" s="23"/>
      <c r="T12" s="42"/>
      <c r="U12" s="45" t="str">
        <f t="shared" si="2"/>
        <v/>
      </c>
      <c r="V12" s="23"/>
      <c r="W12" s="23"/>
      <c r="X12" s="42"/>
      <c r="Y12" s="45" t="str">
        <f t="shared" si="3"/>
        <v/>
      </c>
      <c r="Z12" s="1"/>
      <c r="AA12" s="23"/>
      <c r="AB12" s="23"/>
      <c r="AC12" s="42"/>
      <c r="AD12" s="45" t="str">
        <f t="shared" si="4"/>
        <v/>
      </c>
      <c r="AE12" s="6">
        <f t="shared" si="5"/>
        <v>104</v>
      </c>
      <c r="AF12" s="66">
        <v>100</v>
      </c>
      <c r="AG12" s="63">
        <v>4</v>
      </c>
      <c r="AH12" s="4">
        <f>IF(AE12="",AH11,IF(AE12&lt;-10,"Error",AH11+AE12))</f>
        <v>4918</v>
      </c>
      <c r="AI12" s="50"/>
      <c r="AJ12" s="88"/>
    </row>
    <row r="13" spans="1:36" ht="15.75" x14ac:dyDescent="0.25">
      <c r="A13" s="30">
        <v>6</v>
      </c>
      <c r="B13" s="11"/>
      <c r="C13" s="63">
        <v>14400</v>
      </c>
      <c r="D13" s="66">
        <v>67</v>
      </c>
      <c r="E13" s="92">
        <v>7.2</v>
      </c>
      <c r="F13" s="1"/>
      <c r="G13" s="5">
        <f t="shared" si="0"/>
        <v>539</v>
      </c>
      <c r="H13" s="63">
        <v>458</v>
      </c>
      <c r="I13" s="63">
        <v>81</v>
      </c>
      <c r="J13" s="4">
        <f>IF(G13="",J12,IF(G13&lt;-10,"Error",J12+G13))</f>
        <v>32235</v>
      </c>
      <c r="K13" s="6">
        <f t="shared" si="1"/>
        <v>22</v>
      </c>
      <c r="L13" s="63">
        <v>22</v>
      </c>
      <c r="M13" s="63">
        <v>0</v>
      </c>
      <c r="N13" s="4">
        <f>IF(K13="",N12,IF(K13&lt;-10,"Error",N12+K13))</f>
        <v>1260</v>
      </c>
      <c r="O13" s="66">
        <v>112</v>
      </c>
      <c r="P13" s="4">
        <f>IF(O13="",P12,IF(O13&lt;-10,"Error",P12+O13))</f>
        <v>745</v>
      </c>
      <c r="Q13" s="1"/>
      <c r="R13" s="23"/>
      <c r="S13" s="23"/>
      <c r="T13" s="42"/>
      <c r="U13" s="45" t="str">
        <f t="shared" si="2"/>
        <v/>
      </c>
      <c r="V13" s="23"/>
      <c r="W13" s="23"/>
      <c r="X13" s="42"/>
      <c r="Y13" s="45" t="str">
        <f t="shared" si="3"/>
        <v/>
      </c>
      <c r="Z13" s="1"/>
      <c r="AA13" s="23"/>
      <c r="AB13" s="23"/>
      <c r="AC13" s="42"/>
      <c r="AD13" s="45" t="str">
        <f t="shared" si="4"/>
        <v/>
      </c>
      <c r="AE13" s="6">
        <f t="shared" si="5"/>
        <v>85</v>
      </c>
      <c r="AF13" s="66">
        <v>85</v>
      </c>
      <c r="AG13" s="63">
        <v>0</v>
      </c>
      <c r="AH13" s="4">
        <f t="shared" ref="AH13:AH16" si="13">IF(AE13="",AH12,IF(AE13&lt;-10,"Error",AH12+AE13))</f>
        <v>5003</v>
      </c>
      <c r="AI13" s="50"/>
      <c r="AJ13" s="88"/>
    </row>
    <row r="14" spans="1:36" ht="15.75" x14ac:dyDescent="0.25">
      <c r="A14" s="30">
        <v>7</v>
      </c>
      <c r="B14" s="11"/>
      <c r="C14" s="63">
        <v>13300</v>
      </c>
      <c r="D14" s="66">
        <v>67</v>
      </c>
      <c r="E14" s="92">
        <v>7.2</v>
      </c>
      <c r="F14" s="1"/>
      <c r="G14" s="5">
        <f t="shared" si="0"/>
        <v>632</v>
      </c>
      <c r="H14" s="63">
        <v>549</v>
      </c>
      <c r="I14" s="63">
        <v>83</v>
      </c>
      <c r="J14" s="4">
        <f t="shared" ref="J14:J16" si="14">IF(G14="",J13,IF(G14&lt;-10,"Error",J13+G14))</f>
        <v>32867</v>
      </c>
      <c r="K14" s="6">
        <f t="shared" si="1"/>
        <v>27</v>
      </c>
      <c r="L14" s="63">
        <v>26</v>
      </c>
      <c r="M14" s="63">
        <v>1</v>
      </c>
      <c r="N14" s="4">
        <f t="shared" ref="N14:N16" si="15">IF(K14="",N13,IF(K14&lt;-10,"Error",N13+K14))</f>
        <v>1287</v>
      </c>
      <c r="O14" s="66">
        <v>77</v>
      </c>
      <c r="P14" s="4">
        <f t="shared" ref="P14:P16" si="16">IF(O14="",P13,IF(O14&lt;-10,"Error",P13+O14))</f>
        <v>822</v>
      </c>
      <c r="Q14" s="1"/>
      <c r="R14" s="23"/>
      <c r="S14" s="23"/>
      <c r="T14" s="42"/>
      <c r="U14" s="45" t="str">
        <f t="shared" si="2"/>
        <v/>
      </c>
      <c r="V14" s="23"/>
      <c r="W14" s="23"/>
      <c r="X14" s="42"/>
      <c r="Y14" s="45" t="str">
        <f t="shared" si="3"/>
        <v/>
      </c>
      <c r="Z14" s="1"/>
      <c r="AA14" s="23"/>
      <c r="AB14" s="23"/>
      <c r="AC14" s="42"/>
      <c r="AD14" s="45" t="str">
        <f t="shared" si="4"/>
        <v/>
      </c>
      <c r="AE14" s="6">
        <f t="shared" si="5"/>
        <v>79</v>
      </c>
      <c r="AF14" s="66">
        <v>79</v>
      </c>
      <c r="AG14" s="63">
        <v>0</v>
      </c>
      <c r="AH14" s="4">
        <f t="shared" si="13"/>
        <v>5082</v>
      </c>
      <c r="AI14" s="50"/>
      <c r="AJ14" s="88"/>
    </row>
    <row r="15" spans="1:36" ht="15.75" x14ac:dyDescent="0.25">
      <c r="A15" s="30">
        <v>8</v>
      </c>
      <c r="B15" s="11"/>
      <c r="C15" s="63">
        <v>12300</v>
      </c>
      <c r="D15" s="66">
        <v>68</v>
      </c>
      <c r="E15" s="92">
        <v>7.3</v>
      </c>
      <c r="F15" s="1"/>
      <c r="G15" s="5">
        <f t="shared" si="0"/>
        <v>674</v>
      </c>
      <c r="H15" s="63">
        <v>565</v>
      </c>
      <c r="I15" s="63">
        <v>109</v>
      </c>
      <c r="J15" s="4">
        <f t="shared" si="14"/>
        <v>33541</v>
      </c>
      <c r="K15" s="6">
        <f t="shared" si="1"/>
        <v>25</v>
      </c>
      <c r="L15" s="63">
        <v>22</v>
      </c>
      <c r="M15" s="63">
        <v>3</v>
      </c>
      <c r="N15" s="4">
        <f t="shared" si="15"/>
        <v>1312</v>
      </c>
      <c r="O15" s="66">
        <v>91</v>
      </c>
      <c r="P15" s="4">
        <f t="shared" si="16"/>
        <v>913</v>
      </c>
      <c r="Q15" s="1"/>
      <c r="R15" s="23"/>
      <c r="S15" s="23"/>
      <c r="T15" s="42"/>
      <c r="U15" s="45" t="str">
        <f t="shared" si="2"/>
        <v/>
      </c>
      <c r="V15" s="23"/>
      <c r="W15" s="23"/>
      <c r="X15" s="42"/>
      <c r="Y15" s="45" t="str">
        <f t="shared" si="3"/>
        <v/>
      </c>
      <c r="Z15" s="1"/>
      <c r="AA15" s="23"/>
      <c r="AB15" s="23"/>
      <c r="AC15" s="42"/>
      <c r="AD15" s="45" t="str">
        <f t="shared" si="4"/>
        <v/>
      </c>
      <c r="AE15" s="6">
        <f t="shared" si="5"/>
        <v>74</v>
      </c>
      <c r="AF15" s="66">
        <v>74</v>
      </c>
      <c r="AG15" s="63">
        <v>0</v>
      </c>
      <c r="AH15" s="4">
        <f t="shared" si="13"/>
        <v>5156</v>
      </c>
      <c r="AI15" s="50"/>
      <c r="AJ15" s="88"/>
    </row>
    <row r="16" spans="1:36" ht="15.75" x14ac:dyDescent="0.25">
      <c r="A16" s="30">
        <v>9</v>
      </c>
      <c r="B16" s="11"/>
      <c r="C16" s="63">
        <v>11400</v>
      </c>
      <c r="D16" s="66">
        <v>67</v>
      </c>
      <c r="E16" s="92">
        <v>7.3</v>
      </c>
      <c r="F16" s="1"/>
      <c r="G16" s="5">
        <f t="shared" si="0"/>
        <v>470</v>
      </c>
      <c r="H16" s="63">
        <v>379</v>
      </c>
      <c r="I16" s="63">
        <v>91</v>
      </c>
      <c r="J16" s="4">
        <f t="shared" si="14"/>
        <v>34011</v>
      </c>
      <c r="K16" s="6">
        <f t="shared" si="1"/>
        <v>21</v>
      </c>
      <c r="L16" s="63">
        <v>20</v>
      </c>
      <c r="M16" s="63">
        <v>1</v>
      </c>
      <c r="N16" s="4">
        <f t="shared" si="15"/>
        <v>1333</v>
      </c>
      <c r="O16" s="66">
        <v>87</v>
      </c>
      <c r="P16" s="4">
        <f t="shared" si="16"/>
        <v>1000</v>
      </c>
      <c r="Q16" s="1"/>
      <c r="R16" s="23"/>
      <c r="S16" s="23"/>
      <c r="T16" s="42"/>
      <c r="U16" s="45" t="str">
        <f t="shared" si="2"/>
        <v/>
      </c>
      <c r="V16" s="23"/>
      <c r="W16" s="23"/>
      <c r="X16" s="42"/>
      <c r="Y16" s="45" t="str">
        <f t="shared" si="3"/>
        <v/>
      </c>
      <c r="Z16" s="1"/>
      <c r="AA16" s="23"/>
      <c r="AB16" s="23"/>
      <c r="AC16" s="42"/>
      <c r="AD16" s="45" t="str">
        <f t="shared" si="4"/>
        <v/>
      </c>
      <c r="AE16" s="6">
        <f t="shared" si="5"/>
        <v>78</v>
      </c>
      <c r="AF16" s="66">
        <v>77</v>
      </c>
      <c r="AG16" s="63">
        <v>1</v>
      </c>
      <c r="AH16" s="4">
        <f t="shared" si="13"/>
        <v>5234</v>
      </c>
      <c r="AI16" s="50"/>
      <c r="AJ16" s="88"/>
    </row>
    <row r="17" spans="1:36" ht="15.75" x14ac:dyDescent="0.25">
      <c r="A17" s="30">
        <v>10</v>
      </c>
      <c r="B17" s="11"/>
      <c r="C17" s="63">
        <v>11100</v>
      </c>
      <c r="D17" s="66"/>
      <c r="E17" s="92">
        <v>7.2</v>
      </c>
      <c r="F17" s="1"/>
      <c r="G17" s="5">
        <f t="shared" si="0"/>
        <v>400</v>
      </c>
      <c r="H17" s="63">
        <v>307</v>
      </c>
      <c r="I17" s="63">
        <v>93</v>
      </c>
      <c r="J17" s="4">
        <f t="shared" si="10"/>
        <v>34411</v>
      </c>
      <c r="K17" s="6">
        <f t="shared" si="1"/>
        <v>23</v>
      </c>
      <c r="L17" s="63">
        <v>18</v>
      </c>
      <c r="M17" s="63">
        <v>5</v>
      </c>
      <c r="N17" s="4">
        <f t="shared" si="11"/>
        <v>1356</v>
      </c>
      <c r="O17" s="66">
        <v>101</v>
      </c>
      <c r="P17" s="4">
        <f t="shared" si="12"/>
        <v>1101</v>
      </c>
      <c r="Q17" s="1"/>
      <c r="R17" s="23"/>
      <c r="S17" s="23"/>
      <c r="T17" s="42"/>
      <c r="U17" s="45" t="str">
        <f t="shared" si="2"/>
        <v/>
      </c>
      <c r="V17" s="23"/>
      <c r="W17" s="23"/>
      <c r="X17" s="42"/>
      <c r="Y17" s="45" t="str">
        <f t="shared" si="3"/>
        <v/>
      </c>
      <c r="Z17" s="1"/>
      <c r="AA17" s="23"/>
      <c r="AB17" s="23"/>
      <c r="AC17" s="42"/>
      <c r="AD17" s="45" t="str">
        <f t="shared" si="4"/>
        <v/>
      </c>
      <c r="AE17" s="6">
        <f t="shared" si="5"/>
        <v>62</v>
      </c>
      <c r="AF17" s="66">
        <v>56</v>
      </c>
      <c r="AG17" s="63">
        <v>6</v>
      </c>
      <c r="AH17" s="4">
        <f t="shared" ref="AH17:AH18" si="17">IF(AE17="","",IF(AE17&lt;-10,"Error",AH16+AE17))</f>
        <v>5296</v>
      </c>
      <c r="AI17" s="50"/>
      <c r="AJ17" s="88"/>
    </row>
    <row r="18" spans="1:36" ht="15.75" x14ac:dyDescent="0.25">
      <c r="A18" s="30">
        <v>11</v>
      </c>
      <c r="B18" s="11"/>
      <c r="C18" s="63">
        <v>10800</v>
      </c>
      <c r="D18" s="66">
        <v>70</v>
      </c>
      <c r="E18" s="92">
        <v>7.3</v>
      </c>
      <c r="F18" s="1"/>
      <c r="G18" s="5">
        <f t="shared" si="0"/>
        <v>487</v>
      </c>
      <c r="H18" s="63">
        <v>368</v>
      </c>
      <c r="I18" s="63">
        <v>119</v>
      </c>
      <c r="J18" s="4">
        <f t="shared" si="10"/>
        <v>34898</v>
      </c>
      <c r="K18" s="6">
        <f t="shared" si="1"/>
        <v>23</v>
      </c>
      <c r="L18" s="63">
        <v>21</v>
      </c>
      <c r="M18" s="63">
        <v>2</v>
      </c>
      <c r="N18" s="4">
        <f t="shared" si="11"/>
        <v>1379</v>
      </c>
      <c r="O18" s="66">
        <v>112</v>
      </c>
      <c r="P18" s="4">
        <f t="shared" si="12"/>
        <v>1213</v>
      </c>
      <c r="Q18" s="1"/>
      <c r="R18" s="23"/>
      <c r="S18" s="23"/>
      <c r="T18" s="42"/>
      <c r="U18" s="45" t="str">
        <f t="shared" si="2"/>
        <v/>
      </c>
      <c r="V18" s="23"/>
      <c r="W18" s="23"/>
      <c r="X18" s="42"/>
      <c r="Y18" s="45" t="str">
        <f t="shared" si="3"/>
        <v/>
      </c>
      <c r="Z18" s="1"/>
      <c r="AA18" s="23"/>
      <c r="AB18" s="23"/>
      <c r="AC18" s="42"/>
      <c r="AD18" s="45" t="str">
        <f t="shared" si="4"/>
        <v/>
      </c>
      <c r="AE18" s="6">
        <f t="shared" si="5"/>
        <v>69</v>
      </c>
      <c r="AF18" s="66">
        <v>64</v>
      </c>
      <c r="AG18" s="63">
        <v>5</v>
      </c>
      <c r="AH18" s="4">
        <f t="shared" si="17"/>
        <v>5365</v>
      </c>
      <c r="AI18" s="50"/>
      <c r="AJ18" s="88"/>
    </row>
    <row r="19" spans="1:36" ht="15.75" x14ac:dyDescent="0.25">
      <c r="A19" s="30">
        <v>12</v>
      </c>
      <c r="B19" s="11"/>
      <c r="C19" s="63">
        <v>10600</v>
      </c>
      <c r="D19" s="91">
        <v>70</v>
      </c>
      <c r="E19" s="92">
        <v>7.5</v>
      </c>
      <c r="F19" s="1"/>
      <c r="G19" s="5">
        <f t="shared" si="0"/>
        <v>494</v>
      </c>
      <c r="H19" s="63">
        <v>378</v>
      </c>
      <c r="I19" s="63">
        <v>116</v>
      </c>
      <c r="J19" s="4">
        <f>IF(G19="",J18,IF(G19&lt;-10,"Error",J18+G19))</f>
        <v>35392</v>
      </c>
      <c r="K19" s="6">
        <f t="shared" si="1"/>
        <v>24</v>
      </c>
      <c r="L19" s="63">
        <v>19</v>
      </c>
      <c r="M19" s="63">
        <v>5</v>
      </c>
      <c r="N19" s="4">
        <f>IF(K19="",N18,IF(K19&lt;-10,"Error",N18+K19))</f>
        <v>1403</v>
      </c>
      <c r="O19" s="66">
        <v>124</v>
      </c>
      <c r="P19" s="4">
        <f>IF(O19="",P18,IF(O19&lt;-10,"Error",P18+O19))</f>
        <v>1337</v>
      </c>
      <c r="Q19" s="1"/>
      <c r="R19" s="23"/>
      <c r="S19" s="23"/>
      <c r="T19" s="42"/>
      <c r="U19" s="45" t="str">
        <f t="shared" si="2"/>
        <v/>
      </c>
      <c r="V19" s="23"/>
      <c r="W19" s="23"/>
      <c r="X19" s="42"/>
      <c r="Y19" s="45" t="str">
        <f t="shared" si="3"/>
        <v/>
      </c>
      <c r="Z19" s="1"/>
      <c r="AA19" s="23"/>
      <c r="AB19" s="23"/>
      <c r="AC19" s="42"/>
      <c r="AD19" s="45" t="str">
        <f t="shared" si="4"/>
        <v/>
      </c>
      <c r="AE19" s="6">
        <f t="shared" si="5"/>
        <v>49</v>
      </c>
      <c r="AF19" s="66">
        <v>47</v>
      </c>
      <c r="AG19" s="63">
        <v>2</v>
      </c>
      <c r="AH19" s="4">
        <f>IF(AE19="",AH18,IF(AE19&lt;-10,"Error",AH18+AE19))</f>
        <v>5414</v>
      </c>
      <c r="AI19" s="50"/>
      <c r="AJ19" s="88"/>
    </row>
    <row r="20" spans="1:36" ht="15.75" x14ac:dyDescent="0.25">
      <c r="A20" s="30">
        <v>13</v>
      </c>
      <c r="B20" s="11"/>
      <c r="C20" s="63">
        <v>10400</v>
      </c>
      <c r="D20" s="66">
        <v>71</v>
      </c>
      <c r="E20" s="92">
        <v>7.5</v>
      </c>
      <c r="F20" s="1"/>
      <c r="G20" s="5">
        <f t="shared" si="0"/>
        <v>331</v>
      </c>
      <c r="H20" s="63">
        <v>274</v>
      </c>
      <c r="I20" s="63">
        <v>57</v>
      </c>
      <c r="J20" s="4">
        <f t="shared" ref="J20:J38" si="18">IF(G20="",J19,IF(G20&lt;-10,"Error",J19+G20))</f>
        <v>35723</v>
      </c>
      <c r="K20" s="6">
        <f t="shared" si="1"/>
        <v>7</v>
      </c>
      <c r="L20" s="63">
        <v>7</v>
      </c>
      <c r="M20" s="63">
        <v>0</v>
      </c>
      <c r="N20" s="4">
        <f t="shared" ref="N20:N38" si="19">IF(K20="",N19,IF(K20&lt;-10,"Error",N19+K20))</f>
        <v>1410</v>
      </c>
      <c r="O20" s="66">
        <v>138</v>
      </c>
      <c r="P20" s="4">
        <f t="shared" ref="P20:P38" si="20">IF(O20="",P19,IF(O20&lt;-10,"Error",P19+O20))</f>
        <v>1475</v>
      </c>
      <c r="Q20" s="1"/>
      <c r="R20" s="23"/>
      <c r="S20" s="23"/>
      <c r="T20" s="42"/>
      <c r="U20" s="45" t="str">
        <f t="shared" si="2"/>
        <v/>
      </c>
      <c r="V20" s="23"/>
      <c r="W20" s="23"/>
      <c r="X20" s="42"/>
      <c r="Y20" s="45" t="str">
        <f t="shared" si="3"/>
        <v/>
      </c>
      <c r="Z20" s="1"/>
      <c r="AA20" s="23"/>
      <c r="AB20" s="23"/>
      <c r="AC20" s="42"/>
      <c r="AD20" s="45" t="str">
        <f t="shared" si="4"/>
        <v/>
      </c>
      <c r="AE20" s="6">
        <f t="shared" si="5"/>
        <v>33</v>
      </c>
      <c r="AF20" s="66">
        <v>32</v>
      </c>
      <c r="AG20" s="63">
        <v>1</v>
      </c>
      <c r="AH20" s="4">
        <f t="shared" ref="AH20:AH38" si="21">IF(AE20="",AH19,IF(AE20&lt;-10,"Error",AH19+AE20))</f>
        <v>5447</v>
      </c>
      <c r="AI20" s="50"/>
      <c r="AJ20" s="88"/>
    </row>
    <row r="21" spans="1:36" ht="15.75" x14ac:dyDescent="0.25">
      <c r="A21" s="30">
        <v>14</v>
      </c>
      <c r="B21" s="11"/>
      <c r="C21" s="63">
        <v>10200</v>
      </c>
      <c r="D21" s="66">
        <v>72</v>
      </c>
      <c r="E21" s="92"/>
      <c r="F21" s="1"/>
      <c r="G21" s="5">
        <f t="shared" si="0"/>
        <v>186</v>
      </c>
      <c r="H21" s="63">
        <v>138</v>
      </c>
      <c r="I21" s="63">
        <v>48</v>
      </c>
      <c r="J21" s="4">
        <f t="shared" si="18"/>
        <v>35909</v>
      </c>
      <c r="K21" s="6">
        <f t="shared" si="1"/>
        <v>15</v>
      </c>
      <c r="L21" s="63">
        <v>14</v>
      </c>
      <c r="M21" s="63">
        <v>1</v>
      </c>
      <c r="N21" s="4">
        <f t="shared" si="19"/>
        <v>1425</v>
      </c>
      <c r="O21" s="66">
        <v>67</v>
      </c>
      <c r="P21" s="4">
        <f t="shared" si="20"/>
        <v>1542</v>
      </c>
      <c r="Q21" s="1"/>
      <c r="R21" s="23"/>
      <c r="S21" s="23"/>
      <c r="T21" s="42"/>
      <c r="U21" s="45" t="str">
        <f t="shared" si="2"/>
        <v/>
      </c>
      <c r="V21" s="23"/>
      <c r="W21" s="23"/>
      <c r="X21" s="42"/>
      <c r="Y21" s="45" t="str">
        <f t="shared" si="3"/>
        <v/>
      </c>
      <c r="Z21" s="1"/>
      <c r="AA21" s="23"/>
      <c r="AB21" s="23"/>
      <c r="AC21" s="42"/>
      <c r="AD21" s="45" t="str">
        <f t="shared" si="4"/>
        <v/>
      </c>
      <c r="AE21" s="6">
        <f t="shared" si="5"/>
        <v>25</v>
      </c>
      <c r="AF21" s="66">
        <v>23</v>
      </c>
      <c r="AG21" s="63">
        <v>2</v>
      </c>
      <c r="AH21" s="4">
        <f t="shared" si="21"/>
        <v>5472</v>
      </c>
      <c r="AI21" s="50"/>
      <c r="AJ21" s="88"/>
    </row>
    <row r="22" spans="1:36" ht="15.75" x14ac:dyDescent="0.25">
      <c r="A22" s="30">
        <v>15</v>
      </c>
      <c r="B22" s="11"/>
      <c r="C22" s="63">
        <v>10000</v>
      </c>
      <c r="D22" s="66">
        <v>73</v>
      </c>
      <c r="E22" s="92"/>
      <c r="F22" s="1"/>
      <c r="G22" s="5">
        <f t="shared" si="0"/>
        <v>160</v>
      </c>
      <c r="H22" s="63">
        <v>124</v>
      </c>
      <c r="I22" s="63">
        <v>36</v>
      </c>
      <c r="J22" s="4">
        <f t="shared" si="18"/>
        <v>36069</v>
      </c>
      <c r="K22" s="6">
        <f t="shared" si="1"/>
        <v>9</v>
      </c>
      <c r="L22" s="63">
        <v>9</v>
      </c>
      <c r="M22" s="63">
        <v>0</v>
      </c>
      <c r="N22" s="4">
        <f t="shared" si="19"/>
        <v>1434</v>
      </c>
      <c r="O22" s="66">
        <v>93</v>
      </c>
      <c r="P22" s="4">
        <f t="shared" si="20"/>
        <v>1635</v>
      </c>
      <c r="Q22" s="1"/>
      <c r="R22" s="23"/>
      <c r="S22" s="23"/>
      <c r="T22" s="42"/>
      <c r="U22" s="45" t="str">
        <f t="shared" si="2"/>
        <v/>
      </c>
      <c r="V22" s="23"/>
      <c r="W22" s="23"/>
      <c r="X22" s="42"/>
      <c r="Y22" s="45" t="str">
        <f t="shared" si="3"/>
        <v/>
      </c>
      <c r="Z22" s="1"/>
      <c r="AA22" s="23"/>
      <c r="AB22" s="23"/>
      <c r="AC22" s="42"/>
      <c r="AD22" s="45" t="str">
        <f t="shared" si="4"/>
        <v/>
      </c>
      <c r="AE22" s="6">
        <f t="shared" si="5"/>
        <v>34</v>
      </c>
      <c r="AF22" s="66">
        <v>34</v>
      </c>
      <c r="AG22" s="63">
        <v>0</v>
      </c>
      <c r="AH22" s="4">
        <f t="shared" si="21"/>
        <v>5506</v>
      </c>
      <c r="AI22" s="50"/>
      <c r="AJ22" s="88"/>
    </row>
    <row r="23" spans="1:36" ht="15.75" x14ac:dyDescent="0.25">
      <c r="A23" s="30">
        <v>16</v>
      </c>
      <c r="B23" s="11"/>
      <c r="C23" s="63">
        <v>9880</v>
      </c>
      <c r="D23" s="66">
        <v>72</v>
      </c>
      <c r="E23" s="92"/>
      <c r="F23" s="1"/>
      <c r="G23" s="5">
        <f t="shared" si="0"/>
        <v>110</v>
      </c>
      <c r="H23" s="63">
        <v>90</v>
      </c>
      <c r="I23" s="63">
        <v>20</v>
      </c>
      <c r="J23" s="4">
        <f t="shared" si="18"/>
        <v>36179</v>
      </c>
      <c r="K23" s="6">
        <f t="shared" si="1"/>
        <v>22</v>
      </c>
      <c r="L23" s="63">
        <v>22</v>
      </c>
      <c r="M23" s="63">
        <v>0</v>
      </c>
      <c r="N23" s="4">
        <f t="shared" si="19"/>
        <v>1456</v>
      </c>
      <c r="O23" s="66">
        <v>103</v>
      </c>
      <c r="P23" s="4">
        <f t="shared" si="20"/>
        <v>1738</v>
      </c>
      <c r="Q23" s="1"/>
      <c r="R23" s="23"/>
      <c r="S23" s="23"/>
      <c r="T23" s="42"/>
      <c r="U23" s="45" t="str">
        <f t="shared" si="2"/>
        <v/>
      </c>
      <c r="V23" s="23"/>
      <c r="W23" s="23"/>
      <c r="X23" s="42"/>
      <c r="Y23" s="45" t="str">
        <f t="shared" si="3"/>
        <v/>
      </c>
      <c r="Z23" s="1"/>
      <c r="AA23" s="23"/>
      <c r="AB23" s="23"/>
      <c r="AC23" s="42"/>
      <c r="AD23" s="45" t="str">
        <f t="shared" si="4"/>
        <v/>
      </c>
      <c r="AE23" s="6">
        <f t="shared" si="5"/>
        <v>44</v>
      </c>
      <c r="AF23" s="66">
        <v>44</v>
      </c>
      <c r="AG23" s="63">
        <v>0</v>
      </c>
      <c r="AH23" s="4">
        <f t="shared" si="21"/>
        <v>5550</v>
      </c>
      <c r="AI23" s="50"/>
      <c r="AJ23" s="88"/>
    </row>
    <row r="24" spans="1:36" ht="15.75" x14ac:dyDescent="0.25">
      <c r="A24" s="30">
        <v>17</v>
      </c>
      <c r="B24" s="11"/>
      <c r="C24" s="63">
        <v>9220</v>
      </c>
      <c r="D24" s="66"/>
      <c r="E24" s="92"/>
      <c r="F24" s="1"/>
      <c r="G24" s="5">
        <f t="shared" si="0"/>
        <v>79</v>
      </c>
      <c r="H24" s="63">
        <v>61</v>
      </c>
      <c r="I24" s="63">
        <v>18</v>
      </c>
      <c r="J24" s="4">
        <f t="shared" si="18"/>
        <v>36258</v>
      </c>
      <c r="K24" s="6">
        <f t="shared" si="1"/>
        <v>8</v>
      </c>
      <c r="L24" s="63">
        <v>8</v>
      </c>
      <c r="M24" s="63">
        <v>0</v>
      </c>
      <c r="N24" s="4">
        <f t="shared" si="19"/>
        <v>1464</v>
      </c>
      <c r="O24" s="66">
        <v>114</v>
      </c>
      <c r="P24" s="4">
        <f t="shared" si="20"/>
        <v>1852</v>
      </c>
      <c r="Q24" s="1"/>
      <c r="R24" s="23"/>
      <c r="S24" s="23"/>
      <c r="T24" s="42"/>
      <c r="U24" s="45" t="str">
        <f t="shared" si="2"/>
        <v/>
      </c>
      <c r="V24" s="23"/>
      <c r="W24" s="23"/>
      <c r="X24" s="42"/>
      <c r="Y24" s="45" t="str">
        <f t="shared" si="3"/>
        <v/>
      </c>
      <c r="Z24" s="1"/>
      <c r="AA24" s="23"/>
      <c r="AB24" s="23"/>
      <c r="AC24" s="42"/>
      <c r="AD24" s="45" t="str">
        <f t="shared" si="4"/>
        <v/>
      </c>
      <c r="AE24" s="6">
        <f t="shared" si="5"/>
        <v>21</v>
      </c>
      <c r="AF24" s="66">
        <v>19</v>
      </c>
      <c r="AG24" s="63">
        <v>2</v>
      </c>
      <c r="AH24" s="4">
        <f t="shared" si="21"/>
        <v>5571</v>
      </c>
      <c r="AI24" s="50"/>
      <c r="AJ24" s="88"/>
    </row>
    <row r="25" spans="1:36" ht="15.75" x14ac:dyDescent="0.25">
      <c r="A25" s="30">
        <v>18</v>
      </c>
      <c r="B25" s="11"/>
      <c r="C25" s="63">
        <v>8670</v>
      </c>
      <c r="D25" s="66">
        <v>72</v>
      </c>
      <c r="E25" s="92">
        <v>7.8</v>
      </c>
      <c r="F25" s="1"/>
      <c r="G25" s="5">
        <f t="shared" si="0"/>
        <v>74</v>
      </c>
      <c r="H25" s="63">
        <v>53</v>
      </c>
      <c r="I25" s="63">
        <v>21</v>
      </c>
      <c r="J25" s="4">
        <f t="shared" si="18"/>
        <v>36332</v>
      </c>
      <c r="K25" s="6">
        <f t="shared" si="1"/>
        <v>13</v>
      </c>
      <c r="L25" s="63">
        <v>12</v>
      </c>
      <c r="M25" s="63">
        <v>1</v>
      </c>
      <c r="N25" s="4">
        <f t="shared" si="19"/>
        <v>1477</v>
      </c>
      <c r="O25" s="66">
        <v>90</v>
      </c>
      <c r="P25" s="4">
        <f t="shared" si="20"/>
        <v>1942</v>
      </c>
      <c r="Q25" s="1"/>
      <c r="R25" s="23"/>
      <c r="S25" s="23"/>
      <c r="T25" s="42"/>
      <c r="U25" s="45" t="str">
        <f t="shared" si="2"/>
        <v/>
      </c>
      <c r="V25" s="23"/>
      <c r="W25" s="23"/>
      <c r="X25" s="42"/>
      <c r="Y25" s="45" t="str">
        <f t="shared" si="3"/>
        <v/>
      </c>
      <c r="Z25" s="1"/>
      <c r="AA25" s="23"/>
      <c r="AB25" s="23"/>
      <c r="AC25" s="42"/>
      <c r="AD25" s="45" t="str">
        <f t="shared" si="4"/>
        <v/>
      </c>
      <c r="AE25" s="6">
        <f t="shared" si="5"/>
        <v>32</v>
      </c>
      <c r="AF25" s="66">
        <v>32</v>
      </c>
      <c r="AG25" s="63">
        <v>0</v>
      </c>
      <c r="AH25" s="4">
        <f t="shared" si="21"/>
        <v>5603</v>
      </c>
      <c r="AI25" s="50"/>
      <c r="AJ25" s="88"/>
    </row>
    <row r="26" spans="1:36" ht="15.75" x14ac:dyDescent="0.25">
      <c r="A26" s="30">
        <v>19</v>
      </c>
      <c r="B26" s="11"/>
      <c r="C26" s="63">
        <v>8350</v>
      </c>
      <c r="D26" s="66">
        <v>73</v>
      </c>
      <c r="E26" s="92">
        <v>7.8</v>
      </c>
      <c r="F26" s="1"/>
      <c r="G26" s="5">
        <f t="shared" si="0"/>
        <v>79</v>
      </c>
      <c r="H26" s="63">
        <v>61</v>
      </c>
      <c r="I26" s="63">
        <v>18</v>
      </c>
      <c r="J26" s="4">
        <f t="shared" si="18"/>
        <v>36411</v>
      </c>
      <c r="K26" s="6">
        <f t="shared" si="1"/>
        <v>8</v>
      </c>
      <c r="L26" s="63">
        <v>8</v>
      </c>
      <c r="M26" s="63">
        <v>0</v>
      </c>
      <c r="N26" s="4">
        <f t="shared" si="19"/>
        <v>1485</v>
      </c>
      <c r="O26" s="66">
        <v>114</v>
      </c>
      <c r="P26" s="4">
        <f t="shared" si="20"/>
        <v>2056</v>
      </c>
      <c r="Q26" s="1"/>
      <c r="R26" s="23"/>
      <c r="S26" s="23"/>
      <c r="T26" s="42"/>
      <c r="U26" s="45" t="str">
        <f t="shared" si="2"/>
        <v/>
      </c>
      <c r="V26" s="23"/>
      <c r="W26" s="23"/>
      <c r="X26" s="42"/>
      <c r="Y26" s="45" t="str">
        <f t="shared" si="3"/>
        <v/>
      </c>
      <c r="Z26" s="1"/>
      <c r="AA26" s="23"/>
      <c r="AB26" s="23"/>
      <c r="AC26" s="42"/>
      <c r="AD26" s="45" t="str">
        <f t="shared" si="4"/>
        <v/>
      </c>
      <c r="AE26" s="6">
        <f t="shared" si="5"/>
        <v>21</v>
      </c>
      <c r="AF26" s="66">
        <v>19</v>
      </c>
      <c r="AG26" s="63">
        <v>2</v>
      </c>
      <c r="AH26" s="4">
        <f t="shared" si="21"/>
        <v>5624</v>
      </c>
      <c r="AI26" s="50"/>
      <c r="AJ26" s="88"/>
    </row>
    <row r="27" spans="1:36" ht="15.75" x14ac:dyDescent="0.25">
      <c r="A27" s="30">
        <v>20</v>
      </c>
      <c r="B27" s="11"/>
      <c r="C27" s="63">
        <v>8250</v>
      </c>
      <c r="D27" s="66">
        <v>73</v>
      </c>
      <c r="E27" s="92">
        <v>7.8</v>
      </c>
      <c r="F27" s="1"/>
      <c r="G27" s="5">
        <f t="shared" si="0"/>
        <v>75</v>
      </c>
      <c r="H27" s="63">
        <v>59</v>
      </c>
      <c r="I27" s="63">
        <v>16</v>
      </c>
      <c r="J27" s="4">
        <f t="shared" si="18"/>
        <v>36486</v>
      </c>
      <c r="K27" s="6">
        <f t="shared" si="1"/>
        <v>9</v>
      </c>
      <c r="L27" s="63">
        <v>6</v>
      </c>
      <c r="M27" s="63">
        <v>3</v>
      </c>
      <c r="N27" s="4">
        <f t="shared" si="19"/>
        <v>1494</v>
      </c>
      <c r="O27" s="66">
        <v>94</v>
      </c>
      <c r="P27" s="4">
        <f t="shared" si="20"/>
        <v>2150</v>
      </c>
      <c r="Q27" s="1"/>
      <c r="R27" s="23"/>
      <c r="S27" s="23"/>
      <c r="T27" s="42"/>
      <c r="U27" s="45" t="str">
        <f t="shared" si="2"/>
        <v/>
      </c>
      <c r="V27" s="23"/>
      <c r="W27" s="23"/>
      <c r="X27" s="42"/>
      <c r="Y27" s="45" t="str">
        <f t="shared" si="3"/>
        <v/>
      </c>
      <c r="Z27" s="1"/>
      <c r="AA27" s="23"/>
      <c r="AB27" s="23"/>
      <c r="AC27" s="42"/>
      <c r="AD27" s="45" t="str">
        <f t="shared" si="4"/>
        <v/>
      </c>
      <c r="AE27" s="6">
        <f t="shared" si="5"/>
        <v>17</v>
      </c>
      <c r="AF27" s="66">
        <v>17</v>
      </c>
      <c r="AG27" s="63">
        <v>0</v>
      </c>
      <c r="AH27" s="4">
        <f t="shared" si="21"/>
        <v>5641</v>
      </c>
      <c r="AI27" s="50"/>
      <c r="AJ27" s="88"/>
    </row>
    <row r="28" spans="1:36" ht="15.75" x14ac:dyDescent="0.25">
      <c r="A28" s="30">
        <v>21</v>
      </c>
      <c r="B28" s="11"/>
      <c r="C28" s="63">
        <v>8190</v>
      </c>
      <c r="D28" s="66">
        <v>73</v>
      </c>
      <c r="E28" s="92"/>
      <c r="F28" s="1"/>
      <c r="G28" s="5">
        <f t="shared" si="0"/>
        <v>59</v>
      </c>
      <c r="H28" s="63">
        <v>43</v>
      </c>
      <c r="I28" s="63">
        <v>16</v>
      </c>
      <c r="J28" s="4">
        <f t="shared" si="18"/>
        <v>36545</v>
      </c>
      <c r="K28" s="6">
        <f t="shared" si="1"/>
        <v>9</v>
      </c>
      <c r="L28" s="63">
        <v>8</v>
      </c>
      <c r="M28" s="63">
        <v>1</v>
      </c>
      <c r="N28" s="4">
        <f t="shared" si="19"/>
        <v>1503</v>
      </c>
      <c r="O28" s="66">
        <v>112</v>
      </c>
      <c r="P28" s="4">
        <f t="shared" si="20"/>
        <v>2262</v>
      </c>
      <c r="Q28" s="1"/>
      <c r="R28" s="23"/>
      <c r="S28" s="23"/>
      <c r="T28" s="42"/>
      <c r="U28" s="45" t="str">
        <f t="shared" si="2"/>
        <v/>
      </c>
      <c r="V28" s="23"/>
      <c r="W28" s="23"/>
      <c r="X28" s="42"/>
      <c r="Y28" s="45" t="str">
        <f t="shared" si="3"/>
        <v/>
      </c>
      <c r="Z28" s="1"/>
      <c r="AA28" s="23"/>
      <c r="AB28" s="23"/>
      <c r="AC28" s="42"/>
      <c r="AD28" s="45" t="str">
        <f t="shared" si="4"/>
        <v/>
      </c>
      <c r="AE28" s="6">
        <f t="shared" si="5"/>
        <v>20</v>
      </c>
      <c r="AF28" s="66">
        <v>20</v>
      </c>
      <c r="AG28" s="63">
        <v>0</v>
      </c>
      <c r="AH28" s="4">
        <f t="shared" si="21"/>
        <v>5661</v>
      </c>
      <c r="AI28" s="50"/>
      <c r="AJ28" s="88"/>
    </row>
    <row r="29" spans="1:36" ht="15.75" x14ac:dyDescent="0.25">
      <c r="A29" s="30">
        <v>22</v>
      </c>
      <c r="B29" s="11"/>
      <c r="C29" s="63">
        <v>7970</v>
      </c>
      <c r="D29" s="66">
        <v>73</v>
      </c>
      <c r="E29" s="92"/>
      <c r="F29" s="1"/>
      <c r="G29" s="5">
        <f t="shared" si="0"/>
        <v>105</v>
      </c>
      <c r="H29" s="63">
        <v>75</v>
      </c>
      <c r="I29" s="63">
        <v>30</v>
      </c>
      <c r="J29" s="4">
        <f t="shared" si="18"/>
        <v>36650</v>
      </c>
      <c r="K29" s="6">
        <f t="shared" si="1"/>
        <v>17</v>
      </c>
      <c r="L29" s="63">
        <v>15</v>
      </c>
      <c r="M29" s="63">
        <v>2</v>
      </c>
      <c r="N29" s="4">
        <f t="shared" si="19"/>
        <v>1520</v>
      </c>
      <c r="O29" s="66">
        <v>106</v>
      </c>
      <c r="P29" s="4">
        <f t="shared" si="20"/>
        <v>2368</v>
      </c>
      <c r="Q29" s="1"/>
      <c r="R29" s="23"/>
      <c r="S29" s="23"/>
      <c r="T29" s="42"/>
      <c r="U29" s="45" t="str">
        <f t="shared" si="2"/>
        <v/>
      </c>
      <c r="V29" s="23"/>
      <c r="W29" s="23"/>
      <c r="X29" s="42"/>
      <c r="Y29" s="45" t="str">
        <f t="shared" si="3"/>
        <v/>
      </c>
      <c r="Z29" s="1"/>
      <c r="AA29" s="23"/>
      <c r="AB29" s="23"/>
      <c r="AC29" s="42"/>
      <c r="AD29" s="45" t="str">
        <f t="shared" si="4"/>
        <v/>
      </c>
      <c r="AE29" s="6">
        <f t="shared" si="5"/>
        <v>22</v>
      </c>
      <c r="AF29" s="66">
        <v>22</v>
      </c>
      <c r="AG29" s="63">
        <v>0</v>
      </c>
      <c r="AH29" s="4">
        <f t="shared" si="21"/>
        <v>5683</v>
      </c>
      <c r="AI29" s="50"/>
      <c r="AJ29" s="88"/>
    </row>
    <row r="30" spans="1:36" ht="15.75" x14ac:dyDescent="0.25">
      <c r="A30" s="30">
        <v>23</v>
      </c>
      <c r="B30" s="11"/>
      <c r="C30" s="63">
        <v>7850</v>
      </c>
      <c r="D30" s="66">
        <v>73</v>
      </c>
      <c r="E30" s="92"/>
      <c r="F30" s="1"/>
      <c r="G30" s="5">
        <f t="shared" si="0"/>
        <v>90</v>
      </c>
      <c r="H30" s="63">
        <v>67</v>
      </c>
      <c r="I30" s="63">
        <v>23</v>
      </c>
      <c r="J30" s="4">
        <f t="shared" si="18"/>
        <v>36740</v>
      </c>
      <c r="K30" s="6">
        <f t="shared" si="1"/>
        <v>2</v>
      </c>
      <c r="L30" s="63">
        <v>2</v>
      </c>
      <c r="M30" s="63">
        <v>0</v>
      </c>
      <c r="N30" s="4">
        <f t="shared" si="19"/>
        <v>1522</v>
      </c>
      <c r="O30" s="66">
        <v>43</v>
      </c>
      <c r="P30" s="4">
        <f t="shared" si="20"/>
        <v>2411</v>
      </c>
      <c r="Q30" s="1"/>
      <c r="R30" s="23"/>
      <c r="S30" s="23"/>
      <c r="T30" s="42"/>
      <c r="U30" s="45" t="str">
        <f t="shared" si="2"/>
        <v/>
      </c>
      <c r="V30" s="23"/>
      <c r="W30" s="23"/>
      <c r="X30" s="42"/>
      <c r="Y30" s="45" t="str">
        <f t="shared" si="3"/>
        <v/>
      </c>
      <c r="Z30" s="1"/>
      <c r="AA30" s="23"/>
      <c r="AB30" s="23"/>
      <c r="AC30" s="42"/>
      <c r="AD30" s="45" t="str">
        <f t="shared" si="4"/>
        <v/>
      </c>
      <c r="AE30" s="6">
        <f t="shared" si="5"/>
        <v>14</v>
      </c>
      <c r="AF30" s="66">
        <v>14</v>
      </c>
      <c r="AG30" s="63">
        <v>0</v>
      </c>
      <c r="AH30" s="4">
        <f t="shared" si="21"/>
        <v>5697</v>
      </c>
      <c r="AI30" s="50"/>
      <c r="AJ30" s="88"/>
    </row>
    <row r="31" spans="1:36" ht="15.75" x14ac:dyDescent="0.25">
      <c r="A31" s="30">
        <v>24</v>
      </c>
      <c r="B31" s="11"/>
      <c r="C31" s="63">
        <v>7910</v>
      </c>
      <c r="D31" s="66">
        <v>72</v>
      </c>
      <c r="E31" s="92"/>
      <c r="F31" s="1"/>
      <c r="G31" s="5">
        <f t="shared" si="0"/>
        <v>86</v>
      </c>
      <c r="H31" s="63">
        <v>61</v>
      </c>
      <c r="I31" s="63">
        <v>25</v>
      </c>
      <c r="J31" s="4">
        <f t="shared" si="18"/>
        <v>36826</v>
      </c>
      <c r="K31" s="6">
        <f t="shared" si="1"/>
        <v>6</v>
      </c>
      <c r="L31" s="63">
        <v>2</v>
      </c>
      <c r="M31" s="63">
        <v>4</v>
      </c>
      <c r="N31" s="4">
        <f t="shared" si="19"/>
        <v>1528</v>
      </c>
      <c r="O31" s="66">
        <v>44</v>
      </c>
      <c r="P31" s="4">
        <f t="shared" si="20"/>
        <v>2455</v>
      </c>
      <c r="Q31" s="1"/>
      <c r="R31" s="23"/>
      <c r="S31" s="23"/>
      <c r="T31" s="42"/>
      <c r="U31" s="45" t="str">
        <f t="shared" si="2"/>
        <v/>
      </c>
      <c r="V31" s="23"/>
      <c r="W31" s="23"/>
      <c r="X31" s="42"/>
      <c r="Y31" s="45" t="str">
        <f t="shared" si="3"/>
        <v/>
      </c>
      <c r="Z31" s="1"/>
      <c r="AA31" s="23"/>
      <c r="AB31" s="23"/>
      <c r="AC31" s="42"/>
      <c r="AD31" s="45" t="str">
        <f t="shared" si="4"/>
        <v/>
      </c>
      <c r="AE31" s="6">
        <f t="shared" si="5"/>
        <v>5</v>
      </c>
      <c r="AF31" s="66">
        <v>5</v>
      </c>
      <c r="AG31" s="63">
        <v>0</v>
      </c>
      <c r="AH31" s="4">
        <f t="shared" si="21"/>
        <v>5702</v>
      </c>
      <c r="AI31" s="50"/>
      <c r="AJ31" s="88"/>
    </row>
    <row r="32" spans="1:36" ht="15.75" x14ac:dyDescent="0.25">
      <c r="A32" s="30">
        <v>25</v>
      </c>
      <c r="B32" s="11"/>
      <c r="C32" s="63">
        <v>8000</v>
      </c>
      <c r="D32" s="66">
        <v>75</v>
      </c>
      <c r="E32" s="92"/>
      <c r="F32" s="1"/>
      <c r="G32" s="5">
        <f t="shared" si="0"/>
        <v>73</v>
      </c>
      <c r="H32" s="63">
        <v>42</v>
      </c>
      <c r="I32" s="63">
        <v>31</v>
      </c>
      <c r="J32" s="4">
        <f t="shared" si="18"/>
        <v>36899</v>
      </c>
      <c r="K32" s="6">
        <f t="shared" si="1"/>
        <v>8</v>
      </c>
      <c r="L32" s="63">
        <v>8</v>
      </c>
      <c r="M32" s="63">
        <v>0</v>
      </c>
      <c r="N32" s="4">
        <f t="shared" si="19"/>
        <v>1536</v>
      </c>
      <c r="O32" s="66">
        <v>43</v>
      </c>
      <c r="P32" s="4">
        <f t="shared" si="20"/>
        <v>2498</v>
      </c>
      <c r="Q32" s="1"/>
      <c r="R32" s="23"/>
      <c r="S32" s="23"/>
      <c r="T32" s="42"/>
      <c r="U32" s="45" t="str">
        <f t="shared" si="2"/>
        <v/>
      </c>
      <c r="V32" s="23"/>
      <c r="W32" s="23"/>
      <c r="X32" s="42"/>
      <c r="Y32" s="45" t="str">
        <f t="shared" si="3"/>
        <v/>
      </c>
      <c r="Z32" s="1"/>
      <c r="AA32" s="23"/>
      <c r="AB32" s="23"/>
      <c r="AC32" s="42"/>
      <c r="AD32" s="45" t="str">
        <f t="shared" si="4"/>
        <v/>
      </c>
      <c r="AE32" s="6">
        <f t="shared" si="5"/>
        <v>5</v>
      </c>
      <c r="AF32" s="66">
        <v>5</v>
      </c>
      <c r="AG32" s="63">
        <v>0</v>
      </c>
      <c r="AH32" s="4">
        <f t="shared" si="21"/>
        <v>5707</v>
      </c>
      <c r="AI32" s="50"/>
      <c r="AJ32" s="88"/>
    </row>
    <row r="33" spans="1:36" ht="15.75" x14ac:dyDescent="0.25">
      <c r="A33" s="30">
        <v>26</v>
      </c>
      <c r="B33" s="11"/>
      <c r="C33" s="63">
        <v>7820</v>
      </c>
      <c r="D33" s="66">
        <v>76</v>
      </c>
      <c r="E33" s="92">
        <v>7.6</v>
      </c>
      <c r="F33" s="1"/>
      <c r="G33" s="5">
        <f t="shared" si="0"/>
        <v>35</v>
      </c>
      <c r="H33" s="63">
        <v>20</v>
      </c>
      <c r="I33" s="63">
        <v>15</v>
      </c>
      <c r="J33" s="4">
        <f t="shared" si="18"/>
        <v>36934</v>
      </c>
      <c r="K33" s="6">
        <f t="shared" si="1"/>
        <v>4</v>
      </c>
      <c r="L33" s="63">
        <v>4</v>
      </c>
      <c r="M33" s="63">
        <v>0</v>
      </c>
      <c r="N33" s="4">
        <f t="shared" si="19"/>
        <v>1540</v>
      </c>
      <c r="O33" s="66">
        <v>38</v>
      </c>
      <c r="P33" s="4">
        <f t="shared" si="20"/>
        <v>2536</v>
      </c>
      <c r="Q33" s="1"/>
      <c r="R33" s="23"/>
      <c r="S33" s="23"/>
      <c r="T33" s="42"/>
      <c r="U33" s="45" t="str">
        <f t="shared" si="2"/>
        <v/>
      </c>
      <c r="V33" s="23"/>
      <c r="W33" s="23"/>
      <c r="X33" s="42"/>
      <c r="Y33" s="45" t="str">
        <f t="shared" si="3"/>
        <v/>
      </c>
      <c r="Z33" s="1"/>
      <c r="AA33" s="23"/>
      <c r="AB33" s="23"/>
      <c r="AC33" s="42"/>
      <c r="AD33" s="45" t="str">
        <f t="shared" si="4"/>
        <v/>
      </c>
      <c r="AE33" s="6">
        <f t="shared" si="5"/>
        <v>8</v>
      </c>
      <c r="AF33" s="66">
        <v>7</v>
      </c>
      <c r="AG33" s="63">
        <v>1</v>
      </c>
      <c r="AH33" s="4">
        <f t="shared" si="21"/>
        <v>5715</v>
      </c>
      <c r="AI33" s="50"/>
      <c r="AJ33" s="88" t="s">
        <v>39</v>
      </c>
    </row>
    <row r="34" spans="1:36" ht="15.75" x14ac:dyDescent="0.25">
      <c r="A34" s="30">
        <v>27</v>
      </c>
      <c r="B34" s="11"/>
      <c r="C34" s="63">
        <v>7600</v>
      </c>
      <c r="D34" s="66">
        <v>78</v>
      </c>
      <c r="E34" s="92">
        <v>7.6</v>
      </c>
      <c r="F34" s="1"/>
      <c r="G34" s="5">
        <f t="shared" si="0"/>
        <v>56</v>
      </c>
      <c r="H34" s="63">
        <v>36</v>
      </c>
      <c r="I34" s="63">
        <v>20</v>
      </c>
      <c r="J34" s="4">
        <f t="shared" si="18"/>
        <v>36990</v>
      </c>
      <c r="K34" s="6">
        <f t="shared" si="1"/>
        <v>1</v>
      </c>
      <c r="L34" s="63">
        <v>0</v>
      </c>
      <c r="M34" s="63">
        <v>1</v>
      </c>
      <c r="N34" s="4">
        <f t="shared" si="19"/>
        <v>1541</v>
      </c>
      <c r="O34" s="66">
        <v>31</v>
      </c>
      <c r="P34" s="4">
        <f t="shared" si="20"/>
        <v>2567</v>
      </c>
      <c r="Q34" s="1"/>
      <c r="R34" s="23"/>
      <c r="S34" s="23"/>
      <c r="T34" s="42"/>
      <c r="U34" s="45" t="str">
        <f t="shared" si="2"/>
        <v/>
      </c>
      <c r="V34" s="23"/>
      <c r="W34" s="23"/>
      <c r="X34" s="42"/>
      <c r="Y34" s="45" t="str">
        <f t="shared" si="3"/>
        <v/>
      </c>
      <c r="Z34" s="1"/>
      <c r="AA34" s="23"/>
      <c r="AB34" s="23"/>
      <c r="AC34" s="42"/>
      <c r="AD34" s="45" t="str">
        <f t="shared" si="4"/>
        <v/>
      </c>
      <c r="AE34" s="6">
        <f t="shared" si="5"/>
        <v>-1</v>
      </c>
      <c r="AF34" s="66">
        <v>-1</v>
      </c>
      <c r="AG34" s="63">
        <v>0</v>
      </c>
      <c r="AH34" s="4">
        <f t="shared" si="21"/>
        <v>5714</v>
      </c>
      <c r="AI34" s="50"/>
      <c r="AJ34" s="88"/>
    </row>
    <row r="35" spans="1:36" ht="15.75" x14ac:dyDescent="0.25">
      <c r="A35" s="30">
        <v>28</v>
      </c>
      <c r="B35" s="11"/>
      <c r="C35" s="63">
        <v>7480</v>
      </c>
      <c r="D35" s="66">
        <v>78</v>
      </c>
      <c r="E35" s="92">
        <v>7.8</v>
      </c>
      <c r="F35" s="1"/>
      <c r="G35" s="5">
        <f t="shared" si="0"/>
        <v>9</v>
      </c>
      <c r="H35" s="63">
        <v>7</v>
      </c>
      <c r="I35" s="63">
        <v>2</v>
      </c>
      <c r="J35" s="4">
        <f t="shared" si="18"/>
        <v>36999</v>
      </c>
      <c r="K35" s="6">
        <f t="shared" si="1"/>
        <v>2</v>
      </c>
      <c r="L35" s="63">
        <v>2</v>
      </c>
      <c r="M35" s="63">
        <v>0</v>
      </c>
      <c r="N35" s="4">
        <f t="shared" si="19"/>
        <v>1543</v>
      </c>
      <c r="O35" s="66">
        <v>21</v>
      </c>
      <c r="P35" s="4">
        <f t="shared" si="20"/>
        <v>2588</v>
      </c>
      <c r="Q35" s="1"/>
      <c r="R35" s="23"/>
      <c r="S35" s="23"/>
      <c r="T35" s="42"/>
      <c r="U35" s="45" t="str">
        <f t="shared" si="2"/>
        <v/>
      </c>
      <c r="V35" s="23"/>
      <c r="W35" s="23"/>
      <c r="X35" s="42"/>
      <c r="Y35" s="45" t="str">
        <f t="shared" si="3"/>
        <v/>
      </c>
      <c r="Z35" s="1"/>
      <c r="AA35" s="23"/>
      <c r="AB35" s="23"/>
      <c r="AC35" s="42"/>
      <c r="AD35" s="45" t="str">
        <f t="shared" si="4"/>
        <v/>
      </c>
      <c r="AE35" s="6">
        <f t="shared" si="5"/>
        <v>1</v>
      </c>
      <c r="AF35" s="66">
        <v>1</v>
      </c>
      <c r="AG35" s="63">
        <v>0</v>
      </c>
      <c r="AH35" s="4">
        <f t="shared" si="21"/>
        <v>5715</v>
      </c>
      <c r="AI35" s="50"/>
      <c r="AJ35" s="88" t="s">
        <v>39</v>
      </c>
    </row>
    <row r="36" spans="1:36" ht="15.75" x14ac:dyDescent="0.25">
      <c r="A36" s="30">
        <v>29</v>
      </c>
      <c r="B36" s="11"/>
      <c r="C36" s="64">
        <v>7390</v>
      </c>
      <c r="D36" s="67">
        <v>78</v>
      </c>
      <c r="E36" s="93">
        <v>7.8</v>
      </c>
      <c r="F36" s="11"/>
      <c r="G36" s="5">
        <f t="shared" si="0"/>
        <v>10</v>
      </c>
      <c r="H36" s="64">
        <v>6</v>
      </c>
      <c r="I36" s="64">
        <v>4</v>
      </c>
      <c r="J36" s="4">
        <f t="shared" si="18"/>
        <v>37009</v>
      </c>
      <c r="K36" s="18">
        <f t="shared" si="1"/>
        <v>10</v>
      </c>
      <c r="L36" s="64">
        <v>10</v>
      </c>
      <c r="M36" s="64">
        <v>0</v>
      </c>
      <c r="N36" s="4">
        <f t="shared" si="19"/>
        <v>1553</v>
      </c>
      <c r="O36" s="67">
        <v>18</v>
      </c>
      <c r="P36" s="4">
        <f t="shared" si="20"/>
        <v>2606</v>
      </c>
      <c r="Q36" s="11"/>
      <c r="R36" s="23"/>
      <c r="S36" s="23"/>
      <c r="T36" s="42"/>
      <c r="U36" s="45" t="str">
        <f t="shared" si="2"/>
        <v/>
      </c>
      <c r="V36" s="23"/>
      <c r="W36" s="23"/>
      <c r="X36" s="42"/>
      <c r="Y36" s="45" t="str">
        <f t="shared" si="3"/>
        <v/>
      </c>
      <c r="Z36" s="1"/>
      <c r="AA36" s="23"/>
      <c r="AB36" s="23"/>
      <c r="AC36" s="42"/>
      <c r="AD36" s="45" t="str">
        <f t="shared" si="4"/>
        <v/>
      </c>
      <c r="AE36" s="6">
        <f t="shared" si="5"/>
        <v>3</v>
      </c>
      <c r="AF36" s="66">
        <v>3</v>
      </c>
      <c r="AG36" s="63">
        <v>0</v>
      </c>
      <c r="AH36" s="4">
        <f t="shared" si="21"/>
        <v>5718</v>
      </c>
      <c r="AI36" s="51"/>
      <c r="AJ36" s="88"/>
    </row>
    <row r="37" spans="1:36" ht="15.75" x14ac:dyDescent="0.25">
      <c r="A37" s="30">
        <v>30</v>
      </c>
      <c r="B37" s="11"/>
      <c r="C37" s="64">
        <v>7390</v>
      </c>
      <c r="D37" s="67"/>
      <c r="E37" s="93"/>
      <c r="F37" s="11"/>
      <c r="G37" s="5">
        <f t="shared" si="0"/>
        <v>5</v>
      </c>
      <c r="H37" s="64">
        <v>3</v>
      </c>
      <c r="I37" s="64">
        <v>2</v>
      </c>
      <c r="J37" s="4">
        <f t="shared" si="18"/>
        <v>37014</v>
      </c>
      <c r="K37" s="18">
        <f t="shared" si="1"/>
        <v>18</v>
      </c>
      <c r="L37" s="64">
        <v>18</v>
      </c>
      <c r="M37" s="64">
        <v>0</v>
      </c>
      <c r="N37" s="4">
        <f t="shared" si="19"/>
        <v>1571</v>
      </c>
      <c r="O37" s="67">
        <v>2</v>
      </c>
      <c r="P37" s="4">
        <f t="shared" si="20"/>
        <v>2608</v>
      </c>
      <c r="Q37" s="11"/>
      <c r="R37" s="23"/>
      <c r="S37" s="23"/>
      <c r="T37" s="42"/>
      <c r="U37" s="45" t="str">
        <f t="shared" si="2"/>
        <v/>
      </c>
      <c r="V37" s="23"/>
      <c r="W37" s="23"/>
      <c r="X37" s="42"/>
      <c r="Y37" s="45" t="str">
        <f t="shared" si="3"/>
        <v/>
      </c>
      <c r="Z37" s="1"/>
      <c r="AA37" s="23"/>
      <c r="AB37" s="23"/>
      <c r="AC37" s="42"/>
      <c r="AD37" s="45" t="str">
        <f t="shared" si="4"/>
        <v/>
      </c>
      <c r="AE37" s="6">
        <f t="shared" si="5"/>
        <v>2</v>
      </c>
      <c r="AF37" s="66">
        <v>2</v>
      </c>
      <c r="AG37" s="63">
        <v>0</v>
      </c>
      <c r="AH37" s="4">
        <f t="shared" si="21"/>
        <v>5720</v>
      </c>
      <c r="AI37" s="51"/>
      <c r="AJ37" s="88"/>
    </row>
    <row r="38" spans="1:36" ht="16.5" thickBot="1" x14ac:dyDescent="0.3">
      <c r="A38" s="31">
        <v>31</v>
      </c>
      <c r="B38" s="32"/>
      <c r="C38" s="65">
        <v>7420</v>
      </c>
      <c r="D38" s="68">
        <v>78</v>
      </c>
      <c r="E38" s="94">
        <v>7.8</v>
      </c>
      <c r="F38" s="32"/>
      <c r="G38" s="41">
        <f t="shared" si="0"/>
        <v>5</v>
      </c>
      <c r="H38" s="65">
        <v>3</v>
      </c>
      <c r="I38" s="65">
        <v>2</v>
      </c>
      <c r="J38" s="39">
        <f t="shared" si="18"/>
        <v>37019</v>
      </c>
      <c r="K38" s="19">
        <f t="shared" si="1"/>
        <v>0</v>
      </c>
      <c r="L38" s="65">
        <v>0</v>
      </c>
      <c r="M38" s="65">
        <v>0</v>
      </c>
      <c r="N38" s="39">
        <f t="shared" si="19"/>
        <v>1571</v>
      </c>
      <c r="O38" s="68">
        <v>17</v>
      </c>
      <c r="P38" s="39">
        <f t="shared" si="20"/>
        <v>2625</v>
      </c>
      <c r="Q38" s="32"/>
      <c r="R38" s="43"/>
      <c r="S38" s="43"/>
      <c r="T38" s="44"/>
      <c r="U38" s="46" t="str">
        <f t="shared" si="2"/>
        <v/>
      </c>
      <c r="V38" s="43"/>
      <c r="W38" s="43"/>
      <c r="X38" s="44"/>
      <c r="Y38" s="46" t="str">
        <f t="shared" si="3"/>
        <v/>
      </c>
      <c r="Z38" s="40"/>
      <c r="AA38" s="43"/>
      <c r="AB38" s="43"/>
      <c r="AC38" s="44"/>
      <c r="AD38" s="46" t="str">
        <f t="shared" si="4"/>
        <v/>
      </c>
      <c r="AE38" s="38">
        <f t="shared" si="5"/>
        <v>0</v>
      </c>
      <c r="AF38" s="69">
        <v>0</v>
      </c>
      <c r="AG38" s="70">
        <v>0</v>
      </c>
      <c r="AH38" s="39">
        <f t="shared" si="21"/>
        <v>5720</v>
      </c>
      <c r="AI38" s="32"/>
      <c r="AJ38" s="89"/>
    </row>
    <row r="39" spans="1:36" ht="15.75" x14ac:dyDescent="0.25">
      <c r="A39" s="106" t="s">
        <v>37</v>
      </c>
      <c r="H39" s="103">
        <f>IF(H8="","",SUM(H8:H38)+June!H39)</f>
        <v>30532</v>
      </c>
      <c r="I39" s="103">
        <f>IF(I8="","",SUM(I8:I38)+June!I39)</f>
        <v>6487</v>
      </c>
      <c r="L39" s="103">
        <f>IF(L8="","",SUM(L8:L38)+June!L39)</f>
        <v>1378</v>
      </c>
      <c r="M39" s="103">
        <f>IF(M8="","",SUM(M8:M38)+June!M39)</f>
        <v>193</v>
      </c>
      <c r="N39" s="8"/>
      <c r="AF39" s="103">
        <f>IF(AF8="","",SUM(AF8:AF38)+June!AF39)</f>
        <v>5599</v>
      </c>
      <c r="AG39" s="103">
        <f>IF(AG8="","",SUM(AG8:AG38)+June!AG39)</f>
        <v>121</v>
      </c>
    </row>
  </sheetData>
  <sheetProtection sheet="1" objects="1" scenarios="1"/>
  <mergeCells count="15">
    <mergeCell ref="C5:E5"/>
    <mergeCell ref="G5:J5"/>
    <mergeCell ref="K5:N5"/>
    <mergeCell ref="O5:P5"/>
    <mergeCell ref="R5:U5"/>
    <mergeCell ref="G4:P4"/>
    <mergeCell ref="R4:Y4"/>
    <mergeCell ref="AA4:AH4"/>
    <mergeCell ref="G6:I6"/>
    <mergeCell ref="K6:M6"/>
    <mergeCell ref="AA6:AC6"/>
    <mergeCell ref="AE6:AG6"/>
    <mergeCell ref="V5:Y5"/>
    <mergeCell ref="AA5:AD5"/>
    <mergeCell ref="AE5:AH5"/>
  </mergeCells>
  <conditionalFormatting sqref="R8">
    <cfRule type="expression" dxfId="17" priority="8" stopIfTrue="1">
      <formula>S8+T8&lt;&gt;R8</formula>
    </cfRule>
  </conditionalFormatting>
  <conditionalFormatting sqref="R9:R38">
    <cfRule type="expression" dxfId="16" priority="7" stopIfTrue="1">
      <formula>S9+T9&lt;&gt;R9</formula>
    </cfRule>
  </conditionalFormatting>
  <conditionalFormatting sqref="V9:V34">
    <cfRule type="expression" dxfId="15" priority="6" stopIfTrue="1">
      <formula>W9+X9&lt;&gt;V9</formula>
    </cfRule>
  </conditionalFormatting>
  <conditionalFormatting sqref="V8">
    <cfRule type="expression" dxfId="14" priority="5" stopIfTrue="1">
      <formula>W8+X8&lt;&gt;V8</formula>
    </cfRule>
  </conditionalFormatting>
  <conditionalFormatting sqref="V36:V38">
    <cfRule type="expression" dxfId="13" priority="4" stopIfTrue="1">
      <formula>W36+X36&lt;&gt;V36</formula>
    </cfRule>
  </conditionalFormatting>
  <conditionalFormatting sqref="V35">
    <cfRule type="expression" dxfId="12" priority="3" stopIfTrue="1">
      <formula>W35+X35&lt;&gt;V35</formula>
    </cfRule>
  </conditionalFormatting>
  <conditionalFormatting sqref="AA8:AA37">
    <cfRule type="expression" dxfId="11" priority="2" stopIfTrue="1">
      <formula>AB8+AC8&lt;&gt;AA8</formula>
    </cfRule>
  </conditionalFormatting>
  <conditionalFormatting sqref="AA38">
    <cfRule type="expression" dxfId="10" priority="1" stopIfTrue="1">
      <formula>AB38+AC38&lt;&gt;AA38</formula>
    </cfRule>
  </conditionalFormatting>
  <printOptions horizontalCentered="1"/>
  <pageMargins left="0" right="0" top="0" bottom="0" header="0" footer="0"/>
  <pageSetup scale="50" orientation="landscape" r:id="rId1"/>
  <headerFooter alignWithMargins="0">
    <oddHeader>&amp;C&amp;"Arial,Bold"&amp;12WILLAMETTE FALLS FISHWAY COUNTS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J43"/>
  <sheetViews>
    <sheetView zoomScale="90" zoomScaleNormal="90" zoomScaleSheetLayoutView="100" workbookViewId="0">
      <pane ySplit="7" topLeftCell="A17" activePane="bottomLeft" state="frozen"/>
      <selection activeCell="AI8" sqref="AI8"/>
      <selection pane="bottomLeft" activeCell="AH38" sqref="AH38"/>
    </sheetView>
  </sheetViews>
  <sheetFormatPr defaultColWidth="9.140625" defaultRowHeight="12.75" x14ac:dyDescent="0.2"/>
  <cols>
    <col min="1" max="1" width="6.140625" style="7" bestFit="1" customWidth="1"/>
    <col min="2" max="2" width="0.7109375" style="7" customWidth="1"/>
    <col min="3" max="3" width="8.28515625" style="7" bestFit="1" customWidth="1"/>
    <col min="4" max="4" width="7.7109375" style="7" customWidth="1"/>
    <col min="5" max="5" width="6.7109375" style="7" customWidth="1"/>
    <col min="6" max="6" width="0.7109375" style="7" customWidth="1"/>
    <col min="7" max="7" width="6.140625" style="7" bestFit="1" customWidth="1"/>
    <col min="8" max="8" width="9.140625" style="7" bestFit="1" customWidth="1"/>
    <col min="9" max="9" width="7.42578125" style="7" bestFit="1" customWidth="1"/>
    <col min="10" max="10" width="8.7109375" style="7" customWidth="1"/>
    <col min="11" max="11" width="6.140625" style="7" bestFit="1" customWidth="1"/>
    <col min="12" max="12" width="9.140625" style="7" bestFit="1" customWidth="1"/>
    <col min="13" max="13" width="7.42578125" style="7" bestFit="1" customWidth="1"/>
    <col min="14" max="14" width="8.7109375" style="7" customWidth="1"/>
    <col min="15" max="15" width="6.28515625" style="7" customWidth="1"/>
    <col min="16" max="16" width="7" style="7" customWidth="1"/>
    <col min="17" max="17" width="0.7109375" style="7" customWidth="1"/>
    <col min="18" max="18" width="6.28515625" style="7" customWidth="1"/>
    <col min="19" max="19" width="9.140625" style="7" bestFit="1" customWidth="1"/>
    <col min="20" max="20" width="7.42578125" style="7" bestFit="1" customWidth="1"/>
    <col min="21" max="21" width="7" style="7" customWidth="1"/>
    <col min="22" max="22" width="6.28515625" style="7" customWidth="1"/>
    <col min="23" max="23" width="9.140625" style="7" bestFit="1" customWidth="1"/>
    <col min="24" max="24" width="7.42578125" style="7" bestFit="1" customWidth="1"/>
    <col min="25" max="25" width="7" style="7" customWidth="1"/>
    <col min="26" max="26" width="0.7109375" style="7" customWidth="1"/>
    <col min="27" max="27" width="6.28515625" style="7" bestFit="1" customWidth="1"/>
    <col min="28" max="28" width="9.140625" style="7" bestFit="1" customWidth="1"/>
    <col min="29" max="29" width="7.42578125" style="7" bestFit="1" customWidth="1"/>
    <col min="30" max="30" width="7" style="7" bestFit="1" customWidth="1"/>
    <col min="31" max="31" width="6.28515625" style="7" customWidth="1"/>
    <col min="32" max="32" width="9.140625" style="7" bestFit="1" customWidth="1"/>
    <col min="33" max="33" width="7.42578125" style="7" bestFit="1" customWidth="1"/>
    <col min="34" max="34" width="8.7109375" style="7" customWidth="1"/>
    <col min="35" max="35" width="0.7109375" style="7" customWidth="1"/>
    <col min="36" max="36" width="22.5703125" style="7" bestFit="1" customWidth="1"/>
    <col min="37" max="37" width="9.28515625" style="7" bestFit="1" customWidth="1"/>
    <col min="38" max="16384" width="9.140625" style="7"/>
  </cols>
  <sheetData>
    <row r="1" spans="1:36" ht="15.75" x14ac:dyDescent="0.25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26"/>
      <c r="AF1" s="26"/>
      <c r="AG1" s="10"/>
      <c r="AH1" s="10"/>
      <c r="AI1" s="26" t="s">
        <v>27</v>
      </c>
      <c r="AJ1" s="60">
        <v>2022</v>
      </c>
    </row>
    <row r="2" spans="1:36" ht="15.75" x14ac:dyDescent="0.25">
      <c r="A2" s="24"/>
      <c r="B2" s="24"/>
      <c r="C2" s="24"/>
      <c r="D2" s="24"/>
      <c r="E2" s="24"/>
      <c r="F2" s="24"/>
      <c r="G2" s="25"/>
      <c r="H2" s="26"/>
      <c r="I2" s="26"/>
      <c r="J2" s="26"/>
      <c r="K2" s="10"/>
      <c r="L2" s="10"/>
      <c r="M2" s="10"/>
      <c r="N2" s="10"/>
      <c r="O2" s="24"/>
      <c r="P2" s="24"/>
      <c r="Q2" s="26"/>
      <c r="R2" s="26"/>
      <c r="S2" s="26"/>
      <c r="T2" s="26"/>
      <c r="U2" s="26"/>
      <c r="V2" s="26"/>
      <c r="W2" s="26"/>
      <c r="X2" s="26"/>
      <c r="Y2" s="26"/>
      <c r="Z2" s="25"/>
      <c r="AA2" s="25"/>
      <c r="AB2" s="24"/>
      <c r="AC2" s="24"/>
      <c r="AD2" s="24"/>
      <c r="AE2" s="26"/>
      <c r="AF2" s="26"/>
      <c r="AG2" s="10"/>
      <c r="AH2" s="10"/>
      <c r="AI2" s="26" t="s">
        <v>28</v>
      </c>
      <c r="AJ2" s="60" t="s">
        <v>17</v>
      </c>
    </row>
    <row r="3" spans="1:36" ht="15.75" thickBot="1" x14ac:dyDescent="0.25">
      <c r="A3" s="24"/>
      <c r="B3" s="24"/>
      <c r="C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9"/>
      <c r="AJ3" s="9"/>
    </row>
    <row r="4" spans="1:36" ht="15.75" x14ac:dyDescent="0.25">
      <c r="A4" s="33"/>
      <c r="B4" s="34"/>
      <c r="C4" s="35"/>
      <c r="D4" s="36"/>
      <c r="E4" s="37"/>
      <c r="F4" s="34"/>
      <c r="G4" s="129" t="s">
        <v>26</v>
      </c>
      <c r="H4" s="130"/>
      <c r="I4" s="130"/>
      <c r="J4" s="130"/>
      <c r="K4" s="130"/>
      <c r="L4" s="130"/>
      <c r="M4" s="130"/>
      <c r="N4" s="130"/>
      <c r="O4" s="130"/>
      <c r="P4" s="131"/>
      <c r="Q4" s="34"/>
      <c r="R4" s="126" t="s">
        <v>8</v>
      </c>
      <c r="S4" s="127"/>
      <c r="T4" s="127"/>
      <c r="U4" s="127"/>
      <c r="V4" s="127"/>
      <c r="W4" s="127"/>
      <c r="X4" s="127"/>
      <c r="Y4" s="128"/>
      <c r="Z4" s="34"/>
      <c r="AA4" s="123" t="s">
        <v>9</v>
      </c>
      <c r="AB4" s="124"/>
      <c r="AC4" s="124"/>
      <c r="AD4" s="124"/>
      <c r="AE4" s="124"/>
      <c r="AF4" s="124"/>
      <c r="AG4" s="124"/>
      <c r="AH4" s="125"/>
      <c r="AI4" s="34"/>
      <c r="AJ4" s="57" t="s">
        <v>33</v>
      </c>
    </row>
    <row r="5" spans="1:36" ht="15" x14ac:dyDescent="0.2">
      <c r="A5" s="27" t="s">
        <v>0</v>
      </c>
      <c r="B5" s="11"/>
      <c r="C5" s="120" t="s">
        <v>2</v>
      </c>
      <c r="D5" s="121"/>
      <c r="E5" s="122"/>
      <c r="F5" s="11"/>
      <c r="G5" s="117" t="s">
        <v>4</v>
      </c>
      <c r="H5" s="118"/>
      <c r="I5" s="118"/>
      <c r="J5" s="119"/>
      <c r="K5" s="117" t="s">
        <v>5</v>
      </c>
      <c r="L5" s="118"/>
      <c r="M5" s="118"/>
      <c r="N5" s="119"/>
      <c r="O5" s="117" t="s">
        <v>6</v>
      </c>
      <c r="P5" s="119"/>
      <c r="Q5" s="11"/>
      <c r="R5" s="117" t="s">
        <v>4</v>
      </c>
      <c r="S5" s="118"/>
      <c r="T5" s="118"/>
      <c r="U5" s="119"/>
      <c r="V5" s="117" t="s">
        <v>5</v>
      </c>
      <c r="W5" s="118"/>
      <c r="X5" s="118"/>
      <c r="Y5" s="119"/>
      <c r="Z5" s="11"/>
      <c r="AA5" s="117" t="s">
        <v>11</v>
      </c>
      <c r="AB5" s="118"/>
      <c r="AC5" s="118"/>
      <c r="AD5" s="119"/>
      <c r="AE5" s="117" t="s">
        <v>10</v>
      </c>
      <c r="AF5" s="118"/>
      <c r="AG5" s="118"/>
      <c r="AH5" s="119"/>
      <c r="AI5" s="11"/>
      <c r="AJ5" s="56"/>
    </row>
    <row r="6" spans="1:36" ht="15.75" x14ac:dyDescent="0.25">
      <c r="A6" s="27"/>
      <c r="B6" s="11"/>
      <c r="C6" s="12" t="s">
        <v>3</v>
      </c>
      <c r="D6" s="12" t="s">
        <v>20</v>
      </c>
      <c r="E6" s="13" t="s">
        <v>21</v>
      </c>
      <c r="F6" s="11"/>
      <c r="G6" s="117" t="s">
        <v>7</v>
      </c>
      <c r="H6" s="118"/>
      <c r="I6" s="119"/>
      <c r="J6" s="14" t="s">
        <v>1</v>
      </c>
      <c r="K6" s="117" t="s">
        <v>7</v>
      </c>
      <c r="L6" s="118"/>
      <c r="M6" s="119"/>
      <c r="N6" s="14" t="s">
        <v>1</v>
      </c>
      <c r="O6" s="12" t="s">
        <v>7</v>
      </c>
      <c r="P6" s="14" t="s">
        <v>1</v>
      </c>
      <c r="Q6" s="11"/>
      <c r="R6" s="13" t="s">
        <v>7</v>
      </c>
      <c r="S6" s="13"/>
      <c r="T6" s="13"/>
      <c r="U6" s="22" t="s">
        <v>1</v>
      </c>
      <c r="V6" s="13" t="s">
        <v>7</v>
      </c>
      <c r="W6" s="13"/>
      <c r="X6" s="13"/>
      <c r="Y6" s="22" t="s">
        <v>1</v>
      </c>
      <c r="Z6" s="11"/>
      <c r="AA6" s="117" t="s">
        <v>7</v>
      </c>
      <c r="AB6" s="118"/>
      <c r="AC6" s="119"/>
      <c r="AD6" s="14" t="s">
        <v>1</v>
      </c>
      <c r="AE6" s="120" t="s">
        <v>7</v>
      </c>
      <c r="AF6" s="121"/>
      <c r="AG6" s="122"/>
      <c r="AH6" s="22" t="s">
        <v>1</v>
      </c>
      <c r="AI6" s="11"/>
      <c r="AJ6" s="52" t="s">
        <v>35</v>
      </c>
    </row>
    <row r="7" spans="1:36" ht="15.75" x14ac:dyDescent="0.25">
      <c r="A7" s="28"/>
      <c r="B7" s="11"/>
      <c r="C7" s="23"/>
      <c r="D7" s="23"/>
      <c r="E7" s="23"/>
      <c r="F7" s="11"/>
      <c r="G7" s="15" t="s">
        <v>22</v>
      </c>
      <c r="H7" s="12" t="s">
        <v>23</v>
      </c>
      <c r="I7" s="12" t="s">
        <v>24</v>
      </c>
      <c r="J7" s="16">
        <f>July!J38</f>
        <v>37019</v>
      </c>
      <c r="K7" s="15" t="s">
        <v>22</v>
      </c>
      <c r="L7" s="12" t="s">
        <v>23</v>
      </c>
      <c r="M7" s="12" t="s">
        <v>24</v>
      </c>
      <c r="N7" s="16">
        <f>July!N38</f>
        <v>1571</v>
      </c>
      <c r="O7" s="23"/>
      <c r="P7" s="16">
        <f>July!P38</f>
        <v>2625</v>
      </c>
      <c r="Q7" s="11"/>
      <c r="R7" s="15" t="s">
        <v>22</v>
      </c>
      <c r="S7" s="12" t="s">
        <v>23</v>
      </c>
      <c r="T7" s="12" t="s">
        <v>24</v>
      </c>
      <c r="U7" s="4">
        <v>0</v>
      </c>
      <c r="V7" s="15" t="s">
        <v>22</v>
      </c>
      <c r="W7" s="12" t="s">
        <v>23</v>
      </c>
      <c r="X7" s="12" t="s">
        <v>24</v>
      </c>
      <c r="Y7" s="4">
        <v>0</v>
      </c>
      <c r="Z7" s="1"/>
      <c r="AA7" s="3" t="s">
        <v>22</v>
      </c>
      <c r="AB7" s="2" t="s">
        <v>23</v>
      </c>
      <c r="AC7" s="2" t="s">
        <v>24</v>
      </c>
      <c r="AD7" s="4"/>
      <c r="AE7" s="15" t="s">
        <v>22</v>
      </c>
      <c r="AF7" s="12" t="s">
        <v>23</v>
      </c>
      <c r="AG7" s="12" t="s">
        <v>24</v>
      </c>
      <c r="AH7" s="16">
        <f>July!AH38</f>
        <v>5720</v>
      </c>
      <c r="AI7" s="1"/>
      <c r="AJ7" s="53"/>
    </row>
    <row r="8" spans="1:36" ht="15.75" x14ac:dyDescent="0.25">
      <c r="A8" s="29">
        <v>1</v>
      </c>
      <c r="B8" s="11"/>
      <c r="C8" s="63">
        <v>7480</v>
      </c>
      <c r="D8" s="66">
        <v>79</v>
      </c>
      <c r="E8" s="90">
        <v>8</v>
      </c>
      <c r="F8" s="1"/>
      <c r="G8" s="5">
        <f t="shared" ref="G8:G38" si="0">IF(AND(H8="",I8=""),"",H8+I8)</f>
        <v>0</v>
      </c>
      <c r="H8" s="63">
        <v>0</v>
      </c>
      <c r="I8" s="63">
        <v>0</v>
      </c>
      <c r="J8" s="4">
        <f t="shared" ref="J8:J22" si="1">IF(G8="","",IF(G8&lt;-1000,"Error",J7+G8))</f>
        <v>37019</v>
      </c>
      <c r="K8" s="5">
        <f t="shared" ref="K8:K38" si="2">IF(AND(L8="",M8=""),"",L8+M8)</f>
        <v>0</v>
      </c>
      <c r="L8" s="63">
        <v>0</v>
      </c>
      <c r="M8" s="66">
        <v>0</v>
      </c>
      <c r="N8" s="4">
        <f t="shared" ref="N8:N22" si="3">IF(K8="","",IF(K8&lt;-1000,"Error",N7+K8))</f>
        <v>1571</v>
      </c>
      <c r="O8" s="66">
        <v>0</v>
      </c>
      <c r="P8" s="4">
        <f t="shared" ref="P8:P38" si="4">IF(O8="","",IF(O8&lt;-1000,"Error",P7+O8))</f>
        <v>2625</v>
      </c>
      <c r="Q8" s="1"/>
      <c r="R8" s="6">
        <f t="shared" ref="R8:R38" si="5">IF(AND(S8="",T8=""),"",S8+T8)</f>
        <v>0</v>
      </c>
      <c r="S8" s="66">
        <v>0</v>
      </c>
      <c r="T8" s="66">
        <v>0</v>
      </c>
      <c r="U8" s="4">
        <f t="shared" ref="U8:U38" si="6">IF(R8="","",IF(R8&lt;-1000,"Error",U7+R8))</f>
        <v>0</v>
      </c>
      <c r="V8" s="6">
        <f t="shared" ref="V8:V38" si="7">IF(AND(W8="",X8=""),"",W8+X8)</f>
        <v>0</v>
      </c>
      <c r="W8" s="66">
        <v>0</v>
      </c>
      <c r="X8" s="66">
        <v>0</v>
      </c>
      <c r="Y8" s="4">
        <f t="shared" ref="Y8:Y38" si="8">IF(V8="","",IF(V8&lt;-1000,"Error",Y7+V8))</f>
        <v>0</v>
      </c>
      <c r="Z8" s="1"/>
      <c r="AA8" s="23"/>
      <c r="AB8" s="23"/>
      <c r="AC8" s="42"/>
      <c r="AD8" s="45" t="str">
        <f t="shared" ref="AD8:AD38" si="9">IF(AA8="","",IF(AA8&lt;-1000,"",AD7+AA8))</f>
        <v/>
      </c>
      <c r="AE8" s="6">
        <f t="shared" ref="AE8:AE38" si="10">IF(AND(AF8="",AG8=""),"",AF8+AG8)</f>
        <v>0</v>
      </c>
      <c r="AF8" s="66">
        <v>0</v>
      </c>
      <c r="AG8" s="63">
        <v>0</v>
      </c>
      <c r="AH8" s="4">
        <f t="shared" ref="AH8:AH38" si="11">IF(AE8="","",IF(AE8&lt;-1000,"Error",AH7+AE8))</f>
        <v>5720</v>
      </c>
      <c r="AI8" s="50"/>
      <c r="AJ8" s="88"/>
    </row>
    <row r="9" spans="1:36" ht="15.75" x14ac:dyDescent="0.25">
      <c r="A9" s="30">
        <v>2</v>
      </c>
      <c r="B9" s="11"/>
      <c r="C9" s="63">
        <v>7390</v>
      </c>
      <c r="D9" s="66"/>
      <c r="E9" s="90"/>
      <c r="F9" s="1"/>
      <c r="G9" s="5">
        <f t="shared" si="0"/>
        <v>0</v>
      </c>
      <c r="H9" s="63">
        <v>0</v>
      </c>
      <c r="I9" s="63">
        <v>0</v>
      </c>
      <c r="J9" s="4">
        <f t="shared" si="1"/>
        <v>37019</v>
      </c>
      <c r="K9" s="6">
        <f t="shared" si="2"/>
        <v>0</v>
      </c>
      <c r="L9" s="63">
        <v>0</v>
      </c>
      <c r="M9" s="63">
        <v>0</v>
      </c>
      <c r="N9" s="4">
        <f t="shared" si="3"/>
        <v>1571</v>
      </c>
      <c r="O9" s="66">
        <v>0</v>
      </c>
      <c r="P9" s="4">
        <f t="shared" si="4"/>
        <v>2625</v>
      </c>
      <c r="Q9" s="1"/>
      <c r="R9" s="6">
        <f t="shared" si="5"/>
        <v>0</v>
      </c>
      <c r="S9" s="66">
        <v>0</v>
      </c>
      <c r="T9" s="66">
        <v>0</v>
      </c>
      <c r="U9" s="4">
        <f t="shared" si="6"/>
        <v>0</v>
      </c>
      <c r="V9" s="6">
        <f t="shared" si="7"/>
        <v>0</v>
      </c>
      <c r="W9" s="66">
        <v>0</v>
      </c>
      <c r="X9" s="66">
        <v>0</v>
      </c>
      <c r="Y9" s="4">
        <f t="shared" si="8"/>
        <v>0</v>
      </c>
      <c r="Z9" s="1"/>
      <c r="AA9" s="23"/>
      <c r="AB9" s="23"/>
      <c r="AC9" s="42"/>
      <c r="AD9" s="45" t="str">
        <f t="shared" si="9"/>
        <v/>
      </c>
      <c r="AE9" s="6">
        <f t="shared" si="10"/>
        <v>0</v>
      </c>
      <c r="AF9" s="66">
        <v>0</v>
      </c>
      <c r="AG9" s="63">
        <v>0</v>
      </c>
      <c r="AH9" s="4">
        <f t="shared" si="11"/>
        <v>5720</v>
      </c>
      <c r="AI9" s="50"/>
      <c r="AJ9" s="88"/>
    </row>
    <row r="10" spans="1:36" ht="15.75" x14ac:dyDescent="0.25">
      <c r="A10" s="30">
        <v>3</v>
      </c>
      <c r="B10" s="11"/>
      <c r="C10" s="63">
        <v>7210</v>
      </c>
      <c r="D10" s="66">
        <v>80</v>
      </c>
      <c r="E10" s="90">
        <v>8.1</v>
      </c>
      <c r="F10" s="1"/>
      <c r="G10" s="5">
        <f t="shared" si="0"/>
        <v>2</v>
      </c>
      <c r="H10" s="63">
        <v>0</v>
      </c>
      <c r="I10" s="63">
        <v>2</v>
      </c>
      <c r="J10" s="4">
        <f t="shared" si="1"/>
        <v>37021</v>
      </c>
      <c r="K10" s="6">
        <f t="shared" si="2"/>
        <v>0</v>
      </c>
      <c r="L10" s="63">
        <v>0</v>
      </c>
      <c r="M10" s="63">
        <v>0</v>
      </c>
      <c r="N10" s="4">
        <f t="shared" si="3"/>
        <v>1571</v>
      </c>
      <c r="O10" s="66">
        <v>0</v>
      </c>
      <c r="P10" s="4">
        <f t="shared" si="4"/>
        <v>2625</v>
      </c>
      <c r="Q10" s="1"/>
      <c r="R10" s="6">
        <f t="shared" si="5"/>
        <v>0</v>
      </c>
      <c r="S10" s="66">
        <v>0</v>
      </c>
      <c r="T10" s="66">
        <v>0</v>
      </c>
      <c r="U10" s="4">
        <f t="shared" si="6"/>
        <v>0</v>
      </c>
      <c r="V10" s="6">
        <f t="shared" si="7"/>
        <v>0</v>
      </c>
      <c r="W10" s="66">
        <v>0</v>
      </c>
      <c r="X10" s="66">
        <v>0</v>
      </c>
      <c r="Y10" s="4">
        <f t="shared" si="8"/>
        <v>0</v>
      </c>
      <c r="Z10" s="1"/>
      <c r="AA10" s="23"/>
      <c r="AB10" s="23"/>
      <c r="AC10" s="42"/>
      <c r="AD10" s="45" t="str">
        <f t="shared" si="9"/>
        <v/>
      </c>
      <c r="AE10" s="6">
        <f t="shared" si="10"/>
        <v>0</v>
      </c>
      <c r="AF10" s="66">
        <v>0</v>
      </c>
      <c r="AG10" s="63">
        <v>0</v>
      </c>
      <c r="AH10" s="4">
        <f t="shared" si="11"/>
        <v>5720</v>
      </c>
      <c r="AI10" s="50"/>
      <c r="AJ10" s="88"/>
    </row>
    <row r="11" spans="1:36" ht="15.75" x14ac:dyDescent="0.25">
      <c r="A11" s="30">
        <v>4</v>
      </c>
      <c r="B11" s="11"/>
      <c r="C11" s="63">
        <v>6970</v>
      </c>
      <c r="D11" s="91">
        <v>80</v>
      </c>
      <c r="E11" s="92"/>
      <c r="F11" s="1"/>
      <c r="G11" s="5">
        <f t="shared" si="0"/>
        <v>0</v>
      </c>
      <c r="H11" s="63">
        <v>0</v>
      </c>
      <c r="I11" s="63">
        <v>0</v>
      </c>
      <c r="J11" s="4">
        <f t="shared" si="1"/>
        <v>37021</v>
      </c>
      <c r="K11" s="6">
        <f t="shared" si="2"/>
        <v>0</v>
      </c>
      <c r="L11" s="63">
        <v>0</v>
      </c>
      <c r="M11" s="63">
        <v>0</v>
      </c>
      <c r="N11" s="4">
        <f t="shared" si="3"/>
        <v>1571</v>
      </c>
      <c r="O11" s="66">
        <v>0</v>
      </c>
      <c r="P11" s="4">
        <f t="shared" si="4"/>
        <v>2625</v>
      </c>
      <c r="Q11" s="1"/>
      <c r="R11" s="6">
        <f t="shared" si="5"/>
        <v>0</v>
      </c>
      <c r="S11" s="66">
        <v>0</v>
      </c>
      <c r="T11" s="66">
        <v>0</v>
      </c>
      <c r="U11" s="4">
        <f t="shared" si="6"/>
        <v>0</v>
      </c>
      <c r="V11" s="6">
        <f t="shared" si="7"/>
        <v>0</v>
      </c>
      <c r="W11" s="66">
        <v>0</v>
      </c>
      <c r="X11" s="66">
        <v>0</v>
      </c>
      <c r="Y11" s="4">
        <f t="shared" si="8"/>
        <v>0</v>
      </c>
      <c r="Z11" s="1"/>
      <c r="AA11" s="23"/>
      <c r="AB11" s="23"/>
      <c r="AC11" s="42"/>
      <c r="AD11" s="45" t="str">
        <f t="shared" si="9"/>
        <v/>
      </c>
      <c r="AE11" s="6">
        <f t="shared" si="10"/>
        <v>0</v>
      </c>
      <c r="AF11" s="66">
        <v>0</v>
      </c>
      <c r="AG11" s="63">
        <v>0</v>
      </c>
      <c r="AH11" s="4">
        <f t="shared" si="11"/>
        <v>5720</v>
      </c>
      <c r="AI11" s="50"/>
      <c r="AJ11" s="88"/>
    </row>
    <row r="12" spans="1:36" ht="15.75" x14ac:dyDescent="0.25">
      <c r="A12" s="30">
        <v>5</v>
      </c>
      <c r="B12" s="11"/>
      <c r="C12" s="63">
        <v>6790</v>
      </c>
      <c r="D12" s="66">
        <v>79</v>
      </c>
      <c r="E12" s="92"/>
      <c r="F12" s="1"/>
      <c r="G12" s="5">
        <f t="shared" si="0"/>
        <v>1</v>
      </c>
      <c r="H12" s="63">
        <v>0</v>
      </c>
      <c r="I12" s="63">
        <v>1</v>
      </c>
      <c r="J12" s="4">
        <f t="shared" si="1"/>
        <v>37022</v>
      </c>
      <c r="K12" s="6">
        <f t="shared" si="2"/>
        <v>0</v>
      </c>
      <c r="L12" s="63">
        <v>0</v>
      </c>
      <c r="M12" s="63">
        <v>0</v>
      </c>
      <c r="N12" s="4">
        <f t="shared" si="3"/>
        <v>1571</v>
      </c>
      <c r="O12" s="66">
        <v>0</v>
      </c>
      <c r="P12" s="4">
        <f t="shared" si="4"/>
        <v>2625</v>
      </c>
      <c r="Q12" s="1"/>
      <c r="R12" s="6">
        <f t="shared" si="5"/>
        <v>0</v>
      </c>
      <c r="S12" s="66">
        <v>0</v>
      </c>
      <c r="T12" s="66">
        <v>0</v>
      </c>
      <c r="U12" s="4">
        <f t="shared" si="6"/>
        <v>0</v>
      </c>
      <c r="V12" s="6">
        <f t="shared" si="7"/>
        <v>0</v>
      </c>
      <c r="W12" s="66">
        <v>0</v>
      </c>
      <c r="X12" s="66">
        <v>0</v>
      </c>
      <c r="Y12" s="4">
        <f t="shared" si="8"/>
        <v>0</v>
      </c>
      <c r="Z12" s="1"/>
      <c r="AA12" s="23"/>
      <c r="AB12" s="23"/>
      <c r="AC12" s="42"/>
      <c r="AD12" s="45" t="str">
        <f t="shared" si="9"/>
        <v/>
      </c>
      <c r="AE12" s="6">
        <f t="shared" si="10"/>
        <v>0</v>
      </c>
      <c r="AF12" s="66">
        <v>0</v>
      </c>
      <c r="AG12" s="63">
        <v>0</v>
      </c>
      <c r="AH12" s="4">
        <f t="shared" si="11"/>
        <v>5720</v>
      </c>
      <c r="AI12" s="50"/>
      <c r="AJ12" s="88"/>
    </row>
    <row r="13" spans="1:36" ht="15.75" x14ac:dyDescent="0.25">
      <c r="A13" s="30">
        <v>6</v>
      </c>
      <c r="B13" s="11"/>
      <c r="C13" s="63">
        <v>6640</v>
      </c>
      <c r="D13" s="66"/>
      <c r="E13" s="92"/>
      <c r="F13" s="1"/>
      <c r="G13" s="5">
        <f t="shared" si="0"/>
        <v>1</v>
      </c>
      <c r="H13" s="63">
        <v>1</v>
      </c>
      <c r="I13" s="63">
        <v>0</v>
      </c>
      <c r="J13" s="4">
        <f t="shared" si="1"/>
        <v>37023</v>
      </c>
      <c r="K13" s="6">
        <f t="shared" si="2"/>
        <v>0</v>
      </c>
      <c r="L13" s="63">
        <v>0</v>
      </c>
      <c r="M13" s="63">
        <v>0</v>
      </c>
      <c r="N13" s="4">
        <f t="shared" si="3"/>
        <v>1571</v>
      </c>
      <c r="O13" s="66">
        <v>1</v>
      </c>
      <c r="P13" s="4">
        <f t="shared" si="4"/>
        <v>2626</v>
      </c>
      <c r="Q13" s="1"/>
      <c r="R13" s="6">
        <f t="shared" si="5"/>
        <v>0</v>
      </c>
      <c r="S13" s="66">
        <v>0</v>
      </c>
      <c r="T13" s="66">
        <v>0</v>
      </c>
      <c r="U13" s="4">
        <f t="shared" si="6"/>
        <v>0</v>
      </c>
      <c r="V13" s="6">
        <f t="shared" si="7"/>
        <v>0</v>
      </c>
      <c r="W13" s="66">
        <v>0</v>
      </c>
      <c r="X13" s="66">
        <v>0</v>
      </c>
      <c r="Y13" s="4">
        <f t="shared" si="8"/>
        <v>0</v>
      </c>
      <c r="Z13" s="1"/>
      <c r="AA13" s="23"/>
      <c r="AB13" s="23"/>
      <c r="AC13" s="42"/>
      <c r="AD13" s="45" t="str">
        <f t="shared" si="9"/>
        <v/>
      </c>
      <c r="AE13" s="6">
        <f t="shared" si="10"/>
        <v>0</v>
      </c>
      <c r="AF13" s="66">
        <v>0</v>
      </c>
      <c r="AG13" s="63">
        <v>0</v>
      </c>
      <c r="AH13" s="4">
        <f t="shared" si="11"/>
        <v>5720</v>
      </c>
      <c r="AI13" s="50"/>
      <c r="AJ13" s="88"/>
    </row>
    <row r="14" spans="1:36" ht="15.75" x14ac:dyDescent="0.25">
      <c r="A14" s="30">
        <v>7</v>
      </c>
      <c r="B14" s="11"/>
      <c r="C14" s="63">
        <v>6850</v>
      </c>
      <c r="D14" s="66"/>
      <c r="E14" s="92"/>
      <c r="F14" s="1"/>
      <c r="G14" s="5">
        <f t="shared" si="0"/>
        <v>7</v>
      </c>
      <c r="H14" s="63">
        <v>4</v>
      </c>
      <c r="I14" s="63">
        <v>3</v>
      </c>
      <c r="J14" s="4">
        <f t="shared" si="1"/>
        <v>37030</v>
      </c>
      <c r="K14" s="6">
        <f t="shared" si="2"/>
        <v>0</v>
      </c>
      <c r="L14" s="63">
        <v>0</v>
      </c>
      <c r="M14" s="63">
        <v>0</v>
      </c>
      <c r="N14" s="4">
        <f t="shared" si="3"/>
        <v>1571</v>
      </c>
      <c r="O14" s="66">
        <v>6</v>
      </c>
      <c r="P14" s="4">
        <f t="shared" si="4"/>
        <v>2632</v>
      </c>
      <c r="Q14" s="1"/>
      <c r="R14" s="6">
        <f t="shared" si="5"/>
        <v>0</v>
      </c>
      <c r="S14" s="66">
        <v>0</v>
      </c>
      <c r="T14" s="66">
        <v>0</v>
      </c>
      <c r="U14" s="4">
        <f t="shared" si="6"/>
        <v>0</v>
      </c>
      <c r="V14" s="6">
        <f t="shared" si="7"/>
        <v>0</v>
      </c>
      <c r="W14" s="66">
        <v>0</v>
      </c>
      <c r="X14" s="66">
        <v>0</v>
      </c>
      <c r="Y14" s="4">
        <f t="shared" si="8"/>
        <v>0</v>
      </c>
      <c r="Z14" s="1"/>
      <c r="AA14" s="23"/>
      <c r="AB14" s="23"/>
      <c r="AC14" s="42"/>
      <c r="AD14" s="45" t="str">
        <f t="shared" si="9"/>
        <v/>
      </c>
      <c r="AE14" s="6">
        <f t="shared" si="10"/>
        <v>0</v>
      </c>
      <c r="AF14" s="66">
        <v>0</v>
      </c>
      <c r="AG14" s="63">
        <v>0</v>
      </c>
      <c r="AH14" s="4">
        <f t="shared" si="11"/>
        <v>5720</v>
      </c>
      <c r="AI14" s="50"/>
      <c r="AJ14" s="88"/>
    </row>
    <row r="15" spans="1:36" ht="15.75" x14ac:dyDescent="0.25">
      <c r="A15" s="30">
        <v>8</v>
      </c>
      <c r="B15" s="11"/>
      <c r="C15" s="63">
        <v>6820</v>
      </c>
      <c r="D15" s="66">
        <v>77</v>
      </c>
      <c r="E15" s="92">
        <v>7.8</v>
      </c>
      <c r="F15" s="1"/>
      <c r="G15" s="5">
        <f t="shared" si="0"/>
        <v>3</v>
      </c>
      <c r="H15" s="63">
        <v>2</v>
      </c>
      <c r="I15" s="63">
        <v>1</v>
      </c>
      <c r="J15" s="4">
        <f t="shared" si="1"/>
        <v>37033</v>
      </c>
      <c r="K15" s="6">
        <f t="shared" si="2"/>
        <v>0</v>
      </c>
      <c r="L15" s="63">
        <v>0</v>
      </c>
      <c r="M15" s="63">
        <v>0</v>
      </c>
      <c r="N15" s="4">
        <f t="shared" si="3"/>
        <v>1571</v>
      </c>
      <c r="O15" s="66">
        <v>4</v>
      </c>
      <c r="P15" s="4">
        <f t="shared" si="4"/>
        <v>2636</v>
      </c>
      <c r="Q15" s="1"/>
      <c r="R15" s="6">
        <f t="shared" si="5"/>
        <v>0</v>
      </c>
      <c r="S15" s="66">
        <v>0</v>
      </c>
      <c r="T15" s="66">
        <v>0</v>
      </c>
      <c r="U15" s="4">
        <f t="shared" si="6"/>
        <v>0</v>
      </c>
      <c r="V15" s="6">
        <f t="shared" si="7"/>
        <v>0</v>
      </c>
      <c r="W15" s="66">
        <v>0</v>
      </c>
      <c r="X15" s="66">
        <v>0</v>
      </c>
      <c r="Y15" s="4">
        <f t="shared" si="8"/>
        <v>0</v>
      </c>
      <c r="Z15" s="1"/>
      <c r="AA15" s="23"/>
      <c r="AB15" s="23"/>
      <c r="AC15" s="42"/>
      <c r="AD15" s="45" t="str">
        <f t="shared" si="9"/>
        <v/>
      </c>
      <c r="AE15" s="6">
        <f t="shared" si="10"/>
        <v>0</v>
      </c>
      <c r="AF15" s="66">
        <v>0</v>
      </c>
      <c r="AG15" s="63">
        <v>0</v>
      </c>
      <c r="AH15" s="4">
        <f t="shared" si="11"/>
        <v>5720</v>
      </c>
      <c r="AI15" s="50"/>
      <c r="AJ15" s="88"/>
    </row>
    <row r="16" spans="1:36" ht="15.75" x14ac:dyDescent="0.25">
      <c r="A16" s="30">
        <v>9</v>
      </c>
      <c r="B16" s="11"/>
      <c r="C16" s="63">
        <v>6790</v>
      </c>
      <c r="D16" s="66">
        <v>77</v>
      </c>
      <c r="E16" s="92">
        <v>7.8</v>
      </c>
      <c r="F16" s="1"/>
      <c r="G16" s="5">
        <f t="shared" si="0"/>
        <v>0</v>
      </c>
      <c r="H16" s="63">
        <v>0</v>
      </c>
      <c r="I16" s="63">
        <v>0</v>
      </c>
      <c r="J16" s="4">
        <f t="shared" si="1"/>
        <v>37033</v>
      </c>
      <c r="K16" s="6">
        <f t="shared" si="2"/>
        <v>0</v>
      </c>
      <c r="L16" s="63">
        <v>0</v>
      </c>
      <c r="M16" s="63">
        <v>0</v>
      </c>
      <c r="N16" s="4">
        <f t="shared" si="3"/>
        <v>1571</v>
      </c>
      <c r="O16" s="66">
        <v>6</v>
      </c>
      <c r="P16" s="4">
        <f t="shared" si="4"/>
        <v>2642</v>
      </c>
      <c r="Q16" s="1"/>
      <c r="R16" s="6">
        <f t="shared" si="5"/>
        <v>0</v>
      </c>
      <c r="S16" s="66">
        <v>0</v>
      </c>
      <c r="T16" s="66">
        <v>0</v>
      </c>
      <c r="U16" s="4">
        <f t="shared" si="6"/>
        <v>0</v>
      </c>
      <c r="V16" s="6">
        <f t="shared" si="7"/>
        <v>0</v>
      </c>
      <c r="W16" s="66">
        <v>0</v>
      </c>
      <c r="X16" s="66">
        <v>0</v>
      </c>
      <c r="Y16" s="4">
        <f t="shared" si="8"/>
        <v>0</v>
      </c>
      <c r="Z16" s="1"/>
      <c r="AA16" s="23"/>
      <c r="AB16" s="23"/>
      <c r="AC16" s="42"/>
      <c r="AD16" s="45" t="str">
        <f t="shared" si="9"/>
        <v/>
      </c>
      <c r="AE16" s="6">
        <f t="shared" si="10"/>
        <v>0</v>
      </c>
      <c r="AF16" s="66">
        <v>0</v>
      </c>
      <c r="AG16" s="63">
        <v>0</v>
      </c>
      <c r="AH16" s="4">
        <f t="shared" si="11"/>
        <v>5720</v>
      </c>
      <c r="AI16" s="50"/>
      <c r="AJ16" s="88"/>
    </row>
    <row r="17" spans="1:36" ht="15.75" x14ac:dyDescent="0.25">
      <c r="A17" s="30">
        <v>10</v>
      </c>
      <c r="B17" s="11"/>
      <c r="C17" s="63">
        <v>6970</v>
      </c>
      <c r="D17" s="66">
        <v>77</v>
      </c>
      <c r="E17" s="92">
        <v>7.7</v>
      </c>
      <c r="F17" s="1"/>
      <c r="G17" s="5">
        <f t="shared" si="0"/>
        <v>0</v>
      </c>
      <c r="H17" s="63">
        <v>0</v>
      </c>
      <c r="I17" s="63">
        <v>0</v>
      </c>
      <c r="J17" s="4">
        <f t="shared" si="1"/>
        <v>37033</v>
      </c>
      <c r="K17" s="6">
        <f t="shared" si="2"/>
        <v>0</v>
      </c>
      <c r="L17" s="63">
        <v>0</v>
      </c>
      <c r="M17" s="63">
        <v>0</v>
      </c>
      <c r="N17" s="4">
        <f t="shared" si="3"/>
        <v>1571</v>
      </c>
      <c r="O17" s="66">
        <v>2</v>
      </c>
      <c r="P17" s="4">
        <f t="shared" si="4"/>
        <v>2644</v>
      </c>
      <c r="Q17" s="1"/>
      <c r="R17" s="6">
        <f t="shared" si="5"/>
        <v>0</v>
      </c>
      <c r="S17" s="66">
        <v>0</v>
      </c>
      <c r="T17" s="66">
        <v>0</v>
      </c>
      <c r="U17" s="4">
        <f t="shared" si="6"/>
        <v>0</v>
      </c>
      <c r="V17" s="6">
        <f t="shared" si="7"/>
        <v>0</v>
      </c>
      <c r="W17" s="66">
        <v>0</v>
      </c>
      <c r="X17" s="66">
        <v>0</v>
      </c>
      <c r="Y17" s="4">
        <f t="shared" si="8"/>
        <v>0</v>
      </c>
      <c r="Z17" s="1"/>
      <c r="AA17" s="23"/>
      <c r="AB17" s="23"/>
      <c r="AC17" s="42"/>
      <c r="AD17" s="45" t="str">
        <f t="shared" si="9"/>
        <v/>
      </c>
      <c r="AE17" s="6">
        <f t="shared" si="10"/>
        <v>0</v>
      </c>
      <c r="AF17" s="66">
        <v>0</v>
      </c>
      <c r="AG17" s="63">
        <v>0</v>
      </c>
      <c r="AH17" s="4">
        <f t="shared" si="11"/>
        <v>5720</v>
      </c>
      <c r="AI17" s="50"/>
      <c r="AJ17" s="88"/>
    </row>
    <row r="18" spans="1:36" ht="15.75" x14ac:dyDescent="0.25">
      <c r="A18" s="30">
        <v>11</v>
      </c>
      <c r="B18" s="11"/>
      <c r="C18" s="63">
        <v>7030</v>
      </c>
      <c r="D18" s="66">
        <v>75</v>
      </c>
      <c r="E18" s="92"/>
      <c r="F18" s="1"/>
      <c r="G18" s="5">
        <f t="shared" si="0"/>
        <v>3</v>
      </c>
      <c r="H18" s="63">
        <v>2</v>
      </c>
      <c r="I18" s="63">
        <v>1</v>
      </c>
      <c r="J18" s="4">
        <f t="shared" si="1"/>
        <v>37036</v>
      </c>
      <c r="K18" s="6">
        <f t="shared" si="2"/>
        <v>0</v>
      </c>
      <c r="L18" s="63">
        <v>0</v>
      </c>
      <c r="M18" s="63">
        <v>0</v>
      </c>
      <c r="N18" s="4">
        <f t="shared" si="3"/>
        <v>1571</v>
      </c>
      <c r="O18" s="66">
        <v>3</v>
      </c>
      <c r="P18" s="4">
        <f t="shared" si="4"/>
        <v>2647</v>
      </c>
      <c r="Q18" s="1"/>
      <c r="R18" s="6">
        <f t="shared" si="5"/>
        <v>0</v>
      </c>
      <c r="S18" s="66">
        <v>0</v>
      </c>
      <c r="T18" s="66">
        <v>0</v>
      </c>
      <c r="U18" s="4">
        <f t="shared" si="6"/>
        <v>0</v>
      </c>
      <c r="V18" s="6">
        <f t="shared" si="7"/>
        <v>0</v>
      </c>
      <c r="W18" s="66">
        <v>0</v>
      </c>
      <c r="X18" s="66">
        <v>0</v>
      </c>
      <c r="Y18" s="4">
        <f t="shared" si="8"/>
        <v>0</v>
      </c>
      <c r="Z18" s="1"/>
      <c r="AA18" s="23"/>
      <c r="AB18" s="23"/>
      <c r="AC18" s="42"/>
      <c r="AD18" s="45" t="str">
        <f t="shared" si="9"/>
        <v/>
      </c>
      <c r="AE18" s="6">
        <f t="shared" si="10"/>
        <v>1</v>
      </c>
      <c r="AF18" s="66">
        <v>1</v>
      </c>
      <c r="AG18" s="63">
        <v>0</v>
      </c>
      <c r="AH18" s="4">
        <f t="shared" si="11"/>
        <v>5721</v>
      </c>
      <c r="AI18" s="50"/>
      <c r="AJ18" s="88"/>
    </row>
    <row r="19" spans="1:36" ht="15.75" x14ac:dyDescent="0.25">
      <c r="A19" s="30">
        <v>12</v>
      </c>
      <c r="B19" s="11"/>
      <c r="C19" s="63">
        <v>6940</v>
      </c>
      <c r="D19" s="91">
        <v>75</v>
      </c>
      <c r="E19" s="92"/>
      <c r="F19" s="1"/>
      <c r="G19" s="5">
        <f t="shared" si="0"/>
        <v>2</v>
      </c>
      <c r="H19" s="63">
        <v>2</v>
      </c>
      <c r="I19" s="63">
        <v>0</v>
      </c>
      <c r="J19" s="4">
        <f t="shared" si="1"/>
        <v>37038</v>
      </c>
      <c r="K19" s="6">
        <f t="shared" si="2"/>
        <v>1</v>
      </c>
      <c r="L19" s="63">
        <v>1</v>
      </c>
      <c r="M19" s="63">
        <v>0</v>
      </c>
      <c r="N19" s="4">
        <f t="shared" si="3"/>
        <v>1572</v>
      </c>
      <c r="O19" s="66">
        <v>16</v>
      </c>
      <c r="P19" s="4">
        <f t="shared" si="4"/>
        <v>2663</v>
      </c>
      <c r="Q19" s="1"/>
      <c r="R19" s="6">
        <f t="shared" si="5"/>
        <v>0</v>
      </c>
      <c r="S19" s="66">
        <v>0</v>
      </c>
      <c r="T19" s="66">
        <v>0</v>
      </c>
      <c r="U19" s="4">
        <f t="shared" si="6"/>
        <v>0</v>
      </c>
      <c r="V19" s="6">
        <f t="shared" si="7"/>
        <v>0</v>
      </c>
      <c r="W19" s="66">
        <v>0</v>
      </c>
      <c r="X19" s="66">
        <v>0</v>
      </c>
      <c r="Y19" s="4">
        <f t="shared" si="8"/>
        <v>0</v>
      </c>
      <c r="Z19" s="1"/>
      <c r="AA19" s="23"/>
      <c r="AB19" s="23"/>
      <c r="AC19" s="42"/>
      <c r="AD19" s="45" t="str">
        <f t="shared" si="9"/>
        <v/>
      </c>
      <c r="AE19" s="6">
        <f t="shared" si="10"/>
        <v>0</v>
      </c>
      <c r="AF19" s="66">
        <v>0</v>
      </c>
      <c r="AG19" s="63">
        <v>0</v>
      </c>
      <c r="AH19" s="4">
        <f t="shared" si="11"/>
        <v>5721</v>
      </c>
      <c r="AI19" s="50"/>
      <c r="AJ19" s="88"/>
    </row>
    <row r="20" spans="1:36" ht="15.75" x14ac:dyDescent="0.25">
      <c r="A20" s="30">
        <v>13</v>
      </c>
      <c r="B20" s="11"/>
      <c r="C20" s="63">
        <v>7060</v>
      </c>
      <c r="D20" s="66"/>
      <c r="E20" s="92"/>
      <c r="F20" s="1"/>
      <c r="G20" s="5">
        <f t="shared" si="0"/>
        <v>0</v>
      </c>
      <c r="H20" s="63">
        <v>0</v>
      </c>
      <c r="I20" s="63">
        <v>0</v>
      </c>
      <c r="J20" s="4">
        <f t="shared" si="1"/>
        <v>37038</v>
      </c>
      <c r="K20" s="6">
        <f t="shared" si="2"/>
        <v>0</v>
      </c>
      <c r="L20" s="63">
        <v>0</v>
      </c>
      <c r="M20" s="63">
        <v>0</v>
      </c>
      <c r="N20" s="4">
        <f t="shared" si="3"/>
        <v>1572</v>
      </c>
      <c r="O20" s="66">
        <v>0</v>
      </c>
      <c r="P20" s="4">
        <f t="shared" si="4"/>
        <v>2663</v>
      </c>
      <c r="Q20" s="1"/>
      <c r="R20" s="6">
        <f t="shared" ref="R20:R22" si="12">IF(AND(S20="",T20=""),"",S20+T20)</f>
        <v>0</v>
      </c>
      <c r="S20" s="66">
        <v>0</v>
      </c>
      <c r="T20" s="66">
        <v>0</v>
      </c>
      <c r="U20" s="4">
        <f t="shared" si="6"/>
        <v>0</v>
      </c>
      <c r="V20" s="6">
        <f t="shared" ref="V20:V22" si="13">IF(AND(W20="",X20=""),"",W20+X20)</f>
        <v>0</v>
      </c>
      <c r="W20" s="66">
        <v>0</v>
      </c>
      <c r="X20" s="66">
        <v>0</v>
      </c>
      <c r="Y20" s="4">
        <f t="shared" si="8"/>
        <v>0</v>
      </c>
      <c r="Z20" s="1"/>
      <c r="AA20" s="23"/>
      <c r="AB20" s="23"/>
      <c r="AC20" s="42"/>
      <c r="AD20" s="45" t="str">
        <f t="shared" si="9"/>
        <v/>
      </c>
      <c r="AE20" s="6">
        <f t="shared" ref="AE20:AE22" si="14">IF(AND(AF20="",AG20=""),"",AF20+AG20)</f>
        <v>0</v>
      </c>
      <c r="AF20" s="66">
        <v>0</v>
      </c>
      <c r="AG20" s="63">
        <v>0</v>
      </c>
      <c r="AH20" s="4">
        <f t="shared" si="11"/>
        <v>5721</v>
      </c>
      <c r="AI20" s="50"/>
      <c r="AJ20" s="108"/>
    </row>
    <row r="21" spans="1:36" ht="15.75" x14ac:dyDescent="0.25">
      <c r="A21" s="30">
        <v>14</v>
      </c>
      <c r="B21" s="11"/>
      <c r="C21" s="63">
        <v>6910</v>
      </c>
      <c r="D21" s="66"/>
      <c r="E21" s="92"/>
      <c r="F21" s="1"/>
      <c r="G21" s="5">
        <f t="shared" si="0"/>
        <v>0</v>
      </c>
      <c r="H21" s="63">
        <v>0</v>
      </c>
      <c r="I21" s="63">
        <v>0</v>
      </c>
      <c r="J21" s="4">
        <f t="shared" si="1"/>
        <v>37038</v>
      </c>
      <c r="K21" s="6">
        <f t="shared" si="2"/>
        <v>0</v>
      </c>
      <c r="L21" s="63">
        <v>0</v>
      </c>
      <c r="M21" s="63">
        <v>0</v>
      </c>
      <c r="N21" s="4">
        <f t="shared" si="3"/>
        <v>1572</v>
      </c>
      <c r="O21" s="66">
        <v>0</v>
      </c>
      <c r="P21" s="4">
        <f t="shared" si="4"/>
        <v>2663</v>
      </c>
      <c r="Q21" s="1"/>
      <c r="R21" s="6">
        <f t="shared" si="12"/>
        <v>0</v>
      </c>
      <c r="S21" s="66">
        <v>0</v>
      </c>
      <c r="T21" s="66">
        <v>0</v>
      </c>
      <c r="U21" s="4">
        <f t="shared" si="6"/>
        <v>0</v>
      </c>
      <c r="V21" s="6">
        <f t="shared" si="13"/>
        <v>0</v>
      </c>
      <c r="W21" s="66">
        <v>0</v>
      </c>
      <c r="X21" s="66">
        <v>0</v>
      </c>
      <c r="Y21" s="4">
        <f t="shared" si="8"/>
        <v>0</v>
      </c>
      <c r="Z21" s="1"/>
      <c r="AA21" s="23"/>
      <c r="AB21" s="23"/>
      <c r="AC21" s="42"/>
      <c r="AD21" s="45" t="str">
        <f t="shared" si="9"/>
        <v/>
      </c>
      <c r="AE21" s="6">
        <f t="shared" si="14"/>
        <v>0</v>
      </c>
      <c r="AF21" s="66">
        <v>0</v>
      </c>
      <c r="AG21" s="63">
        <v>0</v>
      </c>
      <c r="AH21" s="4">
        <f t="shared" si="11"/>
        <v>5721</v>
      </c>
      <c r="AI21" s="50"/>
      <c r="AJ21" s="108"/>
    </row>
    <row r="22" spans="1:36" ht="15.75" x14ac:dyDescent="0.25">
      <c r="A22" s="30">
        <v>15</v>
      </c>
      <c r="B22" s="11"/>
      <c r="C22" s="63">
        <v>7000</v>
      </c>
      <c r="D22" s="66">
        <v>73</v>
      </c>
      <c r="E22" s="92"/>
      <c r="F22" s="1"/>
      <c r="G22" s="5">
        <f t="shared" si="0"/>
        <v>19</v>
      </c>
      <c r="H22" s="63">
        <v>15</v>
      </c>
      <c r="I22" s="63">
        <v>4</v>
      </c>
      <c r="J22" s="4">
        <f t="shared" si="1"/>
        <v>37057</v>
      </c>
      <c r="K22" s="6">
        <f t="shared" si="2"/>
        <v>0</v>
      </c>
      <c r="L22" s="63">
        <v>0</v>
      </c>
      <c r="M22" s="63">
        <v>0</v>
      </c>
      <c r="N22" s="4">
        <f t="shared" si="3"/>
        <v>1572</v>
      </c>
      <c r="O22" s="66">
        <v>68</v>
      </c>
      <c r="P22" s="4">
        <f t="shared" si="4"/>
        <v>2731</v>
      </c>
      <c r="Q22" s="1"/>
      <c r="R22" s="6">
        <f t="shared" si="12"/>
        <v>0</v>
      </c>
      <c r="S22" s="66">
        <v>0</v>
      </c>
      <c r="T22" s="66">
        <v>0</v>
      </c>
      <c r="U22" s="4">
        <f t="shared" si="6"/>
        <v>0</v>
      </c>
      <c r="V22" s="6">
        <f t="shared" si="13"/>
        <v>0</v>
      </c>
      <c r="W22" s="66">
        <v>0</v>
      </c>
      <c r="X22" s="66">
        <v>0</v>
      </c>
      <c r="Y22" s="4">
        <f t="shared" si="8"/>
        <v>0</v>
      </c>
      <c r="Z22" s="1"/>
      <c r="AA22" s="23"/>
      <c r="AB22" s="23"/>
      <c r="AC22" s="42"/>
      <c r="AD22" s="45" t="str">
        <f t="shared" si="9"/>
        <v/>
      </c>
      <c r="AE22" s="6">
        <f t="shared" si="14"/>
        <v>6</v>
      </c>
      <c r="AF22" s="66">
        <v>5</v>
      </c>
      <c r="AG22" s="63">
        <v>1</v>
      </c>
      <c r="AH22" s="4">
        <f t="shared" si="11"/>
        <v>5727</v>
      </c>
      <c r="AI22" s="50"/>
      <c r="AJ22" s="108"/>
    </row>
    <row r="23" spans="1:36" ht="15.75" x14ac:dyDescent="0.25">
      <c r="A23" s="113">
        <v>16</v>
      </c>
      <c r="B23" s="11"/>
      <c r="C23" s="63">
        <v>6850</v>
      </c>
      <c r="D23" s="66"/>
      <c r="E23" s="92"/>
      <c r="F23" s="1"/>
      <c r="G23" s="132" t="s">
        <v>40</v>
      </c>
      <c r="H23" s="133"/>
      <c r="I23" s="133"/>
      <c r="J23" s="133"/>
      <c r="K23" s="133"/>
      <c r="L23" s="133"/>
      <c r="M23" s="133"/>
      <c r="N23" s="133"/>
      <c r="O23" s="133"/>
      <c r="P23" s="134"/>
      <c r="Q23" s="1"/>
      <c r="R23" s="138" t="s">
        <v>40</v>
      </c>
      <c r="S23" s="139"/>
      <c r="T23" s="139"/>
      <c r="U23" s="139"/>
      <c r="V23" s="139"/>
      <c r="W23" s="139"/>
      <c r="X23" s="139"/>
      <c r="Y23" s="140"/>
      <c r="Z23" s="1"/>
      <c r="AA23" s="23"/>
      <c r="AB23" s="23"/>
      <c r="AC23" s="42"/>
      <c r="AD23" s="45" t="str">
        <f t="shared" si="9"/>
        <v/>
      </c>
      <c r="AE23" s="138" t="s">
        <v>40</v>
      </c>
      <c r="AF23" s="139"/>
      <c r="AG23" s="139"/>
      <c r="AH23" s="140"/>
      <c r="AI23" s="50"/>
      <c r="AJ23" s="108"/>
    </row>
    <row r="24" spans="1:36" ht="15.75" x14ac:dyDescent="0.25">
      <c r="A24" s="30">
        <v>17</v>
      </c>
      <c r="B24" s="11"/>
      <c r="C24" s="63">
        <v>6790</v>
      </c>
      <c r="D24" s="66"/>
      <c r="E24" s="92"/>
      <c r="F24" s="1"/>
      <c r="G24" s="132"/>
      <c r="H24" s="133"/>
      <c r="I24" s="133"/>
      <c r="J24" s="133"/>
      <c r="K24" s="133"/>
      <c r="L24" s="133"/>
      <c r="M24" s="133"/>
      <c r="N24" s="133"/>
      <c r="O24" s="133"/>
      <c r="P24" s="134"/>
      <c r="Q24" s="1"/>
      <c r="R24" s="141"/>
      <c r="S24" s="142"/>
      <c r="T24" s="142"/>
      <c r="U24" s="142"/>
      <c r="V24" s="142"/>
      <c r="W24" s="142"/>
      <c r="X24" s="142"/>
      <c r="Y24" s="143"/>
      <c r="Z24" s="1"/>
      <c r="AA24" s="23"/>
      <c r="AB24" s="23"/>
      <c r="AC24" s="42"/>
      <c r="AD24" s="45" t="str">
        <f t="shared" si="9"/>
        <v/>
      </c>
      <c r="AE24" s="141"/>
      <c r="AF24" s="142"/>
      <c r="AG24" s="142"/>
      <c r="AH24" s="143"/>
      <c r="AI24" s="50"/>
      <c r="AJ24" s="108"/>
    </row>
    <row r="25" spans="1:36" ht="15.75" x14ac:dyDescent="0.25">
      <c r="A25" s="30">
        <v>18</v>
      </c>
      <c r="B25" s="11"/>
      <c r="C25" s="63">
        <v>6760</v>
      </c>
      <c r="D25" s="66"/>
      <c r="E25" s="92"/>
      <c r="F25" s="1"/>
      <c r="G25" s="132"/>
      <c r="H25" s="133"/>
      <c r="I25" s="133"/>
      <c r="J25" s="133"/>
      <c r="K25" s="133"/>
      <c r="L25" s="133"/>
      <c r="M25" s="133"/>
      <c r="N25" s="133"/>
      <c r="O25" s="133"/>
      <c r="P25" s="134"/>
      <c r="Q25" s="1"/>
      <c r="R25" s="141"/>
      <c r="S25" s="142"/>
      <c r="T25" s="142"/>
      <c r="U25" s="142"/>
      <c r="V25" s="142"/>
      <c r="W25" s="142"/>
      <c r="X25" s="142"/>
      <c r="Y25" s="143"/>
      <c r="Z25" s="1"/>
      <c r="AA25" s="23"/>
      <c r="AB25" s="23"/>
      <c r="AC25" s="42"/>
      <c r="AD25" s="45" t="str">
        <f t="shared" si="9"/>
        <v/>
      </c>
      <c r="AE25" s="141"/>
      <c r="AF25" s="142"/>
      <c r="AG25" s="142"/>
      <c r="AH25" s="143"/>
      <c r="AI25" s="50"/>
      <c r="AJ25" s="108"/>
    </row>
    <row r="26" spans="1:36" ht="15.75" x14ac:dyDescent="0.25">
      <c r="A26" s="30">
        <v>19</v>
      </c>
      <c r="B26" s="11"/>
      <c r="C26" s="63">
        <v>6820</v>
      </c>
      <c r="D26" s="66"/>
      <c r="E26" s="92"/>
      <c r="F26" s="1"/>
      <c r="G26" s="132"/>
      <c r="H26" s="133"/>
      <c r="I26" s="133"/>
      <c r="J26" s="133"/>
      <c r="K26" s="133"/>
      <c r="L26" s="133"/>
      <c r="M26" s="133"/>
      <c r="N26" s="133"/>
      <c r="O26" s="133"/>
      <c r="P26" s="134"/>
      <c r="Q26" s="1"/>
      <c r="R26" s="141"/>
      <c r="S26" s="142"/>
      <c r="T26" s="142"/>
      <c r="U26" s="142"/>
      <c r="V26" s="142"/>
      <c r="W26" s="142"/>
      <c r="X26" s="142"/>
      <c r="Y26" s="143"/>
      <c r="Z26" s="1"/>
      <c r="AA26" s="23"/>
      <c r="AB26" s="23"/>
      <c r="AC26" s="42"/>
      <c r="AD26" s="45" t="str">
        <f t="shared" si="9"/>
        <v/>
      </c>
      <c r="AE26" s="141"/>
      <c r="AF26" s="142"/>
      <c r="AG26" s="142"/>
      <c r="AH26" s="143"/>
      <c r="AI26" s="50"/>
      <c r="AJ26" s="108"/>
    </row>
    <row r="27" spans="1:36" ht="15.75" x14ac:dyDescent="0.25">
      <c r="A27" s="30">
        <v>20</v>
      </c>
      <c r="B27" s="11"/>
      <c r="C27" s="63">
        <v>6970</v>
      </c>
      <c r="D27" s="66"/>
      <c r="E27" s="92"/>
      <c r="F27" s="1"/>
      <c r="G27" s="132"/>
      <c r="H27" s="133"/>
      <c r="I27" s="133"/>
      <c r="J27" s="133"/>
      <c r="K27" s="133"/>
      <c r="L27" s="133"/>
      <c r="M27" s="133"/>
      <c r="N27" s="133"/>
      <c r="O27" s="133"/>
      <c r="P27" s="134"/>
      <c r="Q27" s="1"/>
      <c r="R27" s="141"/>
      <c r="S27" s="142"/>
      <c r="T27" s="142"/>
      <c r="U27" s="142"/>
      <c r="V27" s="142"/>
      <c r="W27" s="142"/>
      <c r="X27" s="142"/>
      <c r="Y27" s="143"/>
      <c r="Z27" s="1"/>
      <c r="AA27" s="23"/>
      <c r="AB27" s="23"/>
      <c r="AC27" s="42"/>
      <c r="AD27" s="45" t="str">
        <f t="shared" si="9"/>
        <v/>
      </c>
      <c r="AE27" s="141"/>
      <c r="AF27" s="142"/>
      <c r="AG27" s="142"/>
      <c r="AH27" s="143"/>
      <c r="AI27" s="50"/>
      <c r="AJ27" s="108"/>
    </row>
    <row r="28" spans="1:36" ht="15.75" x14ac:dyDescent="0.25">
      <c r="A28" s="30">
        <v>21</v>
      </c>
      <c r="B28" s="11"/>
      <c r="C28" s="63">
        <v>6940</v>
      </c>
      <c r="D28" s="66"/>
      <c r="E28" s="92"/>
      <c r="F28" s="1"/>
      <c r="G28" s="132"/>
      <c r="H28" s="133"/>
      <c r="I28" s="133"/>
      <c r="J28" s="133"/>
      <c r="K28" s="133"/>
      <c r="L28" s="133"/>
      <c r="M28" s="133"/>
      <c r="N28" s="133"/>
      <c r="O28" s="133"/>
      <c r="P28" s="134"/>
      <c r="Q28" s="1"/>
      <c r="R28" s="141"/>
      <c r="S28" s="142"/>
      <c r="T28" s="142"/>
      <c r="U28" s="142"/>
      <c r="V28" s="142"/>
      <c r="W28" s="142"/>
      <c r="X28" s="142"/>
      <c r="Y28" s="143"/>
      <c r="Z28" s="1"/>
      <c r="AA28" s="23"/>
      <c r="AB28" s="23"/>
      <c r="AC28" s="42"/>
      <c r="AD28" s="45" t="str">
        <f t="shared" si="9"/>
        <v/>
      </c>
      <c r="AE28" s="141"/>
      <c r="AF28" s="142"/>
      <c r="AG28" s="142"/>
      <c r="AH28" s="143"/>
      <c r="AI28" s="50"/>
      <c r="AJ28" s="108"/>
    </row>
    <row r="29" spans="1:36" ht="15.75" x14ac:dyDescent="0.25">
      <c r="A29" s="30">
        <v>22</v>
      </c>
      <c r="B29" s="11"/>
      <c r="C29" s="63">
        <v>6940</v>
      </c>
      <c r="D29" s="66"/>
      <c r="E29" s="92"/>
      <c r="F29" s="1"/>
      <c r="G29" s="132"/>
      <c r="H29" s="133"/>
      <c r="I29" s="133"/>
      <c r="J29" s="133"/>
      <c r="K29" s="133"/>
      <c r="L29" s="133"/>
      <c r="M29" s="133"/>
      <c r="N29" s="133"/>
      <c r="O29" s="133"/>
      <c r="P29" s="134"/>
      <c r="Q29" s="1"/>
      <c r="R29" s="141"/>
      <c r="S29" s="142"/>
      <c r="T29" s="142"/>
      <c r="U29" s="142"/>
      <c r="V29" s="142"/>
      <c r="W29" s="142"/>
      <c r="X29" s="142"/>
      <c r="Y29" s="143"/>
      <c r="Z29" s="1"/>
      <c r="AA29" s="23"/>
      <c r="AB29" s="23"/>
      <c r="AC29" s="42"/>
      <c r="AD29" s="45" t="str">
        <f t="shared" si="9"/>
        <v/>
      </c>
      <c r="AE29" s="141"/>
      <c r="AF29" s="142"/>
      <c r="AG29" s="142"/>
      <c r="AH29" s="143"/>
      <c r="AI29" s="50"/>
      <c r="AJ29" s="108"/>
    </row>
    <row r="30" spans="1:36" ht="15.75" x14ac:dyDescent="0.25">
      <c r="A30" s="30">
        <v>23</v>
      </c>
      <c r="B30" s="11"/>
      <c r="C30" s="63">
        <v>6880</v>
      </c>
      <c r="D30" s="66"/>
      <c r="E30" s="92"/>
      <c r="F30" s="1"/>
      <c r="G30" s="135"/>
      <c r="H30" s="136"/>
      <c r="I30" s="136"/>
      <c r="J30" s="136"/>
      <c r="K30" s="136"/>
      <c r="L30" s="136"/>
      <c r="M30" s="136"/>
      <c r="N30" s="136"/>
      <c r="O30" s="136"/>
      <c r="P30" s="137"/>
      <c r="Q30" s="1"/>
      <c r="R30" s="144"/>
      <c r="S30" s="145"/>
      <c r="T30" s="145"/>
      <c r="U30" s="145"/>
      <c r="V30" s="145"/>
      <c r="W30" s="145"/>
      <c r="X30" s="145"/>
      <c r="Y30" s="146"/>
      <c r="Z30" s="1"/>
      <c r="AA30" s="23"/>
      <c r="AB30" s="23"/>
      <c r="AC30" s="42"/>
      <c r="AD30" s="45" t="str">
        <f t="shared" si="9"/>
        <v/>
      </c>
      <c r="AE30" s="144"/>
      <c r="AF30" s="145"/>
      <c r="AG30" s="145"/>
      <c r="AH30" s="146"/>
      <c r="AI30" s="50"/>
      <c r="AJ30" s="108"/>
    </row>
    <row r="31" spans="1:36" ht="15.75" x14ac:dyDescent="0.25">
      <c r="A31" s="30">
        <v>24</v>
      </c>
      <c r="B31" s="11"/>
      <c r="C31" s="63">
        <v>6600</v>
      </c>
      <c r="D31" s="66"/>
      <c r="E31" s="92"/>
      <c r="F31" s="1"/>
      <c r="G31" s="5">
        <f t="shared" si="0"/>
        <v>28</v>
      </c>
      <c r="H31" s="63">
        <v>5</v>
      </c>
      <c r="I31" s="63">
        <v>23</v>
      </c>
      <c r="J31" s="4">
        <f t="shared" ref="J31:J38" si="15">IF(G31="","",IF(G31&lt;-1000,"Error",J30+G31))</f>
        <v>28</v>
      </c>
      <c r="K31" s="6">
        <f t="shared" si="2"/>
        <v>4</v>
      </c>
      <c r="L31" s="63">
        <v>2</v>
      </c>
      <c r="M31" s="63">
        <v>2</v>
      </c>
      <c r="N31" s="4">
        <f t="shared" ref="N31:N38" si="16">IF(K31="","",IF(K31&lt;-1000,"Error",N30+K31))</f>
        <v>4</v>
      </c>
      <c r="O31" s="66">
        <v>26</v>
      </c>
      <c r="P31" s="4">
        <f>IF(O31="","",IF(O31&lt;-1000,"Error",P22+O31))</f>
        <v>2757</v>
      </c>
      <c r="Q31" s="1"/>
      <c r="R31" s="6">
        <f t="shared" si="5"/>
        <v>0</v>
      </c>
      <c r="S31" s="66">
        <v>0</v>
      </c>
      <c r="T31" s="66">
        <v>0</v>
      </c>
      <c r="U31" s="4">
        <f t="shared" si="6"/>
        <v>0</v>
      </c>
      <c r="V31" s="6">
        <f t="shared" si="7"/>
        <v>0</v>
      </c>
      <c r="W31" s="66">
        <v>0</v>
      </c>
      <c r="X31" s="66">
        <v>0</v>
      </c>
      <c r="Y31" s="4">
        <f t="shared" si="8"/>
        <v>0</v>
      </c>
      <c r="Z31" s="1"/>
      <c r="AA31" s="23"/>
      <c r="AB31" s="23"/>
      <c r="AC31" s="42"/>
      <c r="AD31" s="45" t="str">
        <f t="shared" si="9"/>
        <v/>
      </c>
      <c r="AE31" s="6">
        <f t="shared" si="10"/>
        <v>3</v>
      </c>
      <c r="AF31" s="66">
        <v>2</v>
      </c>
      <c r="AG31" s="63">
        <v>1</v>
      </c>
      <c r="AH31" s="4">
        <f>IF(AE31="","",IF(AE31&lt;-1000,"Error",AH22+AE31))</f>
        <v>5730</v>
      </c>
      <c r="AI31" s="50"/>
      <c r="AJ31" s="88"/>
    </row>
    <row r="32" spans="1:36" ht="15.75" x14ac:dyDescent="0.25">
      <c r="A32" s="30">
        <v>25</v>
      </c>
      <c r="B32" s="11"/>
      <c r="C32" s="63">
        <v>6600</v>
      </c>
      <c r="D32" s="66"/>
      <c r="E32" s="92"/>
      <c r="F32" s="1"/>
      <c r="G32" s="5">
        <f t="shared" si="0"/>
        <v>93</v>
      </c>
      <c r="H32" s="63">
        <v>22</v>
      </c>
      <c r="I32" s="63">
        <v>71</v>
      </c>
      <c r="J32" s="4">
        <f t="shared" si="15"/>
        <v>121</v>
      </c>
      <c r="K32" s="6">
        <f t="shared" si="2"/>
        <v>1</v>
      </c>
      <c r="L32" s="63">
        <v>1</v>
      </c>
      <c r="M32" s="63">
        <v>0</v>
      </c>
      <c r="N32" s="4">
        <f t="shared" si="16"/>
        <v>5</v>
      </c>
      <c r="O32" s="66">
        <v>62</v>
      </c>
      <c r="P32" s="4">
        <f t="shared" si="4"/>
        <v>2819</v>
      </c>
      <c r="Q32" s="1"/>
      <c r="R32" s="6">
        <f t="shared" si="5"/>
        <v>0</v>
      </c>
      <c r="S32" s="66">
        <v>0</v>
      </c>
      <c r="T32" s="66">
        <v>0</v>
      </c>
      <c r="U32" s="4">
        <f t="shared" si="6"/>
        <v>0</v>
      </c>
      <c r="V32" s="6">
        <f t="shared" si="7"/>
        <v>0</v>
      </c>
      <c r="W32" s="66">
        <v>0</v>
      </c>
      <c r="X32" s="66">
        <v>0</v>
      </c>
      <c r="Y32" s="4">
        <f t="shared" si="8"/>
        <v>0</v>
      </c>
      <c r="Z32" s="1"/>
      <c r="AA32" s="23"/>
      <c r="AB32" s="23"/>
      <c r="AC32" s="42"/>
      <c r="AD32" s="45" t="str">
        <f t="shared" si="9"/>
        <v/>
      </c>
      <c r="AE32" s="6">
        <f t="shared" si="10"/>
        <v>7</v>
      </c>
      <c r="AF32" s="66">
        <v>7</v>
      </c>
      <c r="AG32" s="63">
        <v>0</v>
      </c>
      <c r="AH32" s="4">
        <f t="shared" si="11"/>
        <v>5737</v>
      </c>
      <c r="AI32" s="50"/>
      <c r="AJ32" s="88"/>
    </row>
    <row r="33" spans="1:36" ht="15.75" x14ac:dyDescent="0.25">
      <c r="A33" s="30">
        <v>26</v>
      </c>
      <c r="B33" s="11"/>
      <c r="C33" s="63">
        <v>6590</v>
      </c>
      <c r="D33" s="66"/>
      <c r="E33" s="92"/>
      <c r="F33" s="1"/>
      <c r="G33" s="5">
        <f t="shared" si="0"/>
        <v>70</v>
      </c>
      <c r="H33" s="63">
        <v>21</v>
      </c>
      <c r="I33" s="63">
        <v>49</v>
      </c>
      <c r="J33" s="4">
        <f t="shared" si="15"/>
        <v>191</v>
      </c>
      <c r="K33" s="6">
        <f t="shared" si="2"/>
        <v>4</v>
      </c>
      <c r="L33" s="63">
        <v>4</v>
      </c>
      <c r="M33" s="63">
        <v>0</v>
      </c>
      <c r="N33" s="4">
        <f t="shared" si="16"/>
        <v>9</v>
      </c>
      <c r="O33" s="66">
        <v>44</v>
      </c>
      <c r="P33" s="4">
        <f t="shared" si="4"/>
        <v>2863</v>
      </c>
      <c r="Q33" s="1"/>
      <c r="R33" s="6">
        <f t="shared" si="5"/>
        <v>0</v>
      </c>
      <c r="S33" s="66">
        <v>0</v>
      </c>
      <c r="T33" s="66">
        <v>0</v>
      </c>
      <c r="U33" s="4">
        <f t="shared" si="6"/>
        <v>0</v>
      </c>
      <c r="V33" s="6">
        <f t="shared" si="7"/>
        <v>0</v>
      </c>
      <c r="W33" s="66">
        <v>0</v>
      </c>
      <c r="X33" s="66">
        <v>0</v>
      </c>
      <c r="Y33" s="4">
        <f t="shared" si="8"/>
        <v>0</v>
      </c>
      <c r="Z33" s="1"/>
      <c r="AA33" s="23"/>
      <c r="AB33" s="23"/>
      <c r="AC33" s="42"/>
      <c r="AD33" s="45" t="str">
        <f t="shared" si="9"/>
        <v/>
      </c>
      <c r="AE33" s="6">
        <f t="shared" si="10"/>
        <v>4</v>
      </c>
      <c r="AF33" s="66">
        <v>4</v>
      </c>
      <c r="AG33" s="63">
        <v>0</v>
      </c>
      <c r="AH33" s="4">
        <f t="shared" si="11"/>
        <v>5741</v>
      </c>
      <c r="AI33" s="50"/>
      <c r="AJ33" s="88"/>
    </row>
    <row r="34" spans="1:36" ht="15.75" x14ac:dyDescent="0.25">
      <c r="A34" s="30">
        <v>27</v>
      </c>
      <c r="B34" s="11"/>
      <c r="C34" s="63">
        <v>6560</v>
      </c>
      <c r="D34" s="66"/>
      <c r="E34" s="92"/>
      <c r="F34" s="1"/>
      <c r="G34" s="5">
        <f t="shared" si="0"/>
        <v>11</v>
      </c>
      <c r="H34" s="63">
        <v>2</v>
      </c>
      <c r="I34" s="63">
        <v>9</v>
      </c>
      <c r="J34" s="4">
        <f t="shared" si="15"/>
        <v>202</v>
      </c>
      <c r="K34" s="6">
        <f t="shared" si="2"/>
        <v>2</v>
      </c>
      <c r="L34" s="63">
        <v>1</v>
      </c>
      <c r="M34" s="63">
        <v>1</v>
      </c>
      <c r="N34" s="4">
        <f t="shared" si="16"/>
        <v>11</v>
      </c>
      <c r="O34" s="66">
        <v>34</v>
      </c>
      <c r="P34" s="4">
        <f t="shared" si="4"/>
        <v>2897</v>
      </c>
      <c r="Q34" s="1"/>
      <c r="R34" s="6">
        <f t="shared" si="5"/>
        <v>1</v>
      </c>
      <c r="S34" s="66">
        <v>1</v>
      </c>
      <c r="T34" s="66">
        <v>0</v>
      </c>
      <c r="U34" s="4">
        <f t="shared" si="6"/>
        <v>1</v>
      </c>
      <c r="V34" s="6">
        <f t="shared" si="7"/>
        <v>0</v>
      </c>
      <c r="W34" s="66">
        <v>0</v>
      </c>
      <c r="X34" s="66">
        <v>0</v>
      </c>
      <c r="Y34" s="4">
        <f t="shared" si="8"/>
        <v>0</v>
      </c>
      <c r="Z34" s="1"/>
      <c r="AA34" s="23"/>
      <c r="AB34" s="23"/>
      <c r="AC34" s="42"/>
      <c r="AD34" s="45" t="str">
        <f t="shared" si="9"/>
        <v/>
      </c>
      <c r="AE34" s="6">
        <f t="shared" si="10"/>
        <v>1</v>
      </c>
      <c r="AF34" s="66">
        <v>1</v>
      </c>
      <c r="AG34" s="63">
        <v>0</v>
      </c>
      <c r="AH34" s="4">
        <f t="shared" si="11"/>
        <v>5742</v>
      </c>
      <c r="AI34" s="50"/>
      <c r="AJ34" s="88"/>
    </row>
    <row r="35" spans="1:36" ht="15.75" x14ac:dyDescent="0.25">
      <c r="A35" s="30">
        <v>28</v>
      </c>
      <c r="B35" s="11"/>
      <c r="C35" s="63">
        <v>7060</v>
      </c>
      <c r="D35" s="66"/>
      <c r="E35" s="92"/>
      <c r="F35" s="1"/>
      <c r="G35" s="5">
        <f t="shared" si="0"/>
        <v>18</v>
      </c>
      <c r="H35" s="63">
        <v>4</v>
      </c>
      <c r="I35" s="63">
        <v>14</v>
      </c>
      <c r="J35" s="4">
        <f t="shared" si="15"/>
        <v>220</v>
      </c>
      <c r="K35" s="6">
        <f t="shared" si="2"/>
        <v>1</v>
      </c>
      <c r="L35" s="63">
        <v>0</v>
      </c>
      <c r="M35" s="63">
        <v>1</v>
      </c>
      <c r="N35" s="4">
        <f t="shared" si="16"/>
        <v>12</v>
      </c>
      <c r="O35" s="66">
        <v>19</v>
      </c>
      <c r="P35" s="4">
        <f t="shared" si="4"/>
        <v>2916</v>
      </c>
      <c r="Q35" s="1"/>
      <c r="R35" s="6">
        <f t="shared" si="5"/>
        <v>0</v>
      </c>
      <c r="S35" s="66">
        <v>0</v>
      </c>
      <c r="T35" s="66">
        <v>0</v>
      </c>
      <c r="U35" s="4">
        <f t="shared" si="6"/>
        <v>1</v>
      </c>
      <c r="V35" s="6">
        <f t="shared" si="7"/>
        <v>0</v>
      </c>
      <c r="W35" s="66">
        <v>0</v>
      </c>
      <c r="X35" s="66">
        <v>0</v>
      </c>
      <c r="Y35" s="4">
        <f t="shared" si="8"/>
        <v>0</v>
      </c>
      <c r="Z35" s="1"/>
      <c r="AA35" s="23"/>
      <c r="AB35" s="23"/>
      <c r="AC35" s="42"/>
      <c r="AD35" s="45" t="str">
        <f t="shared" si="9"/>
        <v/>
      </c>
      <c r="AE35" s="6">
        <f t="shared" si="10"/>
        <v>1</v>
      </c>
      <c r="AF35" s="66">
        <v>0</v>
      </c>
      <c r="AG35" s="63">
        <v>1</v>
      </c>
      <c r="AH35" s="4">
        <f t="shared" si="11"/>
        <v>5743</v>
      </c>
      <c r="AI35" s="50"/>
      <c r="AJ35" s="88"/>
    </row>
    <row r="36" spans="1:36" ht="15.75" x14ac:dyDescent="0.25">
      <c r="A36" s="30">
        <v>29</v>
      </c>
      <c r="B36" s="11"/>
      <c r="C36" s="64">
        <v>7180</v>
      </c>
      <c r="D36" s="67"/>
      <c r="E36" s="93"/>
      <c r="F36" s="11"/>
      <c r="G36" s="5">
        <f t="shared" si="0"/>
        <v>22</v>
      </c>
      <c r="H36" s="64">
        <v>3</v>
      </c>
      <c r="I36" s="64">
        <v>19</v>
      </c>
      <c r="J36" s="4">
        <f t="shared" si="15"/>
        <v>242</v>
      </c>
      <c r="K36" s="18">
        <f t="shared" si="2"/>
        <v>0</v>
      </c>
      <c r="L36" s="64">
        <v>0</v>
      </c>
      <c r="M36" s="64">
        <v>0</v>
      </c>
      <c r="N36" s="4">
        <f t="shared" si="16"/>
        <v>12</v>
      </c>
      <c r="O36" s="67">
        <v>8</v>
      </c>
      <c r="P36" s="4">
        <f t="shared" si="4"/>
        <v>2924</v>
      </c>
      <c r="Q36" s="11"/>
      <c r="R36" s="6">
        <f t="shared" si="5"/>
        <v>0</v>
      </c>
      <c r="S36" s="66">
        <v>0</v>
      </c>
      <c r="T36" s="66">
        <v>0</v>
      </c>
      <c r="U36" s="4">
        <f t="shared" si="6"/>
        <v>1</v>
      </c>
      <c r="V36" s="6">
        <f t="shared" si="7"/>
        <v>0</v>
      </c>
      <c r="W36" s="66">
        <v>0</v>
      </c>
      <c r="X36" s="66">
        <v>0</v>
      </c>
      <c r="Y36" s="4">
        <f t="shared" si="8"/>
        <v>0</v>
      </c>
      <c r="Z36" s="1"/>
      <c r="AA36" s="23"/>
      <c r="AB36" s="23"/>
      <c r="AC36" s="42"/>
      <c r="AD36" s="45" t="str">
        <f t="shared" si="9"/>
        <v/>
      </c>
      <c r="AE36" s="6">
        <f t="shared" si="10"/>
        <v>0</v>
      </c>
      <c r="AF36" s="66">
        <v>0</v>
      </c>
      <c r="AG36" s="63">
        <v>0</v>
      </c>
      <c r="AH36" s="4">
        <f t="shared" si="11"/>
        <v>5743</v>
      </c>
      <c r="AI36" s="51"/>
      <c r="AJ36" s="88"/>
    </row>
    <row r="37" spans="1:36" ht="15.75" x14ac:dyDescent="0.25">
      <c r="A37" s="30">
        <v>30</v>
      </c>
      <c r="B37" s="11"/>
      <c r="C37" s="64">
        <v>7060</v>
      </c>
      <c r="D37" s="67"/>
      <c r="E37" s="93"/>
      <c r="F37" s="11"/>
      <c r="G37" s="5">
        <f t="shared" si="0"/>
        <v>31</v>
      </c>
      <c r="H37" s="64">
        <v>9</v>
      </c>
      <c r="I37" s="64">
        <v>22</v>
      </c>
      <c r="J37" s="4">
        <f t="shared" si="15"/>
        <v>273</v>
      </c>
      <c r="K37" s="18">
        <f t="shared" si="2"/>
        <v>1</v>
      </c>
      <c r="L37" s="64">
        <v>1</v>
      </c>
      <c r="M37" s="64">
        <v>0</v>
      </c>
      <c r="N37" s="4">
        <f t="shared" si="16"/>
        <v>13</v>
      </c>
      <c r="O37" s="67">
        <v>25</v>
      </c>
      <c r="P37" s="4">
        <f t="shared" si="4"/>
        <v>2949</v>
      </c>
      <c r="Q37" s="11"/>
      <c r="R37" s="6">
        <f t="shared" si="5"/>
        <v>1</v>
      </c>
      <c r="S37" s="66">
        <v>1</v>
      </c>
      <c r="T37" s="66">
        <v>0</v>
      </c>
      <c r="U37" s="4">
        <f t="shared" si="6"/>
        <v>2</v>
      </c>
      <c r="V37" s="6">
        <f t="shared" si="7"/>
        <v>0</v>
      </c>
      <c r="W37" s="66">
        <v>0</v>
      </c>
      <c r="X37" s="66">
        <v>0</v>
      </c>
      <c r="Y37" s="4">
        <f t="shared" si="8"/>
        <v>0</v>
      </c>
      <c r="Z37" s="1"/>
      <c r="AA37" s="23"/>
      <c r="AB37" s="23"/>
      <c r="AC37" s="42"/>
      <c r="AD37" s="45" t="str">
        <f t="shared" si="9"/>
        <v/>
      </c>
      <c r="AE37" s="6">
        <f t="shared" si="10"/>
        <v>2</v>
      </c>
      <c r="AF37" s="66">
        <v>1</v>
      </c>
      <c r="AG37" s="63">
        <v>1</v>
      </c>
      <c r="AH37" s="4">
        <f t="shared" si="11"/>
        <v>5745</v>
      </c>
      <c r="AI37" s="51"/>
      <c r="AJ37" s="88"/>
    </row>
    <row r="38" spans="1:36" ht="16.5" thickBot="1" x14ac:dyDescent="0.3">
      <c r="A38" s="31">
        <v>31</v>
      </c>
      <c r="B38" s="32"/>
      <c r="C38" s="65">
        <v>7060</v>
      </c>
      <c r="D38" s="68"/>
      <c r="E38" s="94"/>
      <c r="F38" s="107"/>
      <c r="G38" s="41">
        <f t="shared" si="0"/>
        <v>16</v>
      </c>
      <c r="H38" s="65">
        <v>4</v>
      </c>
      <c r="I38" s="65">
        <v>12</v>
      </c>
      <c r="J38" s="21">
        <f t="shared" si="15"/>
        <v>289</v>
      </c>
      <c r="K38" s="19">
        <f t="shared" si="2"/>
        <v>0</v>
      </c>
      <c r="L38" s="65">
        <v>0</v>
      </c>
      <c r="M38" s="65">
        <v>0</v>
      </c>
      <c r="N38" s="21">
        <f t="shared" si="16"/>
        <v>13</v>
      </c>
      <c r="O38" s="68">
        <v>23</v>
      </c>
      <c r="P38" s="21">
        <f t="shared" si="4"/>
        <v>2972</v>
      </c>
      <c r="Q38" s="32"/>
      <c r="R38" s="20">
        <f t="shared" si="5"/>
        <v>1</v>
      </c>
      <c r="S38" s="69">
        <v>0</v>
      </c>
      <c r="T38" s="69">
        <v>1</v>
      </c>
      <c r="U38" s="21">
        <f t="shared" si="6"/>
        <v>3</v>
      </c>
      <c r="V38" s="20">
        <f t="shared" si="7"/>
        <v>0</v>
      </c>
      <c r="W38" s="69">
        <v>0</v>
      </c>
      <c r="X38" s="69">
        <v>0</v>
      </c>
      <c r="Y38" s="21">
        <f t="shared" si="8"/>
        <v>0</v>
      </c>
      <c r="Z38" s="40"/>
      <c r="AA38" s="43"/>
      <c r="AB38" s="43"/>
      <c r="AC38" s="44"/>
      <c r="AD38" s="46" t="str">
        <f t="shared" si="9"/>
        <v/>
      </c>
      <c r="AE38" s="38">
        <f t="shared" si="10"/>
        <v>2</v>
      </c>
      <c r="AF38" s="69">
        <v>2</v>
      </c>
      <c r="AG38" s="70">
        <v>0</v>
      </c>
      <c r="AH38" s="39">
        <f t="shared" si="11"/>
        <v>5747</v>
      </c>
      <c r="AI38" s="32"/>
      <c r="AJ38" s="89"/>
    </row>
    <row r="39" spans="1:36" ht="15.75" x14ac:dyDescent="0.25">
      <c r="A39" s="106" t="s">
        <v>37</v>
      </c>
      <c r="F39" s="109"/>
      <c r="G39" s="106" t="s">
        <v>38</v>
      </c>
      <c r="H39" s="103">
        <f>IF(H8="","",SUM(H8:H22)+July!H39)</f>
        <v>30558</v>
      </c>
      <c r="I39" s="103">
        <f>IF(I8="","",SUM(I8:I22)+July!I39)</f>
        <v>6499</v>
      </c>
      <c r="J39" s="111"/>
      <c r="K39" s="111"/>
      <c r="L39" s="103">
        <f>IF(L8="","",SUM(L8:L22)+July!L39)</f>
        <v>1379</v>
      </c>
      <c r="M39" s="103">
        <f>IF(M8="","",SUM(M8:M22)+July!M39)</f>
        <v>193</v>
      </c>
      <c r="N39" s="8"/>
      <c r="O39" s="111"/>
      <c r="P39" s="111"/>
      <c r="Q39" s="111"/>
      <c r="R39" s="111"/>
      <c r="S39" s="103">
        <f>IF(S8="","",SUM(S8:S38))</f>
        <v>2</v>
      </c>
      <c r="T39" s="103">
        <f>IF(T8="","",SUM(T8:T38))</f>
        <v>1</v>
      </c>
      <c r="U39" s="111"/>
      <c r="V39" s="111"/>
      <c r="W39" s="103">
        <f>IF(W8="","",SUM(W8:W38))</f>
        <v>0</v>
      </c>
      <c r="X39" s="103">
        <f>IF(X8="","",SUM(X8:X38))</f>
        <v>0</v>
      </c>
      <c r="Y39" s="111"/>
      <c r="Z39" s="111"/>
      <c r="AA39" s="111"/>
      <c r="AB39" s="111"/>
      <c r="AC39" s="111"/>
      <c r="AD39" s="111"/>
      <c r="AE39" s="111"/>
      <c r="AF39" s="103">
        <f>IF(AF8="","",SUM(AF8:AF38)+July!AF39)</f>
        <v>5622</v>
      </c>
      <c r="AG39" s="103">
        <f>IF(AG8="","",SUM(AG8:AG38)+July!AG39)</f>
        <v>125</v>
      </c>
    </row>
    <row r="40" spans="1:36" ht="15.75" x14ac:dyDescent="0.25">
      <c r="D40" s="147"/>
      <c r="E40" s="147"/>
      <c r="F40" s="147"/>
      <c r="G40" s="106" t="s">
        <v>41</v>
      </c>
      <c r="H40" s="103">
        <f>IF(H31="","",SUM(H31:H38))</f>
        <v>70</v>
      </c>
      <c r="I40" s="103">
        <f>IF(I31="","",SUM(I31:I38))</f>
        <v>219</v>
      </c>
      <c r="J40" s="111"/>
      <c r="K40" s="111"/>
      <c r="L40" s="112">
        <f>IF(L31="","",SUM(L31:L38))</f>
        <v>9</v>
      </c>
      <c r="M40" s="112">
        <f>IF(M31="","",SUM(M31:M38))</f>
        <v>4</v>
      </c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</row>
    <row r="41" spans="1:36" ht="3.75" customHeight="1" x14ac:dyDescent="0.25">
      <c r="F41" s="110"/>
      <c r="G41" s="106"/>
      <c r="H41" s="103"/>
      <c r="I41" s="103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</row>
    <row r="42" spans="1:36" ht="14.25" customHeight="1" x14ac:dyDescent="0.2">
      <c r="A42" s="116" t="s">
        <v>42</v>
      </c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5"/>
    </row>
    <row r="43" spans="1:36" ht="6.75" customHeight="1" x14ac:dyDescent="0.2"/>
  </sheetData>
  <sheetProtection sheet="1" objects="1" scenarios="1"/>
  <mergeCells count="19">
    <mergeCell ref="G4:P4"/>
    <mergeCell ref="R4:Y4"/>
    <mergeCell ref="AA4:AH4"/>
    <mergeCell ref="G6:I6"/>
    <mergeCell ref="K6:M6"/>
    <mergeCell ref="AA6:AC6"/>
    <mergeCell ref="AE6:AG6"/>
    <mergeCell ref="V5:Y5"/>
    <mergeCell ref="AA5:AD5"/>
    <mergeCell ref="AE5:AH5"/>
    <mergeCell ref="G5:J5"/>
    <mergeCell ref="K5:N5"/>
    <mergeCell ref="O5:P5"/>
    <mergeCell ref="R5:U5"/>
    <mergeCell ref="G23:P30"/>
    <mergeCell ref="R23:Y30"/>
    <mergeCell ref="AE23:AH30"/>
    <mergeCell ref="D40:F40"/>
    <mergeCell ref="C5:E5"/>
  </mergeCells>
  <conditionalFormatting sqref="AA8:AA37">
    <cfRule type="expression" dxfId="9" priority="2" stopIfTrue="1">
      <formula>AB8+AC8&lt;&gt;AA8</formula>
    </cfRule>
  </conditionalFormatting>
  <conditionalFormatting sqref="AA38">
    <cfRule type="expression" dxfId="8" priority="1" stopIfTrue="1">
      <formula>AB38+AC38&lt;&gt;AA38</formula>
    </cfRule>
  </conditionalFormatting>
  <printOptions horizontalCentered="1"/>
  <pageMargins left="0.25" right="0.25" top="0.75" bottom="0.75" header="0.3" footer="0.3"/>
  <pageSetup scale="53" orientation="landscape" r:id="rId1"/>
  <headerFooter alignWithMargins="0">
    <oddHeader>&amp;C&amp;"Arial,Bold"&amp;12WILLAMETTE FALLS FISHWAY COUNTS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J39"/>
  <sheetViews>
    <sheetView topLeftCell="D1" zoomScale="90" zoomScaleNormal="90" zoomScaleSheetLayoutView="100" workbookViewId="0">
      <pane ySplit="7" topLeftCell="A17" activePane="bottomLeft" state="frozen"/>
      <selection activeCell="AD7" sqref="AD7:AE7"/>
      <selection pane="bottomLeft" activeCell="U38" sqref="U38"/>
    </sheetView>
  </sheetViews>
  <sheetFormatPr defaultColWidth="9.140625" defaultRowHeight="12.75" x14ac:dyDescent="0.2"/>
  <cols>
    <col min="1" max="1" width="6.140625" style="7" bestFit="1" customWidth="1"/>
    <col min="2" max="2" width="0.7109375" style="7" customWidth="1"/>
    <col min="3" max="3" width="7" style="7" bestFit="1" customWidth="1"/>
    <col min="4" max="4" width="7.7109375" style="7" customWidth="1"/>
    <col min="5" max="5" width="6.7109375" style="7" customWidth="1"/>
    <col min="6" max="6" width="0.7109375" style="7" customWidth="1"/>
    <col min="7" max="7" width="6.28515625" style="7" bestFit="1" customWidth="1"/>
    <col min="8" max="8" width="9.140625" style="7" bestFit="1" customWidth="1"/>
    <col min="9" max="9" width="7.42578125" style="7" bestFit="1" customWidth="1"/>
    <col min="10" max="10" width="11" style="7" bestFit="1" customWidth="1"/>
    <col min="11" max="11" width="6.28515625" style="7" bestFit="1" customWidth="1"/>
    <col min="12" max="12" width="9.140625" style="7" bestFit="1" customWidth="1"/>
    <col min="13" max="13" width="7.42578125" style="7" bestFit="1" customWidth="1"/>
    <col min="14" max="14" width="7" style="7" bestFit="1" customWidth="1"/>
    <col min="15" max="15" width="6.28515625" style="7" bestFit="1" customWidth="1"/>
    <col min="16" max="16" width="7" style="7" bestFit="1" customWidth="1"/>
    <col min="17" max="17" width="0.7109375" style="7" customWidth="1"/>
    <col min="18" max="18" width="6.28515625" style="7" bestFit="1" customWidth="1"/>
    <col min="19" max="19" width="9.140625" style="7" bestFit="1" customWidth="1"/>
    <col min="20" max="20" width="7.42578125" style="7" bestFit="1" customWidth="1"/>
    <col min="21" max="21" width="7" style="7" bestFit="1" customWidth="1"/>
    <col min="22" max="22" width="6.28515625" style="7" bestFit="1" customWidth="1"/>
    <col min="23" max="23" width="9.140625" style="7" bestFit="1" customWidth="1"/>
    <col min="24" max="24" width="7.42578125" style="7" bestFit="1" customWidth="1"/>
    <col min="25" max="25" width="7" style="7" bestFit="1" customWidth="1"/>
    <col min="26" max="26" width="0.7109375" style="7" customWidth="1"/>
    <col min="27" max="27" width="6.28515625" style="7" bestFit="1" customWidth="1"/>
    <col min="28" max="28" width="9.140625" style="7" bestFit="1" customWidth="1"/>
    <col min="29" max="29" width="7.42578125" style="7" bestFit="1" customWidth="1"/>
    <col min="30" max="30" width="7" style="7" bestFit="1" customWidth="1"/>
    <col min="31" max="31" width="6.28515625" style="7" bestFit="1" customWidth="1"/>
    <col min="32" max="32" width="9.140625" style="7" bestFit="1" customWidth="1"/>
    <col min="33" max="33" width="7.42578125" style="7" bestFit="1" customWidth="1"/>
    <col min="34" max="34" width="7" style="7" bestFit="1" customWidth="1"/>
    <col min="35" max="35" width="0.7109375" style="7" customWidth="1"/>
    <col min="36" max="36" width="21.28515625" style="7" bestFit="1" customWidth="1"/>
    <col min="37" max="37" width="12.42578125" style="7" bestFit="1" customWidth="1"/>
    <col min="38" max="16384" width="9.140625" style="7"/>
  </cols>
  <sheetData>
    <row r="1" spans="1:36" ht="15.75" x14ac:dyDescent="0.25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26"/>
      <c r="AF1" s="26"/>
      <c r="AG1" s="10"/>
      <c r="AH1" s="10"/>
      <c r="AI1" s="26" t="s">
        <v>27</v>
      </c>
      <c r="AJ1" s="60">
        <v>2022</v>
      </c>
    </row>
    <row r="2" spans="1:36" ht="15.75" x14ac:dyDescent="0.25">
      <c r="A2" s="24"/>
      <c r="B2" s="24"/>
      <c r="C2" s="24"/>
      <c r="D2" s="24"/>
      <c r="E2" s="24"/>
      <c r="F2" s="24"/>
      <c r="G2" s="25"/>
      <c r="H2" s="26"/>
      <c r="I2" s="26"/>
      <c r="J2" s="26"/>
      <c r="K2" s="10"/>
      <c r="L2" s="10"/>
      <c r="M2" s="10"/>
      <c r="N2" s="10"/>
      <c r="O2" s="24"/>
      <c r="P2" s="24"/>
      <c r="Q2" s="26"/>
      <c r="R2" s="26"/>
      <c r="S2" s="26"/>
      <c r="T2" s="26"/>
      <c r="U2" s="26"/>
      <c r="V2" s="26"/>
      <c r="W2" s="26"/>
      <c r="X2" s="26"/>
      <c r="Y2" s="26"/>
      <c r="Z2" s="25"/>
      <c r="AA2" s="25"/>
      <c r="AB2" s="24"/>
      <c r="AC2" s="24"/>
      <c r="AD2" s="24"/>
      <c r="AE2" s="26"/>
      <c r="AF2" s="26"/>
      <c r="AG2" s="10"/>
      <c r="AH2" s="10"/>
      <c r="AI2" s="26" t="s">
        <v>28</v>
      </c>
      <c r="AJ2" s="60" t="s">
        <v>16</v>
      </c>
    </row>
    <row r="3" spans="1:36" ht="15.75" thickBot="1" x14ac:dyDescent="0.25">
      <c r="A3" s="24"/>
      <c r="B3" s="24"/>
      <c r="C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9"/>
      <c r="AJ3" s="9"/>
    </row>
    <row r="4" spans="1:36" ht="15.75" x14ac:dyDescent="0.25">
      <c r="A4" s="33"/>
      <c r="B4" s="34"/>
      <c r="C4" s="35"/>
      <c r="D4" s="36"/>
      <c r="E4" s="37"/>
      <c r="F4" s="34"/>
      <c r="G4" s="129" t="s">
        <v>12</v>
      </c>
      <c r="H4" s="130"/>
      <c r="I4" s="130"/>
      <c r="J4" s="130"/>
      <c r="K4" s="130"/>
      <c r="L4" s="130"/>
      <c r="M4" s="130"/>
      <c r="N4" s="130"/>
      <c r="O4" s="130"/>
      <c r="P4" s="131"/>
      <c r="Q4" s="34"/>
      <c r="R4" s="126" t="s">
        <v>8</v>
      </c>
      <c r="S4" s="127"/>
      <c r="T4" s="127"/>
      <c r="U4" s="127"/>
      <c r="V4" s="127"/>
      <c r="W4" s="127"/>
      <c r="X4" s="127"/>
      <c r="Y4" s="128"/>
      <c r="Z4" s="34"/>
      <c r="AA4" s="123" t="s">
        <v>9</v>
      </c>
      <c r="AB4" s="124"/>
      <c r="AC4" s="124"/>
      <c r="AD4" s="124"/>
      <c r="AE4" s="124"/>
      <c r="AF4" s="124"/>
      <c r="AG4" s="124"/>
      <c r="AH4" s="125"/>
      <c r="AI4" s="54"/>
      <c r="AJ4" s="57" t="s">
        <v>33</v>
      </c>
    </row>
    <row r="5" spans="1:36" ht="15" x14ac:dyDescent="0.2">
      <c r="A5" s="27" t="s">
        <v>0</v>
      </c>
      <c r="B5" s="11"/>
      <c r="C5" s="120" t="s">
        <v>2</v>
      </c>
      <c r="D5" s="121"/>
      <c r="E5" s="122"/>
      <c r="F5" s="11"/>
      <c r="G5" s="117" t="s">
        <v>4</v>
      </c>
      <c r="H5" s="118"/>
      <c r="I5" s="118"/>
      <c r="J5" s="119"/>
      <c r="K5" s="117" t="s">
        <v>5</v>
      </c>
      <c r="L5" s="118"/>
      <c r="M5" s="118"/>
      <c r="N5" s="119"/>
      <c r="O5" s="117" t="s">
        <v>6</v>
      </c>
      <c r="P5" s="119"/>
      <c r="Q5" s="11"/>
      <c r="R5" s="117" t="s">
        <v>4</v>
      </c>
      <c r="S5" s="118"/>
      <c r="T5" s="118"/>
      <c r="U5" s="119"/>
      <c r="V5" s="117" t="s">
        <v>5</v>
      </c>
      <c r="W5" s="118"/>
      <c r="X5" s="118"/>
      <c r="Y5" s="119"/>
      <c r="Z5" s="11"/>
      <c r="AA5" s="117" t="s">
        <v>11</v>
      </c>
      <c r="AB5" s="118"/>
      <c r="AC5" s="118"/>
      <c r="AD5" s="119"/>
      <c r="AE5" s="117" t="s">
        <v>10</v>
      </c>
      <c r="AF5" s="118"/>
      <c r="AG5" s="118"/>
      <c r="AH5" s="119"/>
      <c r="AI5" s="48"/>
      <c r="AJ5" s="56"/>
    </row>
    <row r="6" spans="1:36" ht="15.75" x14ac:dyDescent="0.25">
      <c r="A6" s="27"/>
      <c r="B6" s="11"/>
      <c r="C6" s="12" t="s">
        <v>3</v>
      </c>
      <c r="D6" s="12" t="s">
        <v>20</v>
      </c>
      <c r="E6" s="13" t="s">
        <v>21</v>
      </c>
      <c r="F6" s="11"/>
      <c r="G6" s="117" t="s">
        <v>7</v>
      </c>
      <c r="H6" s="118"/>
      <c r="I6" s="119"/>
      <c r="J6" s="14" t="s">
        <v>1</v>
      </c>
      <c r="K6" s="117" t="s">
        <v>7</v>
      </c>
      <c r="L6" s="118"/>
      <c r="M6" s="119"/>
      <c r="N6" s="14" t="s">
        <v>1</v>
      </c>
      <c r="O6" s="12" t="s">
        <v>7</v>
      </c>
      <c r="P6" s="14" t="s">
        <v>1</v>
      </c>
      <c r="Q6" s="11"/>
      <c r="R6" s="13" t="s">
        <v>7</v>
      </c>
      <c r="S6" s="13"/>
      <c r="T6" s="13"/>
      <c r="U6" s="22" t="s">
        <v>1</v>
      </c>
      <c r="V6" s="13" t="s">
        <v>7</v>
      </c>
      <c r="W6" s="13"/>
      <c r="X6" s="13"/>
      <c r="Y6" s="22" t="s">
        <v>1</v>
      </c>
      <c r="Z6" s="11"/>
      <c r="AA6" s="117" t="s">
        <v>7</v>
      </c>
      <c r="AB6" s="118"/>
      <c r="AC6" s="119"/>
      <c r="AD6" s="14" t="s">
        <v>1</v>
      </c>
      <c r="AE6" s="120" t="s">
        <v>7</v>
      </c>
      <c r="AF6" s="121"/>
      <c r="AG6" s="122"/>
      <c r="AH6" s="22" t="s">
        <v>1</v>
      </c>
      <c r="AI6" s="49"/>
      <c r="AJ6" s="52" t="s">
        <v>35</v>
      </c>
    </row>
    <row r="7" spans="1:36" ht="15.75" x14ac:dyDescent="0.25">
      <c r="A7" s="28"/>
      <c r="B7" s="11"/>
      <c r="C7" s="23"/>
      <c r="D7" s="23"/>
      <c r="E7" s="23"/>
      <c r="F7" s="11"/>
      <c r="G7" s="15" t="s">
        <v>22</v>
      </c>
      <c r="H7" s="12" t="s">
        <v>23</v>
      </c>
      <c r="I7" s="12" t="s">
        <v>24</v>
      </c>
      <c r="J7" s="16">
        <f>August!J38</f>
        <v>289</v>
      </c>
      <c r="K7" s="15" t="s">
        <v>22</v>
      </c>
      <c r="L7" s="12" t="s">
        <v>23</v>
      </c>
      <c r="M7" s="12" t="s">
        <v>24</v>
      </c>
      <c r="N7" s="16">
        <f>August!N38</f>
        <v>13</v>
      </c>
      <c r="O7" s="23"/>
      <c r="P7" s="16">
        <f>August!P38</f>
        <v>2972</v>
      </c>
      <c r="Q7" s="11"/>
      <c r="R7" s="15" t="s">
        <v>22</v>
      </c>
      <c r="S7" s="12" t="s">
        <v>23</v>
      </c>
      <c r="T7" s="12" t="s">
        <v>24</v>
      </c>
      <c r="U7" s="4">
        <f>August!U38</f>
        <v>3</v>
      </c>
      <c r="V7" s="15" t="s">
        <v>22</v>
      </c>
      <c r="W7" s="12" t="s">
        <v>23</v>
      </c>
      <c r="X7" s="12" t="s">
        <v>24</v>
      </c>
      <c r="Y7" s="4">
        <f>August!Y38</f>
        <v>0</v>
      </c>
      <c r="Z7" s="1"/>
      <c r="AA7" s="3" t="s">
        <v>22</v>
      </c>
      <c r="AB7" s="2" t="s">
        <v>23</v>
      </c>
      <c r="AC7" s="2" t="s">
        <v>24</v>
      </c>
      <c r="AD7" s="4"/>
      <c r="AE7" s="15" t="s">
        <v>22</v>
      </c>
      <c r="AF7" s="12" t="s">
        <v>23</v>
      </c>
      <c r="AG7" s="12" t="s">
        <v>24</v>
      </c>
      <c r="AH7" s="16">
        <f>August!AH38</f>
        <v>5747</v>
      </c>
      <c r="AI7" s="50"/>
      <c r="AJ7" s="53"/>
    </row>
    <row r="8" spans="1:36" ht="15.75" x14ac:dyDescent="0.25">
      <c r="A8" s="29">
        <v>1</v>
      </c>
      <c r="B8" s="11"/>
      <c r="C8" s="63">
        <v>7120</v>
      </c>
      <c r="D8" s="66"/>
      <c r="E8" s="90"/>
      <c r="F8" s="1"/>
      <c r="G8" s="5">
        <f t="shared" ref="G8:G38" si="0">IF(AND(H8="",I8=""),"",H8+I8)</f>
        <v>37</v>
      </c>
      <c r="H8" s="63">
        <v>5</v>
      </c>
      <c r="I8" s="63">
        <v>32</v>
      </c>
      <c r="J8" s="4">
        <f t="shared" ref="J8:J38" si="1">IF(G8="","",IF(G8&lt;-1000,"Error",J7+G8))</f>
        <v>326</v>
      </c>
      <c r="K8" s="5">
        <f t="shared" ref="K8:K38" si="2">IF(AND(L8="",M8=""),"",L8+M8)</f>
        <v>6</v>
      </c>
      <c r="L8" s="63">
        <v>4</v>
      </c>
      <c r="M8" s="66">
        <v>2</v>
      </c>
      <c r="N8" s="4">
        <f t="shared" ref="N8:N38" si="3">IF(K8="","",IF(K8&lt;-1000,"Error",N7+K8))</f>
        <v>19</v>
      </c>
      <c r="O8" s="66">
        <v>23</v>
      </c>
      <c r="P8" s="4">
        <f t="shared" ref="P8:P38" si="4">IF(O8="","",IF(O8&lt;-1000,"Error",P7+O8))</f>
        <v>2995</v>
      </c>
      <c r="Q8" s="1"/>
      <c r="R8" s="6">
        <f t="shared" ref="R8:R38" si="5">IF(AND(S8="",T8=""),"",S8+T8)</f>
        <v>1</v>
      </c>
      <c r="S8" s="66">
        <v>0</v>
      </c>
      <c r="T8" s="66">
        <v>1</v>
      </c>
      <c r="U8" s="4">
        <f t="shared" ref="U8:U38" si="6">IF(R8="","",IF(R8&lt;-1000,"Error",U7+R8))</f>
        <v>4</v>
      </c>
      <c r="V8" s="6">
        <f t="shared" ref="V8:V38" si="7">IF(AND(W8="",X8=""),"",W8+X8)</f>
        <v>0</v>
      </c>
      <c r="W8" s="66">
        <v>0</v>
      </c>
      <c r="X8" s="66">
        <v>0</v>
      </c>
      <c r="Y8" s="4">
        <f t="shared" ref="Y8:Y38" si="8">IF(V8="","",IF(V8&lt;-1000,"Error",Y7+V8))</f>
        <v>0</v>
      </c>
      <c r="Z8" s="1"/>
      <c r="AA8" s="23"/>
      <c r="AB8" s="23"/>
      <c r="AC8" s="42"/>
      <c r="AD8" s="45" t="str">
        <f t="shared" ref="AD8:AD38" si="9">IF(AA8="","",IF(AA8&lt;-1000,"",AD7+AA8))</f>
        <v/>
      </c>
      <c r="AE8" s="6">
        <f t="shared" ref="AE8:AE38" si="10">IF(AND(AF8="",AG8=""),"",AF8+AG8)</f>
        <v>6</v>
      </c>
      <c r="AF8" s="66">
        <v>6</v>
      </c>
      <c r="AG8" s="63">
        <v>0</v>
      </c>
      <c r="AH8" s="4">
        <f t="shared" ref="AH8:AH38" si="11">IF(AE8="","",IF(AE8&lt;-1000,"Error",AH7+AE8))</f>
        <v>5753</v>
      </c>
      <c r="AI8" s="50"/>
      <c r="AJ8" s="88"/>
    </row>
    <row r="9" spans="1:36" ht="15.75" x14ac:dyDescent="0.25">
      <c r="A9" s="30">
        <v>2</v>
      </c>
      <c r="B9" s="11"/>
      <c r="C9" s="63">
        <v>7940</v>
      </c>
      <c r="D9" s="66"/>
      <c r="E9" s="90"/>
      <c r="F9" s="1"/>
      <c r="G9" s="5">
        <f t="shared" si="0"/>
        <v>23</v>
      </c>
      <c r="H9" s="63">
        <v>3</v>
      </c>
      <c r="I9" s="63">
        <v>20</v>
      </c>
      <c r="J9" s="4">
        <f t="shared" si="1"/>
        <v>349</v>
      </c>
      <c r="K9" s="6">
        <f t="shared" si="2"/>
        <v>7</v>
      </c>
      <c r="L9" s="63">
        <v>3</v>
      </c>
      <c r="M9" s="63">
        <v>4</v>
      </c>
      <c r="N9" s="4">
        <f t="shared" si="3"/>
        <v>26</v>
      </c>
      <c r="O9" s="66">
        <v>6</v>
      </c>
      <c r="P9" s="4">
        <f t="shared" si="4"/>
        <v>3001</v>
      </c>
      <c r="Q9" s="1"/>
      <c r="R9" s="6">
        <f t="shared" si="5"/>
        <v>1</v>
      </c>
      <c r="S9" s="66">
        <v>0</v>
      </c>
      <c r="T9" s="66">
        <v>1</v>
      </c>
      <c r="U9" s="4">
        <f t="shared" si="6"/>
        <v>5</v>
      </c>
      <c r="V9" s="6">
        <f t="shared" si="7"/>
        <v>0</v>
      </c>
      <c r="W9" s="66">
        <v>0</v>
      </c>
      <c r="X9" s="66">
        <v>0</v>
      </c>
      <c r="Y9" s="4">
        <f t="shared" si="8"/>
        <v>0</v>
      </c>
      <c r="Z9" s="1"/>
      <c r="AA9" s="23"/>
      <c r="AB9" s="23"/>
      <c r="AC9" s="42"/>
      <c r="AD9" s="45" t="str">
        <f t="shared" si="9"/>
        <v/>
      </c>
      <c r="AE9" s="6">
        <f t="shared" si="10"/>
        <v>2</v>
      </c>
      <c r="AF9" s="66">
        <v>2</v>
      </c>
      <c r="AG9" s="63">
        <v>0</v>
      </c>
      <c r="AH9" s="4">
        <f t="shared" si="11"/>
        <v>5755</v>
      </c>
      <c r="AI9" s="50"/>
      <c r="AJ9" s="88"/>
    </row>
    <row r="10" spans="1:36" ht="15.75" x14ac:dyDescent="0.25">
      <c r="A10" s="30">
        <v>3</v>
      </c>
      <c r="B10" s="11"/>
      <c r="C10" s="63">
        <v>8540</v>
      </c>
      <c r="D10" s="66"/>
      <c r="E10" s="90"/>
      <c r="F10" s="1"/>
      <c r="G10" s="5">
        <f t="shared" si="0"/>
        <v>36</v>
      </c>
      <c r="H10" s="63">
        <v>3</v>
      </c>
      <c r="I10" s="63">
        <v>33</v>
      </c>
      <c r="J10" s="4">
        <f t="shared" si="1"/>
        <v>385</v>
      </c>
      <c r="K10" s="6">
        <f t="shared" si="2"/>
        <v>8</v>
      </c>
      <c r="L10" s="63">
        <v>3</v>
      </c>
      <c r="M10" s="63">
        <v>5</v>
      </c>
      <c r="N10" s="4">
        <f t="shared" si="3"/>
        <v>34</v>
      </c>
      <c r="O10" s="66">
        <v>22</v>
      </c>
      <c r="P10" s="4">
        <f t="shared" si="4"/>
        <v>3023</v>
      </c>
      <c r="Q10" s="1"/>
      <c r="R10" s="6">
        <f t="shared" si="5"/>
        <v>0</v>
      </c>
      <c r="S10" s="66">
        <v>0</v>
      </c>
      <c r="T10" s="66">
        <v>0</v>
      </c>
      <c r="U10" s="4">
        <f t="shared" si="6"/>
        <v>5</v>
      </c>
      <c r="V10" s="6">
        <f t="shared" si="7"/>
        <v>0</v>
      </c>
      <c r="W10" s="66">
        <v>0</v>
      </c>
      <c r="X10" s="66">
        <v>0</v>
      </c>
      <c r="Y10" s="4">
        <f t="shared" si="8"/>
        <v>0</v>
      </c>
      <c r="Z10" s="1"/>
      <c r="AA10" s="23"/>
      <c r="AB10" s="23"/>
      <c r="AC10" s="42"/>
      <c r="AD10" s="45" t="str">
        <f t="shared" si="9"/>
        <v/>
      </c>
      <c r="AE10" s="6">
        <f t="shared" si="10"/>
        <v>10</v>
      </c>
      <c r="AF10" s="66">
        <v>9</v>
      </c>
      <c r="AG10" s="63">
        <v>1</v>
      </c>
      <c r="AH10" s="4">
        <f t="shared" si="11"/>
        <v>5765</v>
      </c>
      <c r="AI10" s="50"/>
      <c r="AJ10" s="88"/>
    </row>
    <row r="11" spans="1:36" ht="15.75" x14ac:dyDescent="0.25">
      <c r="A11" s="30">
        <v>4</v>
      </c>
      <c r="B11" s="11"/>
      <c r="C11" s="63">
        <v>9410</v>
      </c>
      <c r="D11" s="91"/>
      <c r="E11" s="92"/>
      <c r="F11" s="1"/>
      <c r="G11" s="5">
        <f t="shared" si="0"/>
        <v>35</v>
      </c>
      <c r="H11" s="63">
        <v>6</v>
      </c>
      <c r="I11" s="63">
        <v>29</v>
      </c>
      <c r="J11" s="4">
        <f t="shared" si="1"/>
        <v>420</v>
      </c>
      <c r="K11" s="6">
        <f t="shared" si="2"/>
        <v>2</v>
      </c>
      <c r="L11" s="63">
        <v>2</v>
      </c>
      <c r="M11" s="63">
        <v>0</v>
      </c>
      <c r="N11" s="4">
        <f t="shared" si="3"/>
        <v>36</v>
      </c>
      <c r="O11" s="66">
        <v>9</v>
      </c>
      <c r="P11" s="4">
        <f t="shared" si="4"/>
        <v>3032</v>
      </c>
      <c r="Q11" s="1"/>
      <c r="R11" s="6">
        <f t="shared" si="5"/>
        <v>3</v>
      </c>
      <c r="S11" s="66">
        <v>2</v>
      </c>
      <c r="T11" s="66">
        <v>1</v>
      </c>
      <c r="U11" s="4">
        <f t="shared" si="6"/>
        <v>8</v>
      </c>
      <c r="V11" s="6">
        <f t="shared" si="7"/>
        <v>1</v>
      </c>
      <c r="W11" s="66">
        <v>1</v>
      </c>
      <c r="X11" s="66">
        <v>0</v>
      </c>
      <c r="Y11" s="4">
        <f t="shared" si="8"/>
        <v>1</v>
      </c>
      <c r="Z11" s="1"/>
      <c r="AA11" s="23"/>
      <c r="AB11" s="23"/>
      <c r="AC11" s="42"/>
      <c r="AD11" s="45" t="str">
        <f t="shared" si="9"/>
        <v/>
      </c>
      <c r="AE11" s="6">
        <f t="shared" si="10"/>
        <v>2</v>
      </c>
      <c r="AF11" s="66">
        <v>1</v>
      </c>
      <c r="AG11" s="63">
        <v>1</v>
      </c>
      <c r="AH11" s="4">
        <f t="shared" si="11"/>
        <v>5767</v>
      </c>
      <c r="AI11" s="50"/>
      <c r="AJ11" s="88"/>
    </row>
    <row r="12" spans="1:36" ht="15.75" x14ac:dyDescent="0.25">
      <c r="A12" s="30">
        <v>5</v>
      </c>
      <c r="B12" s="11"/>
      <c r="C12" s="63">
        <v>9650</v>
      </c>
      <c r="D12" s="66"/>
      <c r="E12" s="92"/>
      <c r="F12" s="1"/>
      <c r="G12" s="5">
        <f t="shared" si="0"/>
        <v>32</v>
      </c>
      <c r="H12" s="63">
        <v>8</v>
      </c>
      <c r="I12" s="63">
        <v>24</v>
      </c>
      <c r="J12" s="4">
        <f t="shared" si="1"/>
        <v>452</v>
      </c>
      <c r="K12" s="6">
        <f t="shared" si="2"/>
        <v>1</v>
      </c>
      <c r="L12" s="63">
        <v>1</v>
      </c>
      <c r="M12" s="63">
        <v>0</v>
      </c>
      <c r="N12" s="4">
        <f t="shared" si="3"/>
        <v>37</v>
      </c>
      <c r="O12" s="66">
        <v>17</v>
      </c>
      <c r="P12" s="4">
        <f t="shared" si="4"/>
        <v>3049</v>
      </c>
      <c r="Q12" s="1"/>
      <c r="R12" s="6">
        <f t="shared" si="5"/>
        <v>1</v>
      </c>
      <c r="S12" s="66">
        <v>0</v>
      </c>
      <c r="T12" s="66">
        <v>1</v>
      </c>
      <c r="U12" s="4">
        <f t="shared" si="6"/>
        <v>9</v>
      </c>
      <c r="V12" s="6">
        <f t="shared" si="7"/>
        <v>3</v>
      </c>
      <c r="W12" s="66">
        <v>2</v>
      </c>
      <c r="X12" s="66">
        <v>1</v>
      </c>
      <c r="Y12" s="4">
        <f t="shared" si="8"/>
        <v>4</v>
      </c>
      <c r="Z12" s="1"/>
      <c r="AA12" s="23"/>
      <c r="AB12" s="23"/>
      <c r="AC12" s="42"/>
      <c r="AD12" s="45" t="str">
        <f t="shared" si="9"/>
        <v/>
      </c>
      <c r="AE12" s="6">
        <f t="shared" si="10"/>
        <v>2</v>
      </c>
      <c r="AF12" s="66">
        <v>2</v>
      </c>
      <c r="AG12" s="63">
        <v>0</v>
      </c>
      <c r="AH12" s="4">
        <f t="shared" si="11"/>
        <v>5769</v>
      </c>
      <c r="AI12" s="50"/>
      <c r="AJ12" s="88"/>
    </row>
    <row r="13" spans="1:36" ht="15.75" x14ac:dyDescent="0.25">
      <c r="A13" s="30">
        <v>6</v>
      </c>
      <c r="B13" s="11"/>
      <c r="C13" s="63">
        <v>9410</v>
      </c>
      <c r="D13" s="66">
        <v>72</v>
      </c>
      <c r="E13" s="92"/>
      <c r="F13" s="1"/>
      <c r="G13" s="5">
        <f t="shared" si="0"/>
        <v>47</v>
      </c>
      <c r="H13" s="63">
        <v>6</v>
      </c>
      <c r="I13" s="63">
        <v>41</v>
      </c>
      <c r="J13" s="4">
        <f t="shared" si="1"/>
        <v>499</v>
      </c>
      <c r="K13" s="6">
        <f t="shared" si="2"/>
        <v>1</v>
      </c>
      <c r="L13" s="63">
        <v>0</v>
      </c>
      <c r="M13" s="63">
        <v>1</v>
      </c>
      <c r="N13" s="4">
        <f t="shared" si="3"/>
        <v>38</v>
      </c>
      <c r="O13" s="66">
        <v>9</v>
      </c>
      <c r="P13" s="4">
        <f t="shared" si="4"/>
        <v>3058</v>
      </c>
      <c r="Q13" s="1"/>
      <c r="R13" s="6">
        <f t="shared" si="5"/>
        <v>10</v>
      </c>
      <c r="S13" s="66">
        <v>2</v>
      </c>
      <c r="T13" s="66">
        <v>8</v>
      </c>
      <c r="U13" s="4">
        <f t="shared" si="6"/>
        <v>19</v>
      </c>
      <c r="V13" s="6">
        <f t="shared" si="7"/>
        <v>7</v>
      </c>
      <c r="W13" s="66">
        <v>3</v>
      </c>
      <c r="X13" s="66">
        <v>4</v>
      </c>
      <c r="Y13" s="4">
        <f t="shared" si="8"/>
        <v>11</v>
      </c>
      <c r="Z13" s="1"/>
      <c r="AA13" s="23"/>
      <c r="AB13" s="23"/>
      <c r="AC13" s="42"/>
      <c r="AD13" s="45" t="str">
        <f t="shared" si="9"/>
        <v/>
      </c>
      <c r="AE13" s="6">
        <f t="shared" si="10"/>
        <v>7</v>
      </c>
      <c r="AF13" s="66">
        <v>6</v>
      </c>
      <c r="AG13" s="63">
        <v>1</v>
      </c>
      <c r="AH13" s="4">
        <f t="shared" si="11"/>
        <v>5776</v>
      </c>
      <c r="AI13" s="50"/>
      <c r="AJ13" s="88"/>
    </row>
    <row r="14" spans="1:36" ht="15.75" x14ac:dyDescent="0.25">
      <c r="A14" s="30">
        <v>7</v>
      </c>
      <c r="B14" s="11"/>
      <c r="C14" s="63">
        <v>9450</v>
      </c>
      <c r="D14" s="66">
        <v>72</v>
      </c>
      <c r="E14" s="92"/>
      <c r="F14" s="1"/>
      <c r="G14" s="5">
        <f t="shared" si="0"/>
        <v>47</v>
      </c>
      <c r="H14" s="63">
        <v>9</v>
      </c>
      <c r="I14" s="63">
        <v>38</v>
      </c>
      <c r="J14" s="4">
        <f t="shared" si="1"/>
        <v>546</v>
      </c>
      <c r="K14" s="6">
        <f t="shared" si="2"/>
        <v>2</v>
      </c>
      <c r="L14" s="63">
        <v>0</v>
      </c>
      <c r="M14" s="63">
        <v>2</v>
      </c>
      <c r="N14" s="4">
        <f t="shared" si="3"/>
        <v>40</v>
      </c>
      <c r="O14" s="66">
        <v>13</v>
      </c>
      <c r="P14" s="4">
        <f t="shared" si="4"/>
        <v>3071</v>
      </c>
      <c r="Q14" s="1"/>
      <c r="R14" s="6">
        <f t="shared" si="5"/>
        <v>10</v>
      </c>
      <c r="S14" s="66">
        <v>2</v>
      </c>
      <c r="T14" s="66">
        <v>8</v>
      </c>
      <c r="U14" s="4">
        <f t="shared" si="6"/>
        <v>29</v>
      </c>
      <c r="V14" s="6">
        <f t="shared" si="7"/>
        <v>9</v>
      </c>
      <c r="W14" s="66">
        <v>8</v>
      </c>
      <c r="X14" s="66">
        <v>1</v>
      </c>
      <c r="Y14" s="4">
        <f t="shared" si="8"/>
        <v>20</v>
      </c>
      <c r="Z14" s="1"/>
      <c r="AA14" s="23"/>
      <c r="AB14" s="23"/>
      <c r="AC14" s="42"/>
      <c r="AD14" s="45" t="str">
        <f t="shared" si="9"/>
        <v/>
      </c>
      <c r="AE14" s="6">
        <f t="shared" si="10"/>
        <v>11</v>
      </c>
      <c r="AF14" s="66">
        <v>9</v>
      </c>
      <c r="AG14" s="63">
        <v>2</v>
      </c>
      <c r="AH14" s="4">
        <f t="shared" si="11"/>
        <v>5787</v>
      </c>
      <c r="AI14" s="50"/>
      <c r="AJ14" s="88"/>
    </row>
    <row r="15" spans="1:36" ht="15.75" x14ac:dyDescent="0.25">
      <c r="A15" s="30">
        <v>8</v>
      </c>
      <c r="B15" s="11"/>
      <c r="C15" s="63">
        <v>9400</v>
      </c>
      <c r="D15" s="66">
        <v>73</v>
      </c>
      <c r="E15" s="92"/>
      <c r="F15" s="1"/>
      <c r="G15" s="5">
        <f t="shared" si="0"/>
        <v>50</v>
      </c>
      <c r="H15" s="63">
        <v>6</v>
      </c>
      <c r="I15" s="63">
        <v>44</v>
      </c>
      <c r="J15" s="4">
        <f t="shared" si="1"/>
        <v>596</v>
      </c>
      <c r="K15" s="6">
        <f t="shared" si="2"/>
        <v>3</v>
      </c>
      <c r="L15" s="63">
        <v>0</v>
      </c>
      <c r="M15" s="63">
        <v>3</v>
      </c>
      <c r="N15" s="4">
        <f t="shared" si="3"/>
        <v>43</v>
      </c>
      <c r="O15" s="66">
        <v>17</v>
      </c>
      <c r="P15" s="4">
        <f t="shared" si="4"/>
        <v>3088</v>
      </c>
      <c r="Q15" s="1"/>
      <c r="R15" s="6">
        <f t="shared" si="5"/>
        <v>8</v>
      </c>
      <c r="S15" s="66">
        <v>3</v>
      </c>
      <c r="T15" s="66">
        <v>5</v>
      </c>
      <c r="U15" s="4">
        <f t="shared" si="6"/>
        <v>37</v>
      </c>
      <c r="V15" s="6">
        <f t="shared" si="7"/>
        <v>14</v>
      </c>
      <c r="W15" s="66">
        <v>11</v>
      </c>
      <c r="X15" s="66">
        <v>3</v>
      </c>
      <c r="Y15" s="4">
        <f t="shared" si="8"/>
        <v>34</v>
      </c>
      <c r="Z15" s="1"/>
      <c r="AA15" s="23"/>
      <c r="AB15" s="23"/>
      <c r="AC15" s="42"/>
      <c r="AD15" s="45" t="str">
        <f t="shared" si="9"/>
        <v/>
      </c>
      <c r="AE15" s="6">
        <f t="shared" si="10"/>
        <v>10</v>
      </c>
      <c r="AF15" s="66">
        <v>9</v>
      </c>
      <c r="AG15" s="63">
        <v>1</v>
      </c>
      <c r="AH15" s="4">
        <f t="shared" si="11"/>
        <v>5797</v>
      </c>
      <c r="AI15" s="50"/>
      <c r="AJ15" s="88"/>
    </row>
    <row r="16" spans="1:36" ht="15.75" x14ac:dyDescent="0.25">
      <c r="A16" s="30">
        <v>9</v>
      </c>
      <c r="B16" s="11"/>
      <c r="C16" s="63">
        <v>9380</v>
      </c>
      <c r="D16" s="66">
        <v>73</v>
      </c>
      <c r="E16" s="92"/>
      <c r="F16" s="1"/>
      <c r="G16" s="5">
        <f t="shared" si="0"/>
        <v>73</v>
      </c>
      <c r="H16" s="63">
        <v>14</v>
      </c>
      <c r="I16" s="63">
        <v>59</v>
      </c>
      <c r="J16" s="4">
        <f t="shared" si="1"/>
        <v>669</v>
      </c>
      <c r="K16" s="6">
        <f t="shared" si="2"/>
        <v>4</v>
      </c>
      <c r="L16" s="63">
        <v>1</v>
      </c>
      <c r="M16" s="63">
        <v>3</v>
      </c>
      <c r="N16" s="4">
        <f t="shared" si="3"/>
        <v>47</v>
      </c>
      <c r="O16" s="66">
        <v>18</v>
      </c>
      <c r="P16" s="4">
        <f t="shared" si="4"/>
        <v>3106</v>
      </c>
      <c r="Q16" s="1"/>
      <c r="R16" s="6">
        <f t="shared" si="5"/>
        <v>6</v>
      </c>
      <c r="S16" s="66">
        <v>2</v>
      </c>
      <c r="T16" s="66">
        <v>4</v>
      </c>
      <c r="U16" s="4">
        <f t="shared" si="6"/>
        <v>43</v>
      </c>
      <c r="V16" s="6">
        <f t="shared" si="7"/>
        <v>22</v>
      </c>
      <c r="W16" s="66">
        <v>17</v>
      </c>
      <c r="X16" s="66">
        <v>5</v>
      </c>
      <c r="Y16" s="4">
        <f t="shared" si="8"/>
        <v>56</v>
      </c>
      <c r="Z16" s="1"/>
      <c r="AA16" s="23"/>
      <c r="AB16" s="23"/>
      <c r="AC16" s="42"/>
      <c r="AD16" s="45" t="str">
        <f t="shared" si="9"/>
        <v/>
      </c>
      <c r="AE16" s="6">
        <f t="shared" si="10"/>
        <v>14</v>
      </c>
      <c r="AF16" s="66">
        <v>14</v>
      </c>
      <c r="AG16" s="63">
        <v>0</v>
      </c>
      <c r="AH16" s="4">
        <f t="shared" si="11"/>
        <v>5811</v>
      </c>
      <c r="AI16" s="50"/>
      <c r="AJ16" s="88"/>
    </row>
    <row r="17" spans="1:36" ht="15.75" x14ac:dyDescent="0.25">
      <c r="A17" s="30">
        <v>10</v>
      </c>
      <c r="B17" s="11"/>
      <c r="C17" s="63">
        <v>9480</v>
      </c>
      <c r="D17" s="66"/>
      <c r="E17" s="92"/>
      <c r="F17" s="1"/>
      <c r="G17" s="5">
        <f t="shared" si="0"/>
        <v>57</v>
      </c>
      <c r="H17" s="63">
        <v>8</v>
      </c>
      <c r="I17" s="63">
        <v>49</v>
      </c>
      <c r="J17" s="4">
        <f t="shared" si="1"/>
        <v>726</v>
      </c>
      <c r="K17" s="6">
        <f t="shared" si="2"/>
        <v>5</v>
      </c>
      <c r="L17" s="63">
        <v>0</v>
      </c>
      <c r="M17" s="63">
        <v>5</v>
      </c>
      <c r="N17" s="4">
        <f t="shared" si="3"/>
        <v>52</v>
      </c>
      <c r="O17" s="66">
        <v>9</v>
      </c>
      <c r="P17" s="4">
        <f t="shared" si="4"/>
        <v>3115</v>
      </c>
      <c r="Q17" s="1"/>
      <c r="R17" s="6">
        <f t="shared" si="5"/>
        <v>12</v>
      </c>
      <c r="S17" s="66">
        <v>1</v>
      </c>
      <c r="T17" s="66">
        <v>11</v>
      </c>
      <c r="U17" s="4">
        <f t="shared" si="6"/>
        <v>55</v>
      </c>
      <c r="V17" s="6">
        <f t="shared" si="7"/>
        <v>22</v>
      </c>
      <c r="W17" s="66">
        <v>10</v>
      </c>
      <c r="X17" s="66">
        <v>12</v>
      </c>
      <c r="Y17" s="4">
        <f t="shared" si="8"/>
        <v>78</v>
      </c>
      <c r="Z17" s="1"/>
      <c r="AA17" s="23"/>
      <c r="AB17" s="23"/>
      <c r="AC17" s="42"/>
      <c r="AD17" s="45" t="str">
        <f t="shared" si="9"/>
        <v/>
      </c>
      <c r="AE17" s="6">
        <f t="shared" si="10"/>
        <v>11</v>
      </c>
      <c r="AF17" s="66">
        <v>9</v>
      </c>
      <c r="AG17" s="63">
        <v>2</v>
      </c>
      <c r="AH17" s="4">
        <f t="shared" si="11"/>
        <v>5822</v>
      </c>
      <c r="AI17" s="50"/>
      <c r="AJ17" s="88" t="s">
        <v>43</v>
      </c>
    </row>
    <row r="18" spans="1:36" ht="15.75" x14ac:dyDescent="0.25">
      <c r="A18" s="30">
        <v>11</v>
      </c>
      <c r="B18" s="11"/>
      <c r="C18" s="63">
        <v>8990</v>
      </c>
      <c r="D18" s="66"/>
      <c r="E18" s="92"/>
      <c r="F18" s="1"/>
      <c r="G18" s="5">
        <f t="shared" si="0"/>
        <v>68</v>
      </c>
      <c r="H18" s="63">
        <v>3</v>
      </c>
      <c r="I18" s="63">
        <v>65</v>
      </c>
      <c r="J18" s="4">
        <f t="shared" si="1"/>
        <v>794</v>
      </c>
      <c r="K18" s="6">
        <f t="shared" si="2"/>
        <v>14</v>
      </c>
      <c r="L18" s="63">
        <v>3</v>
      </c>
      <c r="M18" s="63">
        <v>11</v>
      </c>
      <c r="N18" s="4">
        <f t="shared" si="3"/>
        <v>66</v>
      </c>
      <c r="O18" s="66">
        <v>9</v>
      </c>
      <c r="P18" s="4">
        <f t="shared" si="4"/>
        <v>3124</v>
      </c>
      <c r="Q18" s="1"/>
      <c r="R18" s="6">
        <f t="shared" si="5"/>
        <v>19</v>
      </c>
      <c r="S18" s="66">
        <v>2</v>
      </c>
      <c r="T18" s="66">
        <v>17</v>
      </c>
      <c r="U18" s="4">
        <f t="shared" si="6"/>
        <v>74</v>
      </c>
      <c r="V18" s="6">
        <f t="shared" si="7"/>
        <v>39</v>
      </c>
      <c r="W18" s="66">
        <v>20</v>
      </c>
      <c r="X18" s="66">
        <v>19</v>
      </c>
      <c r="Y18" s="4">
        <f t="shared" si="8"/>
        <v>117</v>
      </c>
      <c r="Z18" s="1"/>
      <c r="AA18" s="23"/>
      <c r="AB18" s="23"/>
      <c r="AC18" s="42"/>
      <c r="AD18" s="45" t="str">
        <f t="shared" si="9"/>
        <v/>
      </c>
      <c r="AE18" s="6">
        <f t="shared" si="10"/>
        <v>9</v>
      </c>
      <c r="AF18" s="66">
        <v>8</v>
      </c>
      <c r="AG18" s="63">
        <v>1</v>
      </c>
      <c r="AH18" s="4">
        <f t="shared" si="11"/>
        <v>5831</v>
      </c>
      <c r="AI18" s="50"/>
      <c r="AJ18" s="88"/>
    </row>
    <row r="19" spans="1:36" ht="15.75" x14ac:dyDescent="0.25">
      <c r="A19" s="30">
        <v>12</v>
      </c>
      <c r="B19" s="11"/>
      <c r="C19" s="63">
        <v>8890</v>
      </c>
      <c r="D19" s="91">
        <v>67</v>
      </c>
      <c r="E19" s="92"/>
      <c r="F19" s="1"/>
      <c r="G19" s="5">
        <f t="shared" si="0"/>
        <v>65</v>
      </c>
      <c r="H19" s="63">
        <v>6</v>
      </c>
      <c r="I19" s="63">
        <v>59</v>
      </c>
      <c r="J19" s="4">
        <f t="shared" si="1"/>
        <v>859</v>
      </c>
      <c r="K19" s="6">
        <f t="shared" si="2"/>
        <v>13</v>
      </c>
      <c r="L19" s="63">
        <v>2</v>
      </c>
      <c r="M19" s="63">
        <v>11</v>
      </c>
      <c r="N19" s="4">
        <f t="shared" si="3"/>
        <v>79</v>
      </c>
      <c r="O19" s="66">
        <v>9</v>
      </c>
      <c r="P19" s="4">
        <f t="shared" si="4"/>
        <v>3133</v>
      </c>
      <c r="Q19" s="1"/>
      <c r="R19" s="6">
        <f t="shared" si="5"/>
        <v>16</v>
      </c>
      <c r="S19" s="66">
        <v>1</v>
      </c>
      <c r="T19" s="66">
        <v>15</v>
      </c>
      <c r="U19" s="4">
        <f t="shared" si="6"/>
        <v>90</v>
      </c>
      <c r="V19" s="6">
        <f t="shared" si="7"/>
        <v>27</v>
      </c>
      <c r="W19" s="66">
        <v>9</v>
      </c>
      <c r="X19" s="66">
        <v>18</v>
      </c>
      <c r="Y19" s="4">
        <f t="shared" si="8"/>
        <v>144</v>
      </c>
      <c r="Z19" s="1"/>
      <c r="AA19" s="23"/>
      <c r="AB19" s="23"/>
      <c r="AC19" s="42"/>
      <c r="AD19" s="45" t="str">
        <f t="shared" si="9"/>
        <v/>
      </c>
      <c r="AE19" s="6">
        <f t="shared" si="10"/>
        <v>9</v>
      </c>
      <c r="AF19" s="66">
        <v>5</v>
      </c>
      <c r="AG19" s="63">
        <v>4</v>
      </c>
      <c r="AH19" s="4">
        <f t="shared" si="11"/>
        <v>5840</v>
      </c>
      <c r="AI19" s="50"/>
      <c r="AJ19" s="88"/>
    </row>
    <row r="20" spans="1:36" ht="15.75" x14ac:dyDescent="0.25">
      <c r="A20" s="30">
        <v>13</v>
      </c>
      <c r="B20" s="11"/>
      <c r="C20" s="63">
        <v>8890</v>
      </c>
      <c r="D20" s="66">
        <v>67</v>
      </c>
      <c r="E20" s="92"/>
      <c r="F20" s="1"/>
      <c r="G20" s="5">
        <f t="shared" si="0"/>
        <v>71</v>
      </c>
      <c r="H20" s="63">
        <v>7</v>
      </c>
      <c r="I20" s="63">
        <v>64</v>
      </c>
      <c r="J20" s="4">
        <f t="shared" si="1"/>
        <v>930</v>
      </c>
      <c r="K20" s="6">
        <f t="shared" si="2"/>
        <v>8</v>
      </c>
      <c r="L20" s="63">
        <v>0</v>
      </c>
      <c r="M20" s="63">
        <v>8</v>
      </c>
      <c r="N20" s="4">
        <f t="shared" si="3"/>
        <v>87</v>
      </c>
      <c r="O20" s="66">
        <v>16</v>
      </c>
      <c r="P20" s="4">
        <f t="shared" si="4"/>
        <v>3149</v>
      </c>
      <c r="Q20" s="1"/>
      <c r="R20" s="6">
        <f t="shared" si="5"/>
        <v>8</v>
      </c>
      <c r="S20" s="66">
        <v>0</v>
      </c>
      <c r="T20" s="66">
        <v>8</v>
      </c>
      <c r="U20" s="4">
        <f t="shared" si="6"/>
        <v>98</v>
      </c>
      <c r="V20" s="6">
        <f t="shared" si="7"/>
        <v>24</v>
      </c>
      <c r="W20" s="66">
        <v>6</v>
      </c>
      <c r="X20" s="66">
        <v>18</v>
      </c>
      <c r="Y20" s="4">
        <f t="shared" si="8"/>
        <v>168</v>
      </c>
      <c r="Z20" s="1"/>
      <c r="AA20" s="23"/>
      <c r="AB20" s="23"/>
      <c r="AC20" s="42"/>
      <c r="AD20" s="45" t="str">
        <f t="shared" si="9"/>
        <v/>
      </c>
      <c r="AE20" s="6">
        <f t="shared" si="10"/>
        <v>10</v>
      </c>
      <c r="AF20" s="66">
        <v>9</v>
      </c>
      <c r="AG20" s="63">
        <v>1</v>
      </c>
      <c r="AH20" s="4">
        <f t="shared" si="11"/>
        <v>5850</v>
      </c>
      <c r="AI20" s="50"/>
      <c r="AJ20" s="88"/>
    </row>
    <row r="21" spans="1:36" ht="15.75" x14ac:dyDescent="0.25">
      <c r="A21" s="30">
        <v>14</v>
      </c>
      <c r="B21" s="11"/>
      <c r="C21" s="63">
        <v>8630</v>
      </c>
      <c r="D21" s="66">
        <v>66</v>
      </c>
      <c r="E21" s="92"/>
      <c r="F21" s="1"/>
      <c r="G21" s="5">
        <f t="shared" si="0"/>
        <v>106</v>
      </c>
      <c r="H21" s="63">
        <v>9</v>
      </c>
      <c r="I21" s="63">
        <v>97</v>
      </c>
      <c r="J21" s="4">
        <f t="shared" si="1"/>
        <v>1036</v>
      </c>
      <c r="K21" s="6">
        <f t="shared" si="2"/>
        <v>5</v>
      </c>
      <c r="L21" s="63">
        <v>0</v>
      </c>
      <c r="M21" s="63">
        <v>5</v>
      </c>
      <c r="N21" s="4">
        <f t="shared" si="3"/>
        <v>92</v>
      </c>
      <c r="O21" s="66">
        <v>17</v>
      </c>
      <c r="P21" s="4">
        <f t="shared" si="4"/>
        <v>3166</v>
      </c>
      <c r="Q21" s="1"/>
      <c r="R21" s="6">
        <f t="shared" si="5"/>
        <v>22</v>
      </c>
      <c r="S21" s="66">
        <v>3</v>
      </c>
      <c r="T21" s="66">
        <v>19</v>
      </c>
      <c r="U21" s="4">
        <f t="shared" si="6"/>
        <v>120</v>
      </c>
      <c r="V21" s="6">
        <f t="shared" si="7"/>
        <v>25</v>
      </c>
      <c r="W21" s="66">
        <v>3</v>
      </c>
      <c r="X21" s="66">
        <v>22</v>
      </c>
      <c r="Y21" s="4">
        <f t="shared" si="8"/>
        <v>193</v>
      </c>
      <c r="Z21" s="1"/>
      <c r="AA21" s="23"/>
      <c r="AB21" s="23"/>
      <c r="AC21" s="42"/>
      <c r="AD21" s="45" t="str">
        <f t="shared" si="9"/>
        <v/>
      </c>
      <c r="AE21" s="6">
        <f t="shared" si="10"/>
        <v>4</v>
      </c>
      <c r="AF21" s="66">
        <v>4</v>
      </c>
      <c r="AG21" s="63">
        <v>0</v>
      </c>
      <c r="AH21" s="4">
        <f t="shared" si="11"/>
        <v>5854</v>
      </c>
      <c r="AI21" s="50"/>
      <c r="AJ21" s="88"/>
    </row>
    <row r="22" spans="1:36" ht="15.75" x14ac:dyDescent="0.25">
      <c r="A22" s="30">
        <v>15</v>
      </c>
      <c r="B22" s="11"/>
      <c r="C22" s="63">
        <v>8600</v>
      </c>
      <c r="D22" s="66">
        <v>65</v>
      </c>
      <c r="E22" s="92"/>
      <c r="F22" s="1"/>
      <c r="G22" s="5">
        <f t="shared" si="0"/>
        <v>286</v>
      </c>
      <c r="H22" s="63">
        <v>19</v>
      </c>
      <c r="I22" s="63">
        <v>267</v>
      </c>
      <c r="J22" s="4">
        <f t="shared" si="1"/>
        <v>1322</v>
      </c>
      <c r="K22" s="6">
        <f t="shared" si="2"/>
        <v>15</v>
      </c>
      <c r="L22" s="63">
        <v>1</v>
      </c>
      <c r="M22" s="63">
        <v>14</v>
      </c>
      <c r="N22" s="4">
        <f t="shared" si="3"/>
        <v>107</v>
      </c>
      <c r="O22" s="66">
        <v>64</v>
      </c>
      <c r="P22" s="4">
        <f t="shared" si="4"/>
        <v>3230</v>
      </c>
      <c r="Q22" s="1"/>
      <c r="R22" s="6">
        <f t="shared" si="5"/>
        <v>40</v>
      </c>
      <c r="S22" s="66">
        <v>1</v>
      </c>
      <c r="T22" s="66">
        <v>39</v>
      </c>
      <c r="U22" s="4">
        <f t="shared" si="6"/>
        <v>160</v>
      </c>
      <c r="V22" s="6">
        <f t="shared" si="7"/>
        <v>17</v>
      </c>
      <c r="W22" s="66">
        <v>0</v>
      </c>
      <c r="X22" s="66">
        <v>17</v>
      </c>
      <c r="Y22" s="4">
        <f t="shared" si="8"/>
        <v>210</v>
      </c>
      <c r="Z22" s="1"/>
      <c r="AA22" s="23"/>
      <c r="AB22" s="23"/>
      <c r="AC22" s="42"/>
      <c r="AD22" s="45" t="str">
        <f t="shared" si="9"/>
        <v/>
      </c>
      <c r="AE22" s="6">
        <f t="shared" si="10"/>
        <v>6</v>
      </c>
      <c r="AF22" s="66">
        <v>2</v>
      </c>
      <c r="AG22" s="63">
        <v>4</v>
      </c>
      <c r="AH22" s="4">
        <f t="shared" si="11"/>
        <v>5860</v>
      </c>
      <c r="AI22" s="50"/>
      <c r="AJ22" s="88"/>
    </row>
    <row r="23" spans="1:36" ht="15.75" x14ac:dyDescent="0.25">
      <c r="A23" s="30">
        <v>16</v>
      </c>
      <c r="B23" s="11"/>
      <c r="C23" s="63">
        <v>8350</v>
      </c>
      <c r="D23" s="66">
        <v>65</v>
      </c>
      <c r="E23" s="92"/>
      <c r="F23" s="1"/>
      <c r="G23" s="5">
        <f t="shared" si="0"/>
        <v>195</v>
      </c>
      <c r="H23" s="63">
        <v>7</v>
      </c>
      <c r="I23" s="63">
        <v>188</v>
      </c>
      <c r="J23" s="4">
        <f t="shared" si="1"/>
        <v>1517</v>
      </c>
      <c r="K23" s="6">
        <f t="shared" si="2"/>
        <v>19</v>
      </c>
      <c r="L23" s="63">
        <v>3</v>
      </c>
      <c r="M23" s="63">
        <v>16</v>
      </c>
      <c r="N23" s="4">
        <f t="shared" si="3"/>
        <v>126</v>
      </c>
      <c r="O23" s="66">
        <v>29</v>
      </c>
      <c r="P23" s="4">
        <f t="shared" si="4"/>
        <v>3259</v>
      </c>
      <c r="Q23" s="1"/>
      <c r="R23" s="6">
        <f t="shared" si="5"/>
        <v>71</v>
      </c>
      <c r="S23" s="66">
        <v>6</v>
      </c>
      <c r="T23" s="66">
        <v>65</v>
      </c>
      <c r="U23" s="4">
        <f t="shared" si="6"/>
        <v>231</v>
      </c>
      <c r="V23" s="6">
        <f t="shared" si="7"/>
        <v>34</v>
      </c>
      <c r="W23" s="66">
        <v>4</v>
      </c>
      <c r="X23" s="66">
        <v>30</v>
      </c>
      <c r="Y23" s="4">
        <f t="shared" si="8"/>
        <v>244</v>
      </c>
      <c r="Z23" s="1"/>
      <c r="AA23" s="23"/>
      <c r="AB23" s="23"/>
      <c r="AC23" s="42"/>
      <c r="AD23" s="45" t="str">
        <f t="shared" si="9"/>
        <v/>
      </c>
      <c r="AE23" s="6">
        <f t="shared" si="10"/>
        <v>12</v>
      </c>
      <c r="AF23" s="66">
        <v>8</v>
      </c>
      <c r="AG23" s="63">
        <v>4</v>
      </c>
      <c r="AH23" s="4">
        <f t="shared" si="11"/>
        <v>5872</v>
      </c>
      <c r="AI23" s="50"/>
      <c r="AJ23" s="88"/>
    </row>
    <row r="24" spans="1:36" ht="15.75" x14ac:dyDescent="0.25">
      <c r="A24" s="30">
        <v>17</v>
      </c>
      <c r="B24" s="11"/>
      <c r="C24" s="63">
        <v>8220</v>
      </c>
      <c r="D24" s="66"/>
      <c r="E24" s="92"/>
      <c r="F24" s="1"/>
      <c r="G24" s="5">
        <f t="shared" si="0"/>
        <v>212</v>
      </c>
      <c r="H24" s="63">
        <v>4</v>
      </c>
      <c r="I24" s="63">
        <v>208</v>
      </c>
      <c r="J24" s="4">
        <f t="shared" si="1"/>
        <v>1729</v>
      </c>
      <c r="K24" s="6">
        <f t="shared" si="2"/>
        <v>22</v>
      </c>
      <c r="L24" s="63">
        <v>2</v>
      </c>
      <c r="M24" s="63">
        <v>20</v>
      </c>
      <c r="N24" s="4">
        <f t="shared" si="3"/>
        <v>148</v>
      </c>
      <c r="O24" s="66">
        <v>16</v>
      </c>
      <c r="P24" s="4">
        <f t="shared" si="4"/>
        <v>3275</v>
      </c>
      <c r="Q24" s="1"/>
      <c r="R24" s="6">
        <f t="shared" si="5"/>
        <v>136</v>
      </c>
      <c r="S24" s="66">
        <v>2</v>
      </c>
      <c r="T24" s="66">
        <v>134</v>
      </c>
      <c r="U24" s="4">
        <f t="shared" si="6"/>
        <v>367</v>
      </c>
      <c r="V24" s="6">
        <f t="shared" si="7"/>
        <v>63</v>
      </c>
      <c r="W24" s="66">
        <v>4</v>
      </c>
      <c r="X24" s="66">
        <v>59</v>
      </c>
      <c r="Y24" s="4">
        <f t="shared" si="8"/>
        <v>307</v>
      </c>
      <c r="Z24" s="1"/>
      <c r="AA24" s="23"/>
      <c r="AB24" s="23"/>
      <c r="AC24" s="42"/>
      <c r="AD24" s="45" t="str">
        <f t="shared" si="9"/>
        <v/>
      </c>
      <c r="AE24" s="6">
        <f t="shared" si="10"/>
        <v>8</v>
      </c>
      <c r="AF24" s="66">
        <v>8</v>
      </c>
      <c r="AG24" s="63">
        <v>0</v>
      </c>
      <c r="AH24" s="4">
        <f t="shared" si="11"/>
        <v>5880</v>
      </c>
      <c r="AI24" s="50"/>
      <c r="AJ24" s="88"/>
    </row>
    <row r="25" spans="1:36" ht="15.75" x14ac:dyDescent="0.25">
      <c r="A25" s="30">
        <v>18</v>
      </c>
      <c r="B25" s="11"/>
      <c r="C25" s="63">
        <v>8250</v>
      </c>
      <c r="D25" s="66"/>
      <c r="E25" s="92"/>
      <c r="F25" s="1"/>
      <c r="G25" s="5">
        <f t="shared" si="0"/>
        <v>280</v>
      </c>
      <c r="H25" s="63">
        <v>7</v>
      </c>
      <c r="I25" s="63">
        <v>273</v>
      </c>
      <c r="J25" s="4">
        <f t="shared" si="1"/>
        <v>2009</v>
      </c>
      <c r="K25" s="6">
        <f t="shared" si="2"/>
        <v>43</v>
      </c>
      <c r="L25" s="63">
        <v>0</v>
      </c>
      <c r="M25" s="63">
        <v>43</v>
      </c>
      <c r="N25" s="4">
        <f t="shared" si="3"/>
        <v>191</v>
      </c>
      <c r="O25" s="66">
        <v>63</v>
      </c>
      <c r="P25" s="4">
        <f t="shared" si="4"/>
        <v>3338</v>
      </c>
      <c r="Q25" s="1"/>
      <c r="R25" s="6">
        <f t="shared" si="5"/>
        <v>172</v>
      </c>
      <c r="S25" s="66">
        <v>3</v>
      </c>
      <c r="T25" s="66">
        <v>169</v>
      </c>
      <c r="U25" s="4">
        <f t="shared" si="6"/>
        <v>539</v>
      </c>
      <c r="V25" s="6">
        <f t="shared" si="7"/>
        <v>46</v>
      </c>
      <c r="W25" s="66">
        <v>1</v>
      </c>
      <c r="X25" s="66">
        <v>45</v>
      </c>
      <c r="Y25" s="4">
        <f t="shared" si="8"/>
        <v>353</v>
      </c>
      <c r="Z25" s="1"/>
      <c r="AA25" s="23"/>
      <c r="AB25" s="23"/>
      <c r="AC25" s="42"/>
      <c r="AD25" s="45" t="str">
        <f t="shared" si="9"/>
        <v/>
      </c>
      <c r="AE25" s="6">
        <f t="shared" si="10"/>
        <v>1</v>
      </c>
      <c r="AF25" s="66">
        <v>0</v>
      </c>
      <c r="AG25" s="63">
        <v>1</v>
      </c>
      <c r="AH25" s="4">
        <f t="shared" si="11"/>
        <v>5881</v>
      </c>
      <c r="AI25" s="50"/>
      <c r="AJ25" s="88"/>
    </row>
    <row r="26" spans="1:36" ht="15.75" x14ac:dyDescent="0.25">
      <c r="A26" s="30">
        <v>19</v>
      </c>
      <c r="B26" s="11"/>
      <c r="C26" s="63">
        <v>8190</v>
      </c>
      <c r="D26" s="66">
        <v>65</v>
      </c>
      <c r="E26" s="92"/>
      <c r="F26" s="1"/>
      <c r="G26" s="5">
        <f t="shared" si="0"/>
        <v>216</v>
      </c>
      <c r="H26" s="63">
        <v>2</v>
      </c>
      <c r="I26" s="63">
        <v>214</v>
      </c>
      <c r="J26" s="4">
        <f t="shared" si="1"/>
        <v>2225</v>
      </c>
      <c r="K26" s="6">
        <f t="shared" si="2"/>
        <v>33</v>
      </c>
      <c r="L26" s="63">
        <v>1</v>
      </c>
      <c r="M26" s="63">
        <v>32</v>
      </c>
      <c r="N26" s="4">
        <f t="shared" si="3"/>
        <v>224</v>
      </c>
      <c r="O26" s="66">
        <v>28</v>
      </c>
      <c r="P26" s="4">
        <f t="shared" si="4"/>
        <v>3366</v>
      </c>
      <c r="Q26" s="1"/>
      <c r="R26" s="6">
        <f t="shared" si="5"/>
        <v>254</v>
      </c>
      <c r="S26" s="66">
        <v>1</v>
      </c>
      <c r="T26" s="66">
        <v>253</v>
      </c>
      <c r="U26" s="4">
        <f t="shared" si="6"/>
        <v>793</v>
      </c>
      <c r="V26" s="6">
        <f t="shared" si="7"/>
        <v>105</v>
      </c>
      <c r="W26" s="66">
        <v>2</v>
      </c>
      <c r="X26" s="66">
        <v>103</v>
      </c>
      <c r="Y26" s="4">
        <f t="shared" si="8"/>
        <v>458</v>
      </c>
      <c r="Z26" s="1"/>
      <c r="AA26" s="23"/>
      <c r="AB26" s="23"/>
      <c r="AC26" s="42"/>
      <c r="AD26" s="45" t="str">
        <f t="shared" si="9"/>
        <v/>
      </c>
      <c r="AE26" s="6">
        <f t="shared" si="10"/>
        <v>1</v>
      </c>
      <c r="AF26" s="66">
        <v>1</v>
      </c>
      <c r="AG26" s="63">
        <v>0</v>
      </c>
      <c r="AH26" s="4">
        <f t="shared" si="11"/>
        <v>5882</v>
      </c>
      <c r="AI26" s="50"/>
      <c r="AJ26" s="88"/>
    </row>
    <row r="27" spans="1:36" ht="15.75" x14ac:dyDescent="0.25">
      <c r="A27" s="30">
        <v>20</v>
      </c>
      <c r="B27" s="11"/>
      <c r="C27" s="63">
        <v>8130</v>
      </c>
      <c r="D27" s="66">
        <v>65</v>
      </c>
      <c r="E27" s="92"/>
      <c r="F27" s="1"/>
      <c r="G27" s="5">
        <f t="shared" si="0"/>
        <v>7</v>
      </c>
      <c r="H27" s="63">
        <v>0</v>
      </c>
      <c r="I27" s="63">
        <v>7</v>
      </c>
      <c r="J27" s="4">
        <f t="shared" si="1"/>
        <v>2232</v>
      </c>
      <c r="K27" s="6">
        <f t="shared" si="2"/>
        <v>0</v>
      </c>
      <c r="L27" s="63">
        <v>0</v>
      </c>
      <c r="M27" s="63">
        <v>0</v>
      </c>
      <c r="N27" s="4">
        <f t="shared" si="3"/>
        <v>224</v>
      </c>
      <c r="O27" s="66">
        <v>2</v>
      </c>
      <c r="P27" s="4">
        <f t="shared" si="4"/>
        <v>3368</v>
      </c>
      <c r="Q27" s="1"/>
      <c r="R27" s="6">
        <f t="shared" si="5"/>
        <v>285</v>
      </c>
      <c r="S27" s="66">
        <v>1</v>
      </c>
      <c r="T27" s="66">
        <v>284</v>
      </c>
      <c r="U27" s="4">
        <f t="shared" si="6"/>
        <v>1078</v>
      </c>
      <c r="V27" s="6">
        <f t="shared" si="7"/>
        <v>137</v>
      </c>
      <c r="W27" s="66">
        <v>0</v>
      </c>
      <c r="X27" s="66">
        <v>137</v>
      </c>
      <c r="Y27" s="4">
        <f t="shared" si="8"/>
        <v>595</v>
      </c>
      <c r="Z27" s="1"/>
      <c r="AA27" s="23"/>
      <c r="AB27" s="23"/>
      <c r="AC27" s="42"/>
      <c r="AD27" s="45" t="str">
        <f t="shared" si="9"/>
        <v/>
      </c>
      <c r="AE27" s="6">
        <f t="shared" si="10"/>
        <v>6</v>
      </c>
      <c r="AF27" s="66">
        <v>6</v>
      </c>
      <c r="AG27" s="63">
        <v>0</v>
      </c>
      <c r="AH27" s="4">
        <f t="shared" si="11"/>
        <v>5888</v>
      </c>
      <c r="AI27" s="50"/>
      <c r="AJ27" s="88"/>
    </row>
    <row r="28" spans="1:36" ht="15.75" x14ac:dyDescent="0.25">
      <c r="A28" s="30">
        <v>21</v>
      </c>
      <c r="B28" s="11"/>
      <c r="C28" s="63">
        <v>8160</v>
      </c>
      <c r="D28" s="66">
        <v>66</v>
      </c>
      <c r="E28" s="92"/>
      <c r="F28" s="1"/>
      <c r="G28" s="5">
        <f t="shared" si="0"/>
        <v>114</v>
      </c>
      <c r="H28" s="63">
        <v>2</v>
      </c>
      <c r="I28" s="63">
        <v>112</v>
      </c>
      <c r="J28" s="4">
        <f t="shared" si="1"/>
        <v>2346</v>
      </c>
      <c r="K28" s="6">
        <f t="shared" si="2"/>
        <v>41</v>
      </c>
      <c r="L28" s="63">
        <v>1</v>
      </c>
      <c r="M28" s="63">
        <v>40</v>
      </c>
      <c r="N28" s="4">
        <f t="shared" si="3"/>
        <v>265</v>
      </c>
      <c r="O28" s="66">
        <v>45</v>
      </c>
      <c r="P28" s="4">
        <f t="shared" si="4"/>
        <v>3413</v>
      </c>
      <c r="Q28" s="1"/>
      <c r="R28" s="6">
        <f t="shared" si="5"/>
        <v>477</v>
      </c>
      <c r="S28" s="66">
        <v>5</v>
      </c>
      <c r="T28" s="66">
        <v>472</v>
      </c>
      <c r="U28" s="4">
        <f t="shared" si="6"/>
        <v>1555</v>
      </c>
      <c r="V28" s="6">
        <f t="shared" si="7"/>
        <v>272</v>
      </c>
      <c r="W28" s="66">
        <v>0</v>
      </c>
      <c r="X28" s="66">
        <v>272</v>
      </c>
      <c r="Y28" s="4">
        <f t="shared" si="8"/>
        <v>867</v>
      </c>
      <c r="Z28" s="1"/>
      <c r="AA28" s="23"/>
      <c r="AB28" s="23"/>
      <c r="AC28" s="42"/>
      <c r="AD28" s="45" t="str">
        <f t="shared" si="9"/>
        <v/>
      </c>
      <c r="AE28" s="6">
        <f t="shared" si="10"/>
        <v>4</v>
      </c>
      <c r="AF28" s="66">
        <v>4</v>
      </c>
      <c r="AG28" s="63">
        <v>0</v>
      </c>
      <c r="AH28" s="4">
        <f t="shared" si="11"/>
        <v>5892</v>
      </c>
      <c r="AI28" s="50"/>
      <c r="AJ28" s="88"/>
    </row>
    <row r="29" spans="1:36" ht="15.75" x14ac:dyDescent="0.25">
      <c r="A29" s="30">
        <v>22</v>
      </c>
      <c r="B29" s="11"/>
      <c r="C29" s="63">
        <v>8160</v>
      </c>
      <c r="D29" s="66">
        <v>66</v>
      </c>
      <c r="E29" s="92"/>
      <c r="F29" s="1"/>
      <c r="G29" s="5">
        <f t="shared" si="0"/>
        <v>123</v>
      </c>
      <c r="H29" s="63">
        <v>3</v>
      </c>
      <c r="I29" s="63">
        <v>120</v>
      </c>
      <c r="J29" s="4">
        <f t="shared" si="1"/>
        <v>2469</v>
      </c>
      <c r="K29" s="6">
        <f t="shared" si="2"/>
        <v>10</v>
      </c>
      <c r="L29" s="63">
        <v>0</v>
      </c>
      <c r="M29" s="63">
        <v>10</v>
      </c>
      <c r="N29" s="4">
        <f t="shared" si="3"/>
        <v>275</v>
      </c>
      <c r="O29" s="66">
        <v>0</v>
      </c>
      <c r="P29" s="4">
        <f t="shared" si="4"/>
        <v>3413</v>
      </c>
      <c r="Q29" s="1"/>
      <c r="R29" s="6">
        <f t="shared" si="5"/>
        <v>624</v>
      </c>
      <c r="S29" s="66">
        <v>8</v>
      </c>
      <c r="T29" s="66">
        <v>616</v>
      </c>
      <c r="U29" s="4">
        <f t="shared" si="6"/>
        <v>2179</v>
      </c>
      <c r="V29" s="6">
        <f t="shared" si="7"/>
        <v>605</v>
      </c>
      <c r="W29" s="66">
        <v>6</v>
      </c>
      <c r="X29" s="66">
        <v>599</v>
      </c>
      <c r="Y29" s="4">
        <f t="shared" si="8"/>
        <v>1472</v>
      </c>
      <c r="Z29" s="1"/>
      <c r="AA29" s="23"/>
      <c r="AB29" s="23"/>
      <c r="AC29" s="42"/>
      <c r="AD29" s="45" t="str">
        <f t="shared" si="9"/>
        <v/>
      </c>
      <c r="AE29" s="6">
        <f t="shared" si="10"/>
        <v>4</v>
      </c>
      <c r="AF29" s="66">
        <v>2</v>
      </c>
      <c r="AG29" s="63">
        <v>2</v>
      </c>
      <c r="AH29" s="4">
        <f t="shared" si="11"/>
        <v>5896</v>
      </c>
      <c r="AI29" s="50"/>
      <c r="AJ29" s="88"/>
    </row>
    <row r="30" spans="1:36" ht="15.75" x14ac:dyDescent="0.25">
      <c r="A30" s="30">
        <v>23</v>
      </c>
      <c r="B30" s="11"/>
      <c r="C30" s="63">
        <v>8130</v>
      </c>
      <c r="D30" s="66">
        <v>65</v>
      </c>
      <c r="E30" s="92"/>
      <c r="F30" s="1"/>
      <c r="G30" s="5">
        <f t="shared" si="0"/>
        <v>32</v>
      </c>
      <c r="H30" s="63">
        <v>0</v>
      </c>
      <c r="I30" s="63">
        <v>32</v>
      </c>
      <c r="J30" s="4">
        <f t="shared" ref="J30:J35" si="12">IF(G30="",J29,IF(G30&lt;-1000,"Error",J29+G30))</f>
        <v>2501</v>
      </c>
      <c r="K30" s="6">
        <f t="shared" si="2"/>
        <v>9</v>
      </c>
      <c r="L30" s="63">
        <v>0</v>
      </c>
      <c r="M30" s="63">
        <v>9</v>
      </c>
      <c r="N30" s="4">
        <f>IF(K30="",N29,IF(K30&lt;-1000,"Error",N29+K30))</f>
        <v>284</v>
      </c>
      <c r="O30" s="66">
        <v>0</v>
      </c>
      <c r="P30" s="4">
        <f>IF(O30="",P29,IF(O30&lt;-1000,"Error",P29+O30))</f>
        <v>3413</v>
      </c>
      <c r="Q30" s="1"/>
      <c r="R30" s="6">
        <f t="shared" si="5"/>
        <v>434</v>
      </c>
      <c r="S30" s="66">
        <v>0</v>
      </c>
      <c r="T30" s="66">
        <v>434</v>
      </c>
      <c r="U30" s="4">
        <f>IF(R30="",U29,IF(R30&lt;-1000,"Error",U29+R30))</f>
        <v>2613</v>
      </c>
      <c r="V30" s="6">
        <f t="shared" si="7"/>
        <v>349</v>
      </c>
      <c r="W30" s="66">
        <v>0</v>
      </c>
      <c r="X30" s="66">
        <v>349</v>
      </c>
      <c r="Y30" s="4">
        <f>IF(V30="",Y29,IF(V30&lt;-1000,"Error",Y29+V30))</f>
        <v>1821</v>
      </c>
      <c r="Z30" s="1"/>
      <c r="AA30" s="23"/>
      <c r="AB30" s="23"/>
      <c r="AC30" s="42"/>
      <c r="AD30" s="45" t="str">
        <f t="shared" si="9"/>
        <v/>
      </c>
      <c r="AE30" s="6">
        <f t="shared" si="10"/>
        <v>1</v>
      </c>
      <c r="AF30" s="66">
        <v>1</v>
      </c>
      <c r="AG30" s="63">
        <v>0</v>
      </c>
      <c r="AH30" s="4">
        <f>IF(AE30="",AH29,IF(AE30&lt;-1000,"Error",AH29+AE30))</f>
        <v>5897</v>
      </c>
      <c r="AI30" s="50"/>
      <c r="AJ30" s="88"/>
    </row>
    <row r="31" spans="1:36" ht="15.75" x14ac:dyDescent="0.25">
      <c r="A31" s="30">
        <v>24</v>
      </c>
      <c r="B31" s="11"/>
      <c r="C31" s="63">
        <v>8130</v>
      </c>
      <c r="D31" s="66"/>
      <c r="E31" s="92"/>
      <c r="F31" s="1"/>
      <c r="G31" s="5">
        <f t="shared" si="0"/>
        <v>16</v>
      </c>
      <c r="H31" s="63">
        <v>0</v>
      </c>
      <c r="I31" s="63">
        <v>16</v>
      </c>
      <c r="J31" s="4">
        <f t="shared" si="12"/>
        <v>2517</v>
      </c>
      <c r="K31" s="6">
        <f t="shared" si="2"/>
        <v>4</v>
      </c>
      <c r="L31" s="63">
        <v>0</v>
      </c>
      <c r="M31" s="63">
        <v>4</v>
      </c>
      <c r="N31" s="4">
        <f>IF(K31="",N30,IF(K31&lt;-1000,"Error",N30+K31))</f>
        <v>288</v>
      </c>
      <c r="O31" s="66">
        <v>0</v>
      </c>
      <c r="P31" s="4">
        <f>IF(O31="",P30,IF(O31&lt;-1000,"Error",P30+O31))</f>
        <v>3413</v>
      </c>
      <c r="Q31" s="1"/>
      <c r="R31" s="6">
        <f t="shared" si="5"/>
        <v>295</v>
      </c>
      <c r="S31" s="66">
        <v>3</v>
      </c>
      <c r="T31" s="66">
        <v>292</v>
      </c>
      <c r="U31" s="4">
        <f>IF(R31="",U30,IF(R31&lt;-1000,"Error",U30+R31))</f>
        <v>2908</v>
      </c>
      <c r="V31" s="6">
        <f t="shared" si="7"/>
        <v>292</v>
      </c>
      <c r="W31" s="66">
        <v>0</v>
      </c>
      <c r="X31" s="66">
        <v>292</v>
      </c>
      <c r="Y31" s="4">
        <f>IF(V31="",Y30,IF(V31&lt;-1000,"Error",Y30+V31))</f>
        <v>2113</v>
      </c>
      <c r="Z31" s="1"/>
      <c r="AA31" s="23"/>
      <c r="AB31" s="23"/>
      <c r="AC31" s="42"/>
      <c r="AD31" s="45" t="str">
        <f t="shared" si="9"/>
        <v/>
      </c>
      <c r="AE31" s="6">
        <f t="shared" si="10"/>
        <v>2</v>
      </c>
      <c r="AF31" s="66">
        <v>1</v>
      </c>
      <c r="AG31" s="63">
        <v>1</v>
      </c>
      <c r="AH31" s="4">
        <f>IF(AE31="",AH30,IF(AE31&lt;-1000,"Error",AH30+AE31))</f>
        <v>5899</v>
      </c>
      <c r="AI31" s="50"/>
      <c r="AJ31" s="88"/>
    </row>
    <row r="32" spans="1:36" ht="15.75" x14ac:dyDescent="0.25">
      <c r="A32" s="30">
        <v>25</v>
      </c>
      <c r="B32" s="11"/>
      <c r="C32" s="63">
        <v>8160</v>
      </c>
      <c r="D32" s="66"/>
      <c r="E32" s="92"/>
      <c r="F32" s="1"/>
      <c r="G32" s="5">
        <f t="shared" si="0"/>
        <v>13</v>
      </c>
      <c r="H32" s="63">
        <v>2</v>
      </c>
      <c r="I32" s="63">
        <v>11</v>
      </c>
      <c r="J32" s="4">
        <f t="shared" si="12"/>
        <v>2530</v>
      </c>
      <c r="K32" s="6">
        <f t="shared" si="2"/>
        <v>3</v>
      </c>
      <c r="L32" s="63">
        <v>1</v>
      </c>
      <c r="M32" s="63">
        <v>2</v>
      </c>
      <c r="N32" s="4">
        <f t="shared" ref="N32:N34" si="13">IF(K32="",N31,IF(K32&lt;-1000,"Error",N31+K32))</f>
        <v>291</v>
      </c>
      <c r="O32" s="66">
        <v>1</v>
      </c>
      <c r="P32" s="4">
        <f t="shared" ref="P32:P35" si="14">IF(O32="",P31,IF(O32&lt;-1000,"Error",P31+O32))</f>
        <v>3414</v>
      </c>
      <c r="Q32" s="1"/>
      <c r="R32" s="6">
        <f t="shared" si="5"/>
        <v>363</v>
      </c>
      <c r="S32" s="66">
        <v>1</v>
      </c>
      <c r="T32" s="66">
        <v>362</v>
      </c>
      <c r="U32" s="4">
        <f t="shared" ref="U32:U35" si="15">IF(R32="",U31,IF(R32&lt;-1000,"Error",U31+R32))</f>
        <v>3271</v>
      </c>
      <c r="V32" s="6">
        <f t="shared" si="7"/>
        <v>234</v>
      </c>
      <c r="W32" s="66">
        <v>3</v>
      </c>
      <c r="X32" s="66">
        <v>231</v>
      </c>
      <c r="Y32" s="4">
        <f t="shared" ref="Y32:Y35" si="16">IF(V32="",Y31,IF(V32&lt;-1000,"Error",Y31+V32))</f>
        <v>2347</v>
      </c>
      <c r="Z32" s="1"/>
      <c r="AA32" s="23"/>
      <c r="AB32" s="23"/>
      <c r="AC32" s="42"/>
      <c r="AD32" s="45" t="str">
        <f t="shared" si="9"/>
        <v/>
      </c>
      <c r="AE32" s="6">
        <f t="shared" si="10"/>
        <v>1</v>
      </c>
      <c r="AF32" s="66">
        <v>1</v>
      </c>
      <c r="AG32" s="63">
        <v>0</v>
      </c>
      <c r="AH32" s="4">
        <f t="shared" ref="AH32:AH35" si="17">IF(AE32="",AH31,IF(AE32&lt;-1000,"Error",AH31+AE32))</f>
        <v>5900</v>
      </c>
      <c r="AI32" s="50"/>
      <c r="AJ32" s="88"/>
    </row>
    <row r="33" spans="1:36" ht="15.75" x14ac:dyDescent="0.25">
      <c r="A33" s="30">
        <v>26</v>
      </c>
      <c r="B33" s="11"/>
      <c r="C33" s="63">
        <v>8160</v>
      </c>
      <c r="D33" s="66">
        <v>64</v>
      </c>
      <c r="E33" s="92"/>
      <c r="F33" s="1"/>
      <c r="G33" s="5">
        <f t="shared" si="0"/>
        <v>29</v>
      </c>
      <c r="H33" s="63">
        <v>0</v>
      </c>
      <c r="I33" s="63">
        <v>29</v>
      </c>
      <c r="J33" s="4">
        <f t="shared" si="12"/>
        <v>2559</v>
      </c>
      <c r="K33" s="6">
        <f t="shared" si="2"/>
        <v>5</v>
      </c>
      <c r="L33" s="63">
        <v>0</v>
      </c>
      <c r="M33" s="63">
        <v>5</v>
      </c>
      <c r="N33" s="4">
        <f t="shared" si="13"/>
        <v>296</v>
      </c>
      <c r="O33" s="66">
        <v>0</v>
      </c>
      <c r="P33" s="4">
        <f t="shared" si="14"/>
        <v>3414</v>
      </c>
      <c r="Q33" s="1"/>
      <c r="R33" s="6">
        <f t="shared" si="5"/>
        <v>743</v>
      </c>
      <c r="S33" s="66">
        <v>8</v>
      </c>
      <c r="T33" s="66">
        <v>735</v>
      </c>
      <c r="U33" s="4">
        <f t="shared" si="15"/>
        <v>4014</v>
      </c>
      <c r="V33" s="6">
        <f t="shared" si="7"/>
        <v>227</v>
      </c>
      <c r="W33" s="66">
        <v>1</v>
      </c>
      <c r="X33" s="66">
        <v>226</v>
      </c>
      <c r="Y33" s="4">
        <f t="shared" si="16"/>
        <v>2574</v>
      </c>
      <c r="Z33" s="1"/>
      <c r="AA33" s="23"/>
      <c r="AB33" s="23"/>
      <c r="AC33" s="42"/>
      <c r="AD33" s="45" t="str">
        <f t="shared" si="9"/>
        <v/>
      </c>
      <c r="AE33" s="6">
        <f t="shared" si="10"/>
        <v>7</v>
      </c>
      <c r="AF33" s="66">
        <v>2</v>
      </c>
      <c r="AG33" s="63">
        <v>5</v>
      </c>
      <c r="AH33" s="4">
        <f t="shared" si="17"/>
        <v>5907</v>
      </c>
      <c r="AI33" s="50"/>
      <c r="AJ33" s="88"/>
    </row>
    <row r="34" spans="1:36" ht="15.75" x14ac:dyDescent="0.25">
      <c r="A34" s="30">
        <v>27</v>
      </c>
      <c r="B34" s="11"/>
      <c r="C34" s="63">
        <v>8000</v>
      </c>
      <c r="D34" s="66">
        <v>64</v>
      </c>
      <c r="E34" s="92"/>
      <c r="F34" s="1"/>
      <c r="G34" s="5">
        <f t="shared" si="0"/>
        <v>15</v>
      </c>
      <c r="H34" s="63">
        <v>0</v>
      </c>
      <c r="I34" s="63">
        <v>15</v>
      </c>
      <c r="J34" s="4">
        <f t="shared" si="12"/>
        <v>2574</v>
      </c>
      <c r="K34" s="6">
        <f t="shared" si="2"/>
        <v>0</v>
      </c>
      <c r="L34" s="63">
        <v>0</v>
      </c>
      <c r="M34" s="63">
        <v>0</v>
      </c>
      <c r="N34" s="4">
        <f t="shared" si="13"/>
        <v>296</v>
      </c>
      <c r="O34" s="66">
        <v>0</v>
      </c>
      <c r="P34" s="4">
        <f t="shared" si="14"/>
        <v>3414</v>
      </c>
      <c r="Q34" s="1"/>
      <c r="R34" s="6">
        <f t="shared" si="5"/>
        <v>497</v>
      </c>
      <c r="S34" s="66">
        <v>0</v>
      </c>
      <c r="T34" s="66">
        <v>497</v>
      </c>
      <c r="U34" s="4">
        <f t="shared" si="15"/>
        <v>4511</v>
      </c>
      <c r="V34" s="6">
        <f t="shared" si="7"/>
        <v>200</v>
      </c>
      <c r="W34" s="66">
        <v>0</v>
      </c>
      <c r="X34" s="66">
        <v>200</v>
      </c>
      <c r="Y34" s="4">
        <f t="shared" si="16"/>
        <v>2774</v>
      </c>
      <c r="Z34" s="1"/>
      <c r="AA34" s="23"/>
      <c r="AB34" s="23"/>
      <c r="AC34" s="42"/>
      <c r="AD34" s="45" t="str">
        <f t="shared" si="9"/>
        <v/>
      </c>
      <c r="AE34" s="6">
        <f t="shared" si="10"/>
        <v>3</v>
      </c>
      <c r="AF34" s="66">
        <v>3</v>
      </c>
      <c r="AG34" s="63">
        <v>0</v>
      </c>
      <c r="AH34" s="4">
        <f t="shared" si="17"/>
        <v>5910</v>
      </c>
      <c r="AI34" s="50"/>
      <c r="AJ34" s="88"/>
    </row>
    <row r="35" spans="1:36" ht="15.75" x14ac:dyDescent="0.25">
      <c r="A35" s="30">
        <v>28</v>
      </c>
      <c r="B35" s="11"/>
      <c r="C35" s="63">
        <v>8060</v>
      </c>
      <c r="D35" s="66">
        <v>63</v>
      </c>
      <c r="E35" s="92"/>
      <c r="F35" s="1"/>
      <c r="G35" s="5">
        <f t="shared" si="0"/>
        <v>14</v>
      </c>
      <c r="H35" s="63">
        <v>0</v>
      </c>
      <c r="I35" s="63">
        <v>14</v>
      </c>
      <c r="J35" s="4">
        <f t="shared" si="12"/>
        <v>2588</v>
      </c>
      <c r="K35" s="6">
        <f t="shared" si="2"/>
        <v>1</v>
      </c>
      <c r="L35" s="63">
        <v>0</v>
      </c>
      <c r="M35" s="63">
        <v>1</v>
      </c>
      <c r="N35" s="4">
        <f>IF(K35="",N34,IF(K35&lt;-1000,"Error",N34+K35))</f>
        <v>297</v>
      </c>
      <c r="O35" s="66">
        <v>0</v>
      </c>
      <c r="P35" s="4">
        <f t="shared" si="14"/>
        <v>3414</v>
      </c>
      <c r="Q35" s="1"/>
      <c r="R35" s="6">
        <f t="shared" si="5"/>
        <v>376</v>
      </c>
      <c r="S35" s="66">
        <v>2</v>
      </c>
      <c r="T35" s="66">
        <v>374</v>
      </c>
      <c r="U35" s="4">
        <f t="shared" si="15"/>
        <v>4887</v>
      </c>
      <c r="V35" s="6">
        <f t="shared" si="7"/>
        <v>248</v>
      </c>
      <c r="W35" s="66">
        <v>0</v>
      </c>
      <c r="X35" s="66">
        <v>248</v>
      </c>
      <c r="Y35" s="4">
        <f t="shared" si="16"/>
        <v>3022</v>
      </c>
      <c r="Z35" s="1"/>
      <c r="AA35" s="23"/>
      <c r="AB35" s="23"/>
      <c r="AC35" s="42"/>
      <c r="AD35" s="45" t="str">
        <f t="shared" si="9"/>
        <v/>
      </c>
      <c r="AE35" s="6">
        <f t="shared" si="10"/>
        <v>2</v>
      </c>
      <c r="AF35" s="66">
        <v>2</v>
      </c>
      <c r="AG35" s="63">
        <v>0</v>
      </c>
      <c r="AH35" s="4">
        <f t="shared" si="17"/>
        <v>5912</v>
      </c>
      <c r="AI35" s="50"/>
      <c r="AJ35" s="88"/>
    </row>
    <row r="36" spans="1:36" ht="15.75" x14ac:dyDescent="0.25">
      <c r="A36" s="30">
        <v>29</v>
      </c>
      <c r="B36" s="11"/>
      <c r="C36" s="64">
        <v>8100</v>
      </c>
      <c r="D36" s="67">
        <v>63</v>
      </c>
      <c r="E36" s="93"/>
      <c r="F36" s="11"/>
      <c r="G36" s="5">
        <f t="shared" si="0"/>
        <v>16</v>
      </c>
      <c r="H36" s="64">
        <v>0</v>
      </c>
      <c r="I36" s="64">
        <v>16</v>
      </c>
      <c r="J36" s="4">
        <f>IF(G36="","",IF(G36&lt;-1000,"Error",J35+G36))</f>
        <v>2604</v>
      </c>
      <c r="K36" s="18">
        <f t="shared" si="2"/>
        <v>0</v>
      </c>
      <c r="L36" s="64">
        <v>0</v>
      </c>
      <c r="M36" s="64">
        <v>0</v>
      </c>
      <c r="N36" s="4">
        <f>IF(K36="","",IF(K36&lt;-1000,"Error",N35+K36))</f>
        <v>297</v>
      </c>
      <c r="O36" s="67">
        <v>0</v>
      </c>
      <c r="P36" s="4">
        <f>IF(O36="","",IF(O36&lt;-1000,"Error",P35+O36))</f>
        <v>3414</v>
      </c>
      <c r="Q36" s="11"/>
      <c r="R36" s="6">
        <f t="shared" si="5"/>
        <v>426</v>
      </c>
      <c r="S36" s="66">
        <v>5</v>
      </c>
      <c r="T36" s="66">
        <v>421</v>
      </c>
      <c r="U36" s="4">
        <f>IF(R36="","",IF(R36&lt;-1000,"Error",U35+R36))</f>
        <v>5313</v>
      </c>
      <c r="V36" s="6">
        <f t="shared" si="7"/>
        <v>238</v>
      </c>
      <c r="W36" s="66">
        <v>1</v>
      </c>
      <c r="X36" s="66">
        <v>237</v>
      </c>
      <c r="Y36" s="4">
        <f>IF(V36="","",IF(V36&lt;-1000,"Error",Y35+V36))</f>
        <v>3260</v>
      </c>
      <c r="Z36" s="1"/>
      <c r="AA36" s="23"/>
      <c r="AB36" s="23"/>
      <c r="AC36" s="42"/>
      <c r="AD36" s="45" t="str">
        <f t="shared" si="9"/>
        <v/>
      </c>
      <c r="AE36" s="6">
        <f t="shared" si="10"/>
        <v>3</v>
      </c>
      <c r="AF36" s="66">
        <v>1</v>
      </c>
      <c r="AG36" s="63">
        <v>2</v>
      </c>
      <c r="AH36" s="4">
        <f>IF(AE36="","",IF(AE36&lt;-1000,"Error",AH35+AE36))</f>
        <v>5915</v>
      </c>
      <c r="AI36" s="51"/>
      <c r="AJ36" s="88"/>
    </row>
    <row r="37" spans="1:36" ht="15.75" x14ac:dyDescent="0.25">
      <c r="A37" s="30">
        <v>30</v>
      </c>
      <c r="B37" s="11"/>
      <c r="C37" s="64">
        <v>8380</v>
      </c>
      <c r="D37" s="67">
        <v>62</v>
      </c>
      <c r="E37" s="93"/>
      <c r="F37" s="11"/>
      <c r="G37" s="5">
        <f t="shared" si="0"/>
        <v>7</v>
      </c>
      <c r="H37" s="64">
        <v>0</v>
      </c>
      <c r="I37" s="64">
        <v>7</v>
      </c>
      <c r="J37" s="4">
        <f>IF(G37="","",IF(G37&lt;-1000,"Error",J36+G37))</f>
        <v>2611</v>
      </c>
      <c r="K37" s="18">
        <f t="shared" si="2"/>
        <v>0</v>
      </c>
      <c r="L37" s="64">
        <v>0</v>
      </c>
      <c r="M37" s="64">
        <v>0</v>
      </c>
      <c r="N37" s="4">
        <f>IF(K37="","",IF(K37&lt;-1000,"Error",N36+K37))</f>
        <v>297</v>
      </c>
      <c r="O37" s="67">
        <v>0</v>
      </c>
      <c r="P37" s="4">
        <f>IF(O37="","",IF(O37&lt;-1000,"Error",P36+O37))</f>
        <v>3414</v>
      </c>
      <c r="Q37" s="11"/>
      <c r="R37" s="6">
        <f t="shared" si="5"/>
        <v>317</v>
      </c>
      <c r="S37" s="66">
        <v>2</v>
      </c>
      <c r="T37" s="66">
        <v>315</v>
      </c>
      <c r="U37" s="4">
        <f>IF(R37="","",IF(R37&lt;-1000,"Error",U36+R37))</f>
        <v>5630</v>
      </c>
      <c r="V37" s="6">
        <f t="shared" si="7"/>
        <v>193</v>
      </c>
      <c r="W37" s="66">
        <v>0</v>
      </c>
      <c r="X37" s="66">
        <v>193</v>
      </c>
      <c r="Y37" s="4">
        <f>IF(V37="","",IF(V37&lt;-1000,"Error",Y36+V37))</f>
        <v>3453</v>
      </c>
      <c r="Z37" s="1"/>
      <c r="AA37" s="23"/>
      <c r="AB37" s="23"/>
      <c r="AC37" s="42"/>
      <c r="AD37" s="45" t="str">
        <f t="shared" si="9"/>
        <v/>
      </c>
      <c r="AE37" s="6">
        <f t="shared" si="10"/>
        <v>8</v>
      </c>
      <c r="AF37" s="66">
        <v>7</v>
      </c>
      <c r="AG37" s="63">
        <v>1</v>
      </c>
      <c r="AH37" s="4">
        <f>IF(AE37="","",IF(AE37&lt;-1000,"Error",AH36+AE37))</f>
        <v>5923</v>
      </c>
      <c r="AI37" s="51"/>
      <c r="AJ37" s="88"/>
    </row>
    <row r="38" spans="1:36" ht="16.5" thickBot="1" x14ac:dyDescent="0.3">
      <c r="A38" s="31"/>
      <c r="B38" s="32"/>
      <c r="C38" s="65"/>
      <c r="D38" s="68"/>
      <c r="E38" s="94"/>
      <c r="F38" s="32"/>
      <c r="G38" s="41" t="str">
        <f t="shared" si="0"/>
        <v/>
      </c>
      <c r="H38" s="65"/>
      <c r="I38" s="65"/>
      <c r="J38" s="21" t="str">
        <f t="shared" si="1"/>
        <v/>
      </c>
      <c r="K38" s="19" t="str">
        <f t="shared" si="2"/>
        <v/>
      </c>
      <c r="L38" s="65"/>
      <c r="M38" s="65"/>
      <c r="N38" s="21" t="str">
        <f t="shared" si="3"/>
        <v/>
      </c>
      <c r="O38" s="68"/>
      <c r="P38" s="21" t="str">
        <f t="shared" si="4"/>
        <v/>
      </c>
      <c r="Q38" s="32"/>
      <c r="R38" s="20" t="str">
        <f t="shared" si="5"/>
        <v/>
      </c>
      <c r="S38" s="69"/>
      <c r="T38" s="69"/>
      <c r="U38" s="21" t="str">
        <f t="shared" si="6"/>
        <v/>
      </c>
      <c r="V38" s="20" t="str">
        <f t="shared" si="7"/>
        <v/>
      </c>
      <c r="W38" s="69"/>
      <c r="X38" s="69"/>
      <c r="Y38" s="21" t="str">
        <f t="shared" si="8"/>
        <v/>
      </c>
      <c r="Z38" s="40"/>
      <c r="AA38" s="43"/>
      <c r="AB38" s="43"/>
      <c r="AC38" s="44"/>
      <c r="AD38" s="46" t="str">
        <f t="shared" si="9"/>
        <v/>
      </c>
      <c r="AE38" s="38" t="str">
        <f t="shared" si="10"/>
        <v/>
      </c>
      <c r="AF38" s="69"/>
      <c r="AG38" s="70"/>
      <c r="AH38" s="39" t="str">
        <f t="shared" si="11"/>
        <v/>
      </c>
      <c r="AI38" s="32"/>
      <c r="AJ38" s="89"/>
    </row>
    <row r="39" spans="1:36" ht="15.75" x14ac:dyDescent="0.25">
      <c r="A39" s="106" t="s">
        <v>37</v>
      </c>
      <c r="G39" s="111"/>
      <c r="H39" s="103">
        <f>IF(H8="","",SUM(H8:H38)+August!H40)</f>
        <v>209</v>
      </c>
      <c r="I39" s="103">
        <f>IF(I8="","",SUM(I8:I38)+August!I40)</f>
        <v>2402</v>
      </c>
      <c r="J39" s="111"/>
      <c r="K39" s="111"/>
      <c r="L39" s="103">
        <f>IF(L8="","",SUM(L8:L38)+August!L40)</f>
        <v>37</v>
      </c>
      <c r="M39" s="103">
        <f>IF(M8="","",SUM(M8:M38)+August!M40)</f>
        <v>260</v>
      </c>
      <c r="N39" s="8"/>
      <c r="O39" s="111"/>
      <c r="P39" s="111"/>
      <c r="Q39" s="111"/>
      <c r="R39" s="111"/>
      <c r="S39" s="103">
        <f>IF(S8="","",SUM(S8:S38)+August!S39)</f>
        <v>68</v>
      </c>
      <c r="T39" s="103">
        <f>IF(T8="","",SUM(T8:T38)+August!T39)</f>
        <v>5562</v>
      </c>
      <c r="U39" s="111"/>
      <c r="V39" s="111"/>
      <c r="W39" s="103">
        <f>IF(W8="","",SUM(W8:W38)+August!W39)</f>
        <v>112</v>
      </c>
      <c r="X39" s="103">
        <f>IF(X8="","",SUM(X8:X38)+August!X39)</f>
        <v>3341</v>
      </c>
      <c r="Y39" s="111"/>
      <c r="Z39" s="111"/>
      <c r="AA39" s="111"/>
      <c r="AB39" s="111"/>
      <c r="AC39" s="111"/>
      <c r="AD39" s="111"/>
      <c r="AE39" s="111"/>
      <c r="AF39" s="103">
        <f>IF(AF8="","",SUM(AF8:AF38)+August!AF39)</f>
        <v>5764</v>
      </c>
      <c r="AG39" s="103">
        <f>IF(AG8="","",SUM(AG8:AG38)+August!AG39)</f>
        <v>159</v>
      </c>
      <c r="AH39" s="111"/>
    </row>
  </sheetData>
  <mergeCells count="15">
    <mergeCell ref="C5:E5"/>
    <mergeCell ref="G5:J5"/>
    <mergeCell ref="K5:N5"/>
    <mergeCell ref="O5:P5"/>
    <mergeCell ref="R5:U5"/>
    <mergeCell ref="G4:P4"/>
    <mergeCell ref="R4:Y4"/>
    <mergeCell ref="AA4:AH4"/>
    <mergeCell ref="G6:I6"/>
    <mergeCell ref="K6:M6"/>
    <mergeCell ref="AA6:AC6"/>
    <mergeCell ref="AE6:AG6"/>
    <mergeCell ref="V5:Y5"/>
    <mergeCell ref="AA5:AD5"/>
    <mergeCell ref="AE5:AH5"/>
  </mergeCells>
  <conditionalFormatting sqref="AA8:AA37">
    <cfRule type="expression" dxfId="7" priority="2" stopIfTrue="1">
      <formula>AB8+AC8&lt;&gt;AA8</formula>
    </cfRule>
  </conditionalFormatting>
  <conditionalFormatting sqref="AA38">
    <cfRule type="expression" dxfId="6" priority="1" stopIfTrue="1">
      <formula>AB38+AC38&lt;&gt;AA38</formula>
    </cfRule>
  </conditionalFormatting>
  <printOptions horizontalCentered="1"/>
  <pageMargins left="0.25" right="0.25" top="0.5" bottom="0.5" header="0" footer="0"/>
  <pageSetup scale="54" orientation="landscape" r:id="rId1"/>
  <headerFooter alignWithMargins="0">
    <oddHeader>&amp;C&amp;"Arial,Bold"&amp;12WILLAMETTE FALLS FISHWAY COUNTS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January</vt:lpstr>
      <vt:lpstr>February 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April!Print_Area</vt:lpstr>
      <vt:lpstr>August!Print_Area</vt:lpstr>
      <vt:lpstr>December!Print_Area</vt:lpstr>
      <vt:lpstr>'February '!Print_Area</vt:lpstr>
      <vt:lpstr>January!Print_Area</vt:lpstr>
      <vt:lpstr>July!Print_Area</vt:lpstr>
      <vt:lpstr>June!Print_Area</vt:lpstr>
      <vt:lpstr>March!Print_Area</vt:lpstr>
      <vt:lpstr>May!Print_Area</vt:lpstr>
      <vt:lpstr>November!Print_Area</vt:lpstr>
      <vt:lpstr>October!Print_Area</vt:lpstr>
      <vt:lpstr>September!Print_Area</vt:lpstr>
    </vt:vector>
  </TitlesOfParts>
  <Company>odfw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Boatner</dc:creator>
  <cp:lastModifiedBy>Debbie Ames</cp:lastModifiedBy>
  <cp:lastPrinted>2023-01-03T21:33:47Z</cp:lastPrinted>
  <dcterms:created xsi:type="dcterms:W3CDTF">2000-10-20T16:44:09Z</dcterms:created>
  <dcterms:modified xsi:type="dcterms:W3CDTF">2023-01-03T21:38:00Z</dcterms:modified>
</cp:coreProperties>
</file>