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pchokewanca\Crosland\GDH - General\4. Clima y Cultura\Evaluación 360\Evaluación Q2-360\"/>
    </mc:Choice>
  </mc:AlternateContent>
  <bookViews>
    <workbookView xWindow="0" yWindow="0" windowWidth="20490" windowHeight="7650" activeTab="5"/>
  </bookViews>
  <sheets>
    <sheet name="HC JUNIO" sheetId="6" r:id="rId1"/>
    <sheet name="Jefes Directos mayo 2020" sheetId="7" state="hidden" r:id="rId2"/>
    <sheet name="Consolidado" sheetId="1" r:id="rId3"/>
    <sheet name="TD" sheetId="4" r:id="rId4"/>
    <sheet name="Dashboard" sheetId="3" r:id="rId5"/>
    <sheet name="Ranking" sheetId="5" r:id="rId6"/>
  </sheets>
  <externalReferences>
    <externalReference r:id="rId7"/>
  </externalReferences>
  <definedNames>
    <definedName name="_xlnm._FilterDatabase" localSheetId="2" hidden="1">Consolidado!$A$1:$F$1</definedName>
    <definedName name="_xlnm._FilterDatabase" localSheetId="0" hidden="1">'HC JUNIO'!$A$1:$Z$317</definedName>
    <definedName name="_xlnm._FilterDatabase" localSheetId="1" hidden="1">'Jefes Directos mayo 2020'!$A$1:$I$318</definedName>
    <definedName name="DATA1">'HC JUNIO'!#REF!</definedName>
    <definedName name="DATA10">'HC JUNIO'!#REF!</definedName>
    <definedName name="DATA11">'HC JUNIO'!#REF!</definedName>
    <definedName name="DATA12">'HC JUNIO'!#REF!</definedName>
    <definedName name="DATA13">'HC JUNIO'!#REF!</definedName>
    <definedName name="DATA14">'HC JUNIO'!#REF!</definedName>
    <definedName name="DATA15">'HC JUNIO'!#REF!</definedName>
    <definedName name="DATA16">'HC JUNIO'!#REF!</definedName>
    <definedName name="DATA17">'HC JUNIO'!#REF!</definedName>
    <definedName name="DATA18">'HC JUNIO'!#REF!</definedName>
    <definedName name="DATA19">'HC JUNIO'!#REF!</definedName>
    <definedName name="DATA2">'HC JUNIO'!#REF!</definedName>
    <definedName name="DATA20">'HC JUNIO'!#REF!</definedName>
    <definedName name="DATA21">'HC JUNIO'!#REF!</definedName>
    <definedName name="DATA22">'HC JUNIO'!#REF!</definedName>
    <definedName name="DATA23">'HC JUNIO'!#REF!</definedName>
    <definedName name="DATA24">'HC JUNIO'!#REF!</definedName>
    <definedName name="DATA25">'HC JUNIO'!#REF!</definedName>
    <definedName name="DATA26">'HC JUNIO'!#REF!</definedName>
    <definedName name="DATA27">'HC JUNIO'!#REF!</definedName>
    <definedName name="DATA28">'HC JUNIO'!#REF!</definedName>
    <definedName name="DATA29">'HC JUNIO'!#REF!</definedName>
    <definedName name="DATA3">'HC JUNIO'!#REF!</definedName>
    <definedName name="DATA30">'HC JUNIO'!#REF!</definedName>
    <definedName name="DATA31">'HC JUNIO'!#REF!</definedName>
    <definedName name="DATA32">'HC JUNIO'!#REF!</definedName>
    <definedName name="DATA33">'HC JUNIO'!#REF!</definedName>
    <definedName name="DATA34">'HC JUNIO'!#REF!</definedName>
    <definedName name="DATA35">'HC JUNIO'!#REF!</definedName>
    <definedName name="DATA36">'HC JUNIO'!#REF!</definedName>
    <definedName name="DATA37">'HC JUNIO'!#REF!</definedName>
    <definedName name="DATA38">'HC JUNIO'!#REF!</definedName>
    <definedName name="DATA39">'HC JUNIO'!#REF!</definedName>
    <definedName name="DATA4">'HC JUNIO'!#REF!</definedName>
    <definedName name="DATA40">'HC JUNIO'!#REF!</definedName>
    <definedName name="DATA41">'HC JUNIO'!#REF!</definedName>
    <definedName name="DATA42">'HC JUNIO'!#REF!</definedName>
    <definedName name="DATA43">'HC JUNIO'!#REF!</definedName>
    <definedName name="DATA44">'HC JUNIO'!#REF!</definedName>
    <definedName name="DATA45">'HC JUNIO'!#REF!</definedName>
    <definedName name="DATA46">'HC JUNIO'!#REF!</definedName>
    <definedName name="DATA5">'HC JUNIO'!#REF!</definedName>
    <definedName name="DATA6">'HC JUNIO'!#REF!</definedName>
    <definedName name="DATA7">'HC JUNIO'!#REF!</definedName>
    <definedName name="DATA8">'HC JUNIO'!#REF!</definedName>
    <definedName name="DATA9">'HC JUNIO'!#REF!</definedName>
    <definedName name="SegmentaciónDeDatos_Área">#N/A</definedName>
    <definedName name="SegmentaciónDeDatos_Nivel_Ocupacional">#N/A</definedName>
    <definedName name="SegmentaciónDeDatos_Nivel_Ocupacional1">#N/A</definedName>
    <definedName name="SegmentaciónDeDatos_Nombre">#N/A</definedName>
    <definedName name="SegmentaciónDeDatos_Periodo">#N/A</definedName>
    <definedName name="SegmentaciónDeDatos_Periodo1">#N/A</definedName>
    <definedName name="SegmentaciónDeDatos_Rango_de_edad">#N/A</definedName>
    <definedName name="SegmentaciónDeDatos_Sede">#N/A</definedName>
    <definedName name="SegmentaciónDeDatos_Sexo">#N/A</definedName>
    <definedName name="SegmentaciónDeDatos_Unidad_de_negocio">#N/A</definedName>
    <definedName name="TEST1">'HC JUNIO'!#REF!</definedName>
    <definedName name="TEST2">'HC JUNIO'!#REF!</definedName>
    <definedName name="TEST3">'HC JUNIO'!#REF!</definedName>
    <definedName name="TESTHKEY">'HC JUNIO'!#REF!</definedName>
    <definedName name="TESTKEYS">'HC JUNIO'!#REF!</definedName>
    <definedName name="TESTVKEY">'HC JUNIO'!#REF!</definedName>
  </definedNames>
  <calcPr calcId="162913"/>
  <pivotCaches>
    <pivotCache cacheId="1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1" i="1"/>
  <c r="H270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93" i="1"/>
  <c r="H288" i="1"/>
  <c r="H289" i="1"/>
  <c r="H290" i="1"/>
  <c r="H291" i="1"/>
  <c r="H292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405" i="1"/>
  <c r="H397" i="1"/>
  <c r="H398" i="1"/>
  <c r="H399" i="1"/>
  <c r="H400" i="1"/>
  <c r="H401" i="1"/>
  <c r="H402" i="1"/>
  <c r="H403" i="1"/>
  <c r="H404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2" i="1"/>
  <c r="H530" i="1"/>
  <c r="H531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D13" i="4" l="1"/>
  <c r="D14" i="4"/>
  <c r="D15" i="4"/>
  <c r="D16" i="4"/>
  <c r="D12" i="4"/>
  <c r="V49" i="1"/>
  <c r="Y49" i="1" s="1"/>
  <c r="V455" i="1"/>
  <c r="Y455" i="1" s="1"/>
  <c r="V382" i="1"/>
  <c r="Y382" i="1" s="1"/>
  <c r="V503" i="1"/>
  <c r="Y503" i="1" s="1"/>
  <c r="V177" i="1"/>
  <c r="Y177" i="1" s="1"/>
  <c r="V505" i="1"/>
  <c r="Y505" i="1" s="1"/>
  <c r="V506" i="1"/>
  <c r="Y506" i="1" s="1"/>
  <c r="V178" i="1"/>
  <c r="Y178" i="1" s="1"/>
  <c r="V370" i="1"/>
  <c r="Y370" i="1" s="1"/>
  <c r="V436" i="1"/>
  <c r="Y436" i="1" s="1"/>
  <c r="V78" i="1"/>
  <c r="Y78" i="1" s="1"/>
  <c r="V471" i="1"/>
  <c r="Y471" i="1" s="1"/>
  <c r="V109" i="1"/>
  <c r="Y109" i="1" s="1"/>
  <c r="V507" i="1"/>
  <c r="Y507" i="1" s="1"/>
  <c r="V163" i="1"/>
  <c r="Y163" i="1" s="1"/>
  <c r="V320" i="1"/>
  <c r="Y320" i="1" s="1"/>
  <c r="V122" i="1"/>
  <c r="Y122" i="1" s="1"/>
  <c r="V213" i="1"/>
  <c r="Y213" i="1" s="1"/>
  <c r="V350" i="1"/>
  <c r="Y350" i="1" s="1"/>
  <c r="V511" i="1"/>
  <c r="Y511" i="1" s="1"/>
  <c r="V214" i="1"/>
  <c r="Y214" i="1" s="1"/>
  <c r="V546" i="1"/>
  <c r="Y546" i="1" s="1"/>
  <c r="V247" i="1"/>
  <c r="Y247" i="1" s="1"/>
  <c r="V372" i="1"/>
  <c r="Y372" i="1" s="1"/>
  <c r="V215" i="1"/>
  <c r="Y215" i="1" s="1"/>
  <c r="V327" i="1"/>
  <c r="Y327" i="1" s="1"/>
  <c r="V24" i="1"/>
  <c r="Y24" i="1" s="1"/>
  <c r="V236" i="1"/>
  <c r="Y236" i="1" s="1"/>
  <c r="V512" i="1"/>
  <c r="Y512" i="1" s="1"/>
  <c r="V138" i="1"/>
  <c r="Y138" i="1" s="1"/>
  <c r="V321" i="1"/>
  <c r="Y321" i="1" s="1"/>
  <c r="V375" i="1"/>
  <c r="Y375" i="1" s="1"/>
  <c r="V383" i="1"/>
  <c r="Y383" i="1" s="1"/>
  <c r="V26" i="1"/>
  <c r="Y26" i="1" s="1"/>
  <c r="V410" i="1"/>
  <c r="Y410" i="1" s="1"/>
  <c r="V48" i="1"/>
  <c r="Y48" i="1" s="1"/>
  <c r="V106" i="1"/>
  <c r="Y106" i="1" s="1"/>
  <c r="V219" i="1"/>
  <c r="Y219" i="1" s="1"/>
  <c r="V428" i="1"/>
  <c r="Y428" i="1" s="1"/>
  <c r="V328" i="1"/>
  <c r="Y328" i="1" s="1"/>
  <c r="V249" i="1"/>
  <c r="Y249" i="1" s="1"/>
  <c r="V461" i="1"/>
  <c r="Y461" i="1" s="1"/>
  <c r="V395" i="1"/>
  <c r="Y395" i="1" s="1"/>
  <c r="V186" i="1"/>
  <c r="Y186" i="1" s="1"/>
  <c r="V462" i="1"/>
  <c r="Y462" i="1" s="1"/>
  <c r="V377" i="1"/>
  <c r="Y377" i="1" s="1"/>
  <c r="V412" i="1"/>
  <c r="Y412" i="1" s="1"/>
  <c r="V27" i="1"/>
  <c r="Y27" i="1" s="1"/>
  <c r="V101" i="1"/>
  <c r="Y101" i="1" s="1"/>
  <c r="V516" i="1"/>
  <c r="Y516" i="1" s="1"/>
  <c r="V83" i="1"/>
  <c r="Y83" i="1" s="1"/>
  <c r="V50" i="1"/>
  <c r="Y50" i="1" s="1"/>
  <c r="V125" i="1"/>
  <c r="Y125" i="1" s="1"/>
  <c r="V301" i="1"/>
  <c r="Y301" i="1" s="1"/>
  <c r="V28" i="1"/>
  <c r="Y28" i="1" s="1"/>
  <c r="V431" i="1"/>
  <c r="Y431" i="1" s="1"/>
  <c r="V465" i="1"/>
  <c r="Y465" i="1" s="1"/>
  <c r="V240" i="1"/>
  <c r="Y240" i="1" s="1"/>
  <c r="V466" i="1"/>
  <c r="Y466" i="1" s="1"/>
  <c r="V528" i="1"/>
  <c r="Y528" i="1" s="1"/>
  <c r="V414" i="1"/>
  <c r="Y414" i="1" s="1"/>
  <c r="V168" i="1"/>
  <c r="Y168" i="1" s="1"/>
  <c r="V553" i="1"/>
  <c r="Y553" i="1" s="1"/>
  <c r="V62" i="1"/>
  <c r="Y62" i="1" s="1"/>
  <c r="V473" i="1"/>
  <c r="Y473" i="1" s="1"/>
  <c r="V432" i="1"/>
  <c r="Y432" i="1" s="1"/>
  <c r="V554" i="1"/>
  <c r="Y554" i="1" s="1"/>
  <c r="X327" i="1"/>
  <c r="X24" i="1"/>
  <c r="X236" i="1"/>
  <c r="X512" i="1"/>
  <c r="X138" i="1"/>
  <c r="X321" i="1"/>
  <c r="X193" i="1"/>
  <c r="X552" i="1"/>
  <c r="X52" i="1"/>
  <c r="X375" i="1"/>
  <c r="X383" i="1"/>
  <c r="X26" i="1"/>
  <c r="X410" i="1"/>
  <c r="X48" i="1"/>
  <c r="X106" i="1"/>
  <c r="X219" i="1"/>
  <c r="X428" i="1"/>
  <c r="X328" i="1"/>
  <c r="X249" i="1"/>
  <c r="X461" i="1"/>
  <c r="X395" i="1"/>
  <c r="X186" i="1"/>
  <c r="X462" i="1"/>
  <c r="X377" i="1"/>
  <c r="X412" i="1"/>
  <c r="X27" i="1"/>
  <c r="X101" i="1"/>
  <c r="X516" i="1"/>
  <c r="X83" i="1"/>
  <c r="X50" i="1"/>
  <c r="X125" i="1"/>
  <c r="X301" i="1"/>
  <c r="X28" i="1"/>
  <c r="X431" i="1"/>
  <c r="X187" i="1"/>
  <c r="X251" i="1"/>
  <c r="X183" i="1"/>
  <c r="X379" i="1"/>
  <c r="X465" i="1"/>
  <c r="X240" i="1"/>
  <c r="X466" i="1"/>
  <c r="X528" i="1"/>
  <c r="X414" i="1"/>
  <c r="X168" i="1"/>
  <c r="X553" i="1"/>
  <c r="X62" i="1"/>
  <c r="W6" i="1"/>
  <c r="W379" i="1"/>
  <c r="W52" i="1"/>
  <c r="W269" i="1"/>
  <c r="W310" i="1"/>
  <c r="W354" i="1"/>
  <c r="W264" i="1"/>
  <c r="W183" i="1"/>
  <c r="W29" i="1"/>
  <c r="W163" i="1"/>
  <c r="W320" i="1"/>
  <c r="W122" i="1"/>
  <c r="V264" i="1"/>
  <c r="Y264" i="1" s="1"/>
  <c r="V191" i="1"/>
  <c r="Y191" i="1" s="1"/>
  <c r="V76" i="1"/>
  <c r="Y76" i="1" s="1"/>
  <c r="V105" i="1"/>
  <c r="Y105" i="1" s="1"/>
  <c r="V454" i="1"/>
  <c r="Y454" i="1" s="1"/>
  <c r="V478" i="1"/>
  <c r="Y478" i="1" s="1"/>
  <c r="V151" i="1"/>
  <c r="Y151" i="1" s="1"/>
  <c r="V456" i="1"/>
  <c r="Y456" i="1" s="1"/>
  <c r="V391" i="1"/>
  <c r="Y391" i="1" s="1"/>
  <c r="V209" i="1"/>
  <c r="Y209" i="1" s="1"/>
  <c r="V425" i="1"/>
  <c r="Y425" i="1" s="1"/>
  <c r="V288" i="1"/>
  <c r="Y288" i="1" s="1"/>
  <c r="V368" i="1"/>
  <c r="Y368" i="1" s="1"/>
  <c r="V524" i="1"/>
  <c r="Y524" i="1" s="1"/>
  <c r="V289" i="1"/>
  <c r="Y289" i="1" s="1"/>
  <c r="V504" i="1"/>
  <c r="Y504" i="1" s="1"/>
  <c r="V407" i="1"/>
  <c r="Y407" i="1" s="1"/>
  <c r="V343" i="1"/>
  <c r="Y343" i="1" s="1"/>
  <c r="V543" i="1"/>
  <c r="Y543" i="1" s="1"/>
  <c r="V77" i="1"/>
  <c r="Y77" i="1" s="1"/>
  <c r="V544" i="1"/>
  <c r="Y544" i="1" s="1"/>
  <c r="V210" i="1"/>
  <c r="Y210" i="1" s="1"/>
  <c r="V18" i="1"/>
  <c r="Y18" i="1" s="1"/>
  <c r="V142" i="1"/>
  <c r="Y142" i="1" s="1"/>
  <c r="V369" i="1"/>
  <c r="Y369" i="1" s="1"/>
  <c r="V479" i="1"/>
  <c r="Y479" i="1" s="1"/>
  <c r="V120" i="1"/>
  <c r="Y120" i="1" s="1"/>
  <c r="V457" i="1"/>
  <c r="Y457" i="1" s="1"/>
  <c r="V211" i="1"/>
  <c r="Y211" i="1" s="1"/>
  <c r="V290" i="1"/>
  <c r="Y290" i="1" s="1"/>
  <c r="V291" i="1"/>
  <c r="Y291" i="1" s="1"/>
  <c r="V131" i="1"/>
  <c r="Y131" i="1" s="1"/>
  <c r="V19" i="1"/>
  <c r="Y19" i="1" s="1"/>
  <c r="V112" i="1"/>
  <c r="Y112" i="1" s="1"/>
  <c r="V408" i="1"/>
  <c r="Y408" i="1" s="1"/>
  <c r="V235" i="1"/>
  <c r="Y235" i="1" s="1"/>
  <c r="V313" i="1"/>
  <c r="Y313" i="1" s="1"/>
  <c r="V212" i="1"/>
  <c r="V485" i="1"/>
  <c r="Y485" i="1" s="1"/>
  <c r="V339" i="1"/>
  <c r="Y339" i="1" s="1"/>
  <c r="V437" i="1"/>
  <c r="Y437" i="1" s="1"/>
  <c r="V121" i="1"/>
  <c r="Y121" i="1" s="1"/>
  <c r="V458" i="1"/>
  <c r="Y458" i="1" s="1"/>
  <c r="V132" i="1"/>
  <c r="Y132" i="1" s="1"/>
  <c r="V508" i="1"/>
  <c r="Y508" i="1" s="1"/>
  <c r="V79" i="1"/>
  <c r="Y79" i="1" s="1"/>
  <c r="V409" i="1"/>
  <c r="Y409" i="1" s="1"/>
  <c r="V525" i="1"/>
  <c r="Y525" i="1" s="1"/>
  <c r="V20" i="1"/>
  <c r="Y20" i="1" s="1"/>
  <c r="V426" i="1"/>
  <c r="Y426" i="1" s="1"/>
  <c r="V371" i="1"/>
  <c r="Y371" i="1" s="1"/>
  <c r="V333" i="1"/>
  <c r="Y333" i="1" s="1"/>
  <c r="V152" i="1"/>
  <c r="Y152" i="1" s="1"/>
  <c r="V292" i="1"/>
  <c r="Y292" i="1" s="1"/>
  <c r="V459" i="1"/>
  <c r="Y459" i="1" s="1"/>
  <c r="V94" i="1"/>
  <c r="Y94" i="1" s="1"/>
  <c r="V334" i="1"/>
  <c r="Y334" i="1" s="1"/>
  <c r="V509" i="1"/>
  <c r="Y509" i="1" s="1"/>
  <c r="V36" i="1"/>
  <c r="Y36" i="1" s="1"/>
  <c r="V545" i="1"/>
  <c r="Y545" i="1" s="1"/>
  <c r="V510" i="1"/>
  <c r="Y510" i="1" s="1"/>
  <c r="V192" i="1"/>
  <c r="Y192" i="1" s="1"/>
  <c r="V265" i="1"/>
  <c r="Y265" i="1" s="1"/>
  <c r="V21" i="1"/>
  <c r="Y21" i="1" s="1"/>
  <c r="V293" i="1"/>
  <c r="Y293" i="1" s="1"/>
  <c r="V392" i="1"/>
  <c r="Y392" i="1" s="1"/>
  <c r="V37" i="1"/>
  <c r="Y37" i="1" s="1"/>
  <c r="V58" i="1"/>
  <c r="Y58" i="1" s="1"/>
  <c r="V38" i="1"/>
  <c r="Y38" i="1" s="1"/>
  <c r="V254" i="1"/>
  <c r="Y254" i="1" s="1"/>
  <c r="V294" i="1"/>
  <c r="Y294" i="1" s="1"/>
  <c r="V179" i="1"/>
  <c r="Y179" i="1" s="1"/>
  <c r="V180" i="1"/>
  <c r="Y180" i="1" s="1"/>
  <c r="V95" i="1"/>
  <c r="Y95" i="1" s="1"/>
  <c r="V47" i="1"/>
  <c r="Y47" i="1" s="1"/>
  <c r="V22" i="1"/>
  <c r="Y22" i="1" s="1"/>
  <c r="V266" i="1"/>
  <c r="Y266" i="1" s="1"/>
  <c r="V257" i="1"/>
  <c r="Y257" i="1" s="1"/>
  <c r="V23" i="1"/>
  <c r="Y23" i="1" s="1"/>
  <c r="V225" i="1"/>
  <c r="Y225" i="1" s="1"/>
  <c r="V164" i="1"/>
  <c r="Y164" i="1" s="1"/>
  <c r="V314" i="1"/>
  <c r="Y314" i="1" s="1"/>
  <c r="V267" i="1"/>
  <c r="Y267" i="1" s="1"/>
  <c r="V480" i="1"/>
  <c r="Y480" i="1" s="1"/>
  <c r="V216" i="1"/>
  <c r="Y216" i="1" s="1"/>
  <c r="V237" i="1"/>
  <c r="Y237" i="1" s="1"/>
  <c r="V295" i="1"/>
  <c r="Y295" i="1" s="1"/>
  <c r="V153" i="1"/>
  <c r="Y153" i="1" s="1"/>
  <c r="V217" i="1"/>
  <c r="Y217" i="1" s="1"/>
  <c r="V373" i="1"/>
  <c r="Y373" i="1" s="1"/>
  <c r="V427" i="1"/>
  <c r="Y427" i="1" s="1"/>
  <c r="V181" i="1"/>
  <c r="Y181" i="1" s="1"/>
  <c r="V374" i="1"/>
  <c r="Y374" i="1" s="1"/>
  <c r="V59" i="1"/>
  <c r="Y59" i="1" s="1"/>
  <c r="V123" i="1"/>
  <c r="Y123" i="1" s="1"/>
  <c r="V60" i="1"/>
  <c r="Y60" i="1" s="1"/>
  <c r="V547" i="1"/>
  <c r="Y547" i="1" s="1"/>
  <c r="V460" i="1"/>
  <c r="Y460" i="1" s="1"/>
  <c r="V80" i="1"/>
  <c r="Y80" i="1" s="1"/>
  <c r="V25" i="1"/>
  <c r="Y25" i="1" s="1"/>
  <c r="V61" i="1"/>
  <c r="Y61" i="1" s="1"/>
  <c r="V513" i="1"/>
  <c r="Y513" i="1" s="1"/>
  <c r="V526" i="1"/>
  <c r="Y526" i="1" s="1"/>
  <c r="V5" i="1"/>
  <c r="Y5" i="1" s="1"/>
  <c r="V351" i="1"/>
  <c r="Y351" i="1" s="1"/>
  <c r="V411" i="1"/>
  <c r="Y411" i="1" s="1"/>
  <c r="V124" i="1"/>
  <c r="Y124" i="1" s="1"/>
  <c r="V154" i="1"/>
  <c r="Y154" i="1" s="1"/>
  <c r="V165" i="1"/>
  <c r="Y165" i="1" s="1"/>
  <c r="V393" i="1"/>
  <c r="Y393" i="1" s="1"/>
  <c r="V218" i="1"/>
  <c r="Y218" i="1" s="1"/>
  <c r="V238" i="1"/>
  <c r="Y238" i="1" s="1"/>
  <c r="V394" i="1"/>
  <c r="Y394" i="1" s="1"/>
  <c r="V139" i="1"/>
  <c r="Y139" i="1" s="1"/>
  <c r="V514" i="1"/>
  <c r="Y514" i="1" s="1"/>
  <c r="V352" i="1"/>
  <c r="Y352" i="1" s="1"/>
  <c r="V248" i="1"/>
  <c r="Y248" i="1" s="1"/>
  <c r="V296" i="1"/>
  <c r="Y296" i="1" s="1"/>
  <c r="V133" i="1"/>
  <c r="Y133" i="1" s="1"/>
  <c r="V429" i="1"/>
  <c r="Y429" i="1" s="1"/>
  <c r="V308" i="1"/>
  <c r="Y308" i="1" s="1"/>
  <c r="V226" i="1"/>
  <c r="Y226" i="1" s="1"/>
  <c r="V155" i="1"/>
  <c r="Y155" i="1" s="1"/>
  <c r="V268" i="1"/>
  <c r="Y268" i="1" s="1"/>
  <c r="V548" i="1"/>
  <c r="Y548" i="1" s="1"/>
  <c r="V297" i="1"/>
  <c r="Y297" i="1" s="1"/>
  <c r="V430" i="1"/>
  <c r="Y430" i="1" s="1"/>
  <c r="V515" i="1"/>
  <c r="Y515" i="1" s="1"/>
  <c r="V255" i="1"/>
  <c r="Y255" i="1" s="1"/>
  <c r="V549" i="1"/>
  <c r="Y549" i="1" s="1"/>
  <c r="V250" i="1"/>
  <c r="Y250" i="1" s="1"/>
  <c r="V298" i="1"/>
  <c r="Y298" i="1" s="1"/>
  <c r="V472" i="1"/>
  <c r="Y472" i="1" s="1"/>
  <c r="V376" i="1"/>
  <c r="Y376" i="1" s="1"/>
  <c r="V463" i="1"/>
  <c r="Y463" i="1" s="1"/>
  <c r="V464" i="1"/>
  <c r="Y464" i="1" s="1"/>
  <c r="V299" i="1"/>
  <c r="Y299" i="1" s="1"/>
  <c r="V81" i="1"/>
  <c r="Y81" i="1" s="1"/>
  <c r="V113" i="1"/>
  <c r="Y113" i="1" s="1"/>
  <c r="V239" i="1"/>
  <c r="Y239" i="1" s="1"/>
  <c r="V82" i="1"/>
  <c r="Y82" i="1" s="1"/>
  <c r="V220" i="1"/>
  <c r="Y220" i="1" s="1"/>
  <c r="V527" i="1"/>
  <c r="Y527" i="1" s="1"/>
  <c r="V413" i="1"/>
  <c r="Y413" i="1" s="1"/>
  <c r="V300" i="1"/>
  <c r="Y300" i="1" s="1"/>
  <c r="V378" i="1"/>
  <c r="Y378" i="1" s="1"/>
  <c r="V140" i="1"/>
  <c r="Y140" i="1" s="1"/>
  <c r="V438" i="1"/>
  <c r="Y438" i="1" s="1"/>
  <c r="V322" i="1"/>
  <c r="Y322" i="1" s="1"/>
  <c r="V323" i="1"/>
  <c r="Y323" i="1" s="1"/>
  <c r="V221" i="1"/>
  <c r="Y221" i="1" s="1"/>
  <c r="V182" i="1"/>
  <c r="Y182" i="1" s="1"/>
  <c r="V340" i="1"/>
  <c r="Y340" i="1" s="1"/>
  <c r="V84" i="1"/>
  <c r="Y84" i="1" s="1"/>
  <c r="V324" i="1"/>
  <c r="Y324" i="1" s="1"/>
  <c r="V102" i="1"/>
  <c r="Y102" i="1" s="1"/>
  <c r="V89" i="1"/>
  <c r="Y89" i="1" s="1"/>
  <c r="V222" i="1"/>
  <c r="Y222" i="1" s="1"/>
  <c r="V550" i="1"/>
  <c r="Y550" i="1" s="1"/>
  <c r="V335" i="1"/>
  <c r="Y335" i="1" s="1"/>
  <c r="V134" i="1"/>
  <c r="Y134" i="1" s="1"/>
  <c r="V85" i="1"/>
  <c r="Y85" i="1" s="1"/>
  <c r="V156" i="1"/>
  <c r="Y156" i="1" s="1"/>
  <c r="V166" i="1"/>
  <c r="Y166" i="1" s="1"/>
  <c r="V302" i="1"/>
  <c r="Y302" i="1" s="1"/>
  <c r="V303" i="1"/>
  <c r="Y303" i="1" s="1"/>
  <c r="V86" i="1"/>
  <c r="Y86" i="1" s="1"/>
  <c r="V517" i="1"/>
  <c r="Y517" i="1" s="1"/>
  <c r="V336" i="1"/>
  <c r="Y336" i="1" s="1"/>
  <c r="V167" i="1"/>
  <c r="Y167" i="1" s="1"/>
  <c r="V304" i="1"/>
  <c r="Y304" i="1" s="1"/>
  <c r="V39" i="1"/>
  <c r="Y39" i="1" s="1"/>
  <c r="V353" i="1"/>
  <c r="Y353" i="1" s="1"/>
  <c r="V396" i="1"/>
  <c r="Y396" i="1" s="1"/>
  <c r="V51" i="1"/>
  <c r="Y51" i="1" s="1"/>
  <c r="V96" i="1"/>
  <c r="Y96" i="1" s="1"/>
  <c r="V193" i="1"/>
  <c r="Y193" i="1" s="1"/>
  <c r="V467" i="1"/>
  <c r="Y467" i="1" s="1"/>
  <c r="V241" i="1"/>
  <c r="Y241" i="1" s="1"/>
  <c r="V486" i="1"/>
  <c r="Y486" i="1" s="1"/>
  <c r="V529" i="1"/>
  <c r="Y529" i="1" s="1"/>
  <c r="V87" i="1"/>
  <c r="Y87" i="1" s="1"/>
  <c r="V551" i="1"/>
  <c r="Y551" i="1" s="1"/>
  <c r="V187" i="1"/>
  <c r="Y187" i="1" s="1"/>
  <c r="V40" i="1"/>
  <c r="Y40" i="1" s="1"/>
  <c r="V552" i="1"/>
  <c r="Y552" i="1" s="1"/>
  <c r="V144" i="1"/>
  <c r="Y144" i="1" s="1"/>
  <c r="V344" i="1"/>
  <c r="Y344" i="1" s="1"/>
  <c r="V309" i="1"/>
  <c r="Y309" i="1" s="1"/>
  <c r="V310" i="1"/>
  <c r="Y310" i="1" s="1"/>
  <c r="V415" i="1"/>
  <c r="Y415" i="1" s="1"/>
  <c r="V251" i="1"/>
  <c r="Y251" i="1" s="1"/>
  <c r="V183" i="1"/>
  <c r="Y183" i="1" s="1"/>
  <c r="V416" i="1"/>
  <c r="Y416" i="1" s="1"/>
  <c r="V6" i="1"/>
  <c r="Y6" i="1" s="1"/>
  <c r="V379" i="1"/>
  <c r="Y379" i="1" s="1"/>
  <c r="V29" i="1"/>
  <c r="Y29" i="1" s="1"/>
  <c r="V487" i="1"/>
  <c r="Y487" i="1" s="1"/>
  <c r="V354" i="1"/>
  <c r="Y354" i="1" s="1"/>
  <c r="V481" i="1"/>
  <c r="Y481" i="1" s="1"/>
  <c r="V52" i="1"/>
  <c r="Y52" i="1" s="1"/>
  <c r="V269" i="1"/>
  <c r="Y269" i="1" s="1"/>
  <c r="W191" i="1"/>
  <c r="W76" i="1"/>
  <c r="W105" i="1"/>
  <c r="W49" i="1"/>
  <c r="W454" i="1"/>
  <c r="W478" i="1"/>
  <c r="W151" i="1"/>
  <c r="W455" i="1"/>
  <c r="W456" i="1"/>
  <c r="W391" i="1"/>
  <c r="W209" i="1"/>
  <c r="W382" i="1"/>
  <c r="W425" i="1"/>
  <c r="W288" i="1"/>
  <c r="W368" i="1"/>
  <c r="W503" i="1"/>
  <c r="W524" i="1"/>
  <c r="W289" i="1"/>
  <c r="W504" i="1"/>
  <c r="W177" i="1"/>
  <c r="W407" i="1"/>
  <c r="W343" i="1"/>
  <c r="W543" i="1"/>
  <c r="W505" i="1"/>
  <c r="W77" i="1"/>
  <c r="W544" i="1"/>
  <c r="W210" i="1"/>
  <c r="W506" i="1"/>
  <c r="W18" i="1"/>
  <c r="W142" i="1"/>
  <c r="W369" i="1"/>
  <c r="W178" i="1"/>
  <c r="W479" i="1"/>
  <c r="W120" i="1"/>
  <c r="W457" i="1"/>
  <c r="W370" i="1"/>
  <c r="W211" i="1"/>
  <c r="W290" i="1"/>
  <c r="W291" i="1"/>
  <c r="W436" i="1"/>
  <c r="W131" i="1"/>
  <c r="W19" i="1"/>
  <c r="W112" i="1"/>
  <c r="W78" i="1"/>
  <c r="W408" i="1"/>
  <c r="W235" i="1"/>
  <c r="W313" i="1"/>
  <c r="W471" i="1"/>
  <c r="W212" i="1"/>
  <c r="W485" i="1"/>
  <c r="W339" i="1"/>
  <c r="W109" i="1"/>
  <c r="W437" i="1"/>
  <c r="W121" i="1"/>
  <c r="W458" i="1"/>
  <c r="W507" i="1"/>
  <c r="W132" i="1"/>
  <c r="W508" i="1"/>
  <c r="W79" i="1"/>
  <c r="W409" i="1"/>
  <c r="W525" i="1"/>
  <c r="W20" i="1"/>
  <c r="W426" i="1"/>
  <c r="W371" i="1"/>
  <c r="W333" i="1"/>
  <c r="W152" i="1"/>
  <c r="W292" i="1"/>
  <c r="W459" i="1"/>
  <c r="W94" i="1"/>
  <c r="W334" i="1"/>
  <c r="W509" i="1"/>
  <c r="W36" i="1"/>
  <c r="W545" i="1"/>
  <c r="W510" i="1"/>
  <c r="W192" i="1"/>
  <c r="W265" i="1"/>
  <c r="W21" i="1"/>
  <c r="W293" i="1"/>
  <c r="W392" i="1"/>
  <c r="W37" i="1"/>
  <c r="W58" i="1"/>
  <c r="W38" i="1"/>
  <c r="W254" i="1"/>
  <c r="W294" i="1"/>
  <c r="W179" i="1"/>
  <c r="W180" i="1"/>
  <c r="W95" i="1"/>
  <c r="W47" i="1"/>
  <c r="W22" i="1"/>
  <c r="W266" i="1"/>
  <c r="W257" i="1"/>
  <c r="W23" i="1"/>
  <c r="W225" i="1"/>
  <c r="W164" i="1"/>
  <c r="W314" i="1"/>
  <c r="W267" i="1"/>
  <c r="W480" i="1"/>
  <c r="W216" i="1"/>
  <c r="W237" i="1"/>
  <c r="W295" i="1"/>
  <c r="W153" i="1"/>
  <c r="W217" i="1"/>
  <c r="W373" i="1"/>
  <c r="W427" i="1"/>
  <c r="W181" i="1"/>
  <c r="W374" i="1"/>
  <c r="W59" i="1"/>
  <c r="W123" i="1"/>
  <c r="W60" i="1"/>
  <c r="W547" i="1"/>
  <c r="W460" i="1"/>
  <c r="W80" i="1"/>
  <c r="W25" i="1"/>
  <c r="W61" i="1"/>
  <c r="W513" i="1"/>
  <c r="W526" i="1"/>
  <c r="W5" i="1"/>
  <c r="W351" i="1"/>
  <c r="W411" i="1"/>
  <c r="W124" i="1"/>
  <c r="W154" i="1"/>
  <c r="W165" i="1"/>
  <c r="W393" i="1"/>
  <c r="W218" i="1"/>
  <c r="W238" i="1"/>
  <c r="W394" i="1"/>
  <c r="W139" i="1"/>
  <c r="W514" i="1"/>
  <c r="W352" i="1"/>
  <c r="W248" i="1"/>
  <c r="W296" i="1"/>
  <c r="W133" i="1"/>
  <c r="W429" i="1"/>
  <c r="W308" i="1"/>
  <c r="W226" i="1"/>
  <c r="W155" i="1"/>
  <c r="W268" i="1"/>
  <c r="W548" i="1"/>
  <c r="W297" i="1"/>
  <c r="W430" i="1"/>
  <c r="W515" i="1"/>
  <c r="W255" i="1"/>
  <c r="W549" i="1"/>
  <c r="W250" i="1"/>
  <c r="W298" i="1"/>
  <c r="W472" i="1"/>
  <c r="W376" i="1"/>
  <c r="W463" i="1"/>
  <c r="W464" i="1"/>
  <c r="W299" i="1"/>
  <c r="W81" i="1"/>
  <c r="W113" i="1"/>
  <c r="W239" i="1"/>
  <c r="W82" i="1"/>
  <c r="W220" i="1"/>
  <c r="W527" i="1"/>
  <c r="W413" i="1"/>
  <c r="W300" i="1"/>
  <c r="W378" i="1"/>
  <c r="W140" i="1"/>
  <c r="W438" i="1"/>
  <c r="W322" i="1"/>
  <c r="W323" i="1"/>
  <c r="W221" i="1"/>
  <c r="W182" i="1"/>
  <c r="W340" i="1"/>
  <c r="W84" i="1"/>
  <c r="W324" i="1"/>
  <c r="W102" i="1"/>
  <c r="W89" i="1"/>
  <c r="W222" i="1"/>
  <c r="W550" i="1"/>
  <c r="W335" i="1"/>
  <c r="W134" i="1"/>
  <c r="W85" i="1"/>
  <c r="W156" i="1"/>
  <c r="W166" i="1"/>
  <c r="W302" i="1"/>
  <c r="W303" i="1"/>
  <c r="W86" i="1"/>
  <c r="W517" i="1"/>
  <c r="W336" i="1"/>
  <c r="W167" i="1"/>
  <c r="W304" i="1"/>
  <c r="W39" i="1"/>
  <c r="W353" i="1"/>
  <c r="W396" i="1"/>
  <c r="W51" i="1"/>
  <c r="W96" i="1"/>
  <c r="W193" i="1"/>
  <c r="W467" i="1"/>
  <c r="W241" i="1"/>
  <c r="W486" i="1"/>
  <c r="W529" i="1"/>
  <c r="W87" i="1"/>
  <c r="W551" i="1"/>
  <c r="W187" i="1"/>
  <c r="W40" i="1"/>
  <c r="W552" i="1"/>
  <c r="W144" i="1"/>
  <c r="W344" i="1"/>
  <c r="W309" i="1"/>
  <c r="W415" i="1"/>
  <c r="W251" i="1"/>
  <c r="W416" i="1"/>
  <c r="W487" i="1"/>
  <c r="W481" i="1"/>
  <c r="X264" i="1"/>
  <c r="X191" i="1"/>
  <c r="X76" i="1"/>
  <c r="X105" i="1"/>
  <c r="X49" i="1"/>
  <c r="X454" i="1"/>
  <c r="X478" i="1"/>
  <c r="X151" i="1"/>
  <c r="X455" i="1"/>
  <c r="X456" i="1"/>
  <c r="X391" i="1"/>
  <c r="X209" i="1"/>
  <c r="X382" i="1"/>
  <c r="X425" i="1"/>
  <c r="X288" i="1"/>
  <c r="X368" i="1"/>
  <c r="X503" i="1"/>
  <c r="X524" i="1"/>
  <c r="X289" i="1"/>
  <c r="X504" i="1"/>
  <c r="X177" i="1"/>
  <c r="X407" i="1"/>
  <c r="X343" i="1"/>
  <c r="X543" i="1"/>
  <c r="X505" i="1"/>
  <c r="X77" i="1"/>
  <c r="X544" i="1"/>
  <c r="X210" i="1"/>
  <c r="X506" i="1"/>
  <c r="X18" i="1"/>
  <c r="X142" i="1"/>
  <c r="X369" i="1"/>
  <c r="X178" i="1"/>
  <c r="X479" i="1"/>
  <c r="X120" i="1"/>
  <c r="X457" i="1"/>
  <c r="X370" i="1"/>
  <c r="X211" i="1"/>
  <c r="X290" i="1"/>
  <c r="X291" i="1"/>
  <c r="X436" i="1"/>
  <c r="X131" i="1"/>
  <c r="X19" i="1"/>
  <c r="X112" i="1"/>
  <c r="X78" i="1"/>
  <c r="X408" i="1"/>
  <c r="X235" i="1"/>
  <c r="X313" i="1"/>
  <c r="X471" i="1"/>
  <c r="X212" i="1"/>
  <c r="X485" i="1"/>
  <c r="X339" i="1"/>
  <c r="X109" i="1"/>
  <c r="X437" i="1"/>
  <c r="X121" i="1"/>
  <c r="X458" i="1"/>
  <c r="X507" i="1"/>
  <c r="X132" i="1"/>
  <c r="X508" i="1"/>
  <c r="X79" i="1"/>
  <c r="X163" i="1"/>
  <c r="X409" i="1"/>
  <c r="X525" i="1"/>
  <c r="X20" i="1"/>
  <c r="X320" i="1"/>
  <c r="X426" i="1"/>
  <c r="X371" i="1"/>
  <c r="X333" i="1"/>
  <c r="X122" i="1"/>
  <c r="X152" i="1"/>
  <c r="X292" i="1"/>
  <c r="X459" i="1"/>
  <c r="X213" i="1"/>
  <c r="X94" i="1"/>
  <c r="X334" i="1"/>
  <c r="X509" i="1"/>
  <c r="X350" i="1"/>
  <c r="X36" i="1"/>
  <c r="X545" i="1"/>
  <c r="X510" i="1"/>
  <c r="X511" i="1"/>
  <c r="X192" i="1"/>
  <c r="X265" i="1"/>
  <c r="X21" i="1"/>
  <c r="X214" i="1"/>
  <c r="X293" i="1"/>
  <c r="X392" i="1"/>
  <c r="X37" i="1"/>
  <c r="X546" i="1"/>
  <c r="X58" i="1"/>
  <c r="X38" i="1"/>
  <c r="X254" i="1"/>
  <c r="X247" i="1"/>
  <c r="X294" i="1"/>
  <c r="X179" i="1"/>
  <c r="X180" i="1"/>
  <c r="X372" i="1"/>
  <c r="X95" i="1"/>
  <c r="X47" i="1"/>
  <c r="X22" i="1"/>
  <c r="X215" i="1"/>
  <c r="X266" i="1"/>
  <c r="X257" i="1"/>
  <c r="X23" i="1"/>
  <c r="X225" i="1"/>
  <c r="X164" i="1"/>
  <c r="X314" i="1"/>
  <c r="X267" i="1"/>
  <c r="X480" i="1"/>
  <c r="X216" i="1"/>
  <c r="X237" i="1"/>
  <c r="X295" i="1"/>
  <c r="X153" i="1"/>
  <c r="X217" i="1"/>
  <c r="X373" i="1"/>
  <c r="X427" i="1"/>
  <c r="X181" i="1"/>
  <c r="X374" i="1"/>
  <c r="X59" i="1"/>
  <c r="X123" i="1"/>
  <c r="X60" i="1"/>
  <c r="X547" i="1"/>
  <c r="X460" i="1"/>
  <c r="X80" i="1"/>
  <c r="X25" i="1"/>
  <c r="X61" i="1"/>
  <c r="X513" i="1"/>
  <c r="X526" i="1"/>
  <c r="X5" i="1"/>
  <c r="X351" i="1"/>
  <c r="X411" i="1"/>
  <c r="X124" i="1"/>
  <c r="X154" i="1"/>
  <c r="X165" i="1"/>
  <c r="X393" i="1"/>
  <c r="X218" i="1"/>
  <c r="X238" i="1"/>
  <c r="X394" i="1"/>
  <c r="X139" i="1"/>
  <c r="X514" i="1"/>
  <c r="X352" i="1"/>
  <c r="X248" i="1"/>
  <c r="X296" i="1"/>
  <c r="X133" i="1"/>
  <c r="X429" i="1"/>
  <c r="X308" i="1"/>
  <c r="X226" i="1"/>
  <c r="X155" i="1"/>
  <c r="X268" i="1"/>
  <c r="X548" i="1"/>
  <c r="X297" i="1"/>
  <c r="X430" i="1"/>
  <c r="X515" i="1"/>
  <c r="X255" i="1"/>
  <c r="X549" i="1"/>
  <c r="X250" i="1"/>
  <c r="X298" i="1"/>
  <c r="X472" i="1"/>
  <c r="X376" i="1"/>
  <c r="X463" i="1"/>
  <c r="X464" i="1"/>
  <c r="X299" i="1"/>
  <c r="X81" i="1"/>
  <c r="X113" i="1"/>
  <c r="X239" i="1"/>
  <c r="X82" i="1"/>
  <c r="X220" i="1"/>
  <c r="X527" i="1"/>
  <c r="X413" i="1"/>
  <c r="X300" i="1"/>
  <c r="X378" i="1"/>
  <c r="X140" i="1"/>
  <c r="X438" i="1"/>
  <c r="X322" i="1"/>
  <c r="X323" i="1"/>
  <c r="X221" i="1"/>
  <c r="X182" i="1"/>
  <c r="X340" i="1"/>
  <c r="X84" i="1"/>
  <c r="X324" i="1"/>
  <c r="X102" i="1"/>
  <c r="X89" i="1"/>
  <c r="X222" i="1"/>
  <c r="X550" i="1"/>
  <c r="X335" i="1"/>
  <c r="X134" i="1"/>
  <c r="X85" i="1"/>
  <c r="X156" i="1"/>
  <c r="X166" i="1"/>
  <c r="X302" i="1"/>
  <c r="X303" i="1"/>
  <c r="X86" i="1"/>
  <c r="X517" i="1"/>
  <c r="X336" i="1"/>
  <c r="X167" i="1"/>
  <c r="X304" i="1"/>
  <c r="X39" i="1"/>
  <c r="X353" i="1"/>
  <c r="X396" i="1"/>
  <c r="X51" i="1"/>
  <c r="X96" i="1"/>
  <c r="X467" i="1"/>
  <c r="X241" i="1"/>
  <c r="X486" i="1"/>
  <c r="X529" i="1"/>
  <c r="X87" i="1"/>
  <c r="X551" i="1"/>
  <c r="X40" i="1"/>
  <c r="X144" i="1"/>
  <c r="X344" i="1"/>
  <c r="X309" i="1"/>
  <c r="X310" i="1"/>
  <c r="X415" i="1"/>
  <c r="X416" i="1"/>
  <c r="X6" i="1"/>
  <c r="X29" i="1"/>
  <c r="X487" i="1"/>
  <c r="X354" i="1"/>
  <c r="X481" i="1"/>
  <c r="X269" i="1"/>
  <c r="Y212" i="1"/>
  <c r="D17" i="4" l="1"/>
  <c r="X554" i="1"/>
  <c r="X432" i="1"/>
  <c r="X473" i="1"/>
  <c r="W375" i="1"/>
  <c r="W321" i="1"/>
  <c r="W138" i="1"/>
  <c r="W512" i="1"/>
  <c r="W236" i="1"/>
  <c r="W24" i="1"/>
  <c r="W327" i="1"/>
  <c r="W215" i="1"/>
  <c r="W372" i="1"/>
  <c r="W247" i="1"/>
  <c r="W546" i="1"/>
  <c r="W214" i="1"/>
  <c r="W511" i="1"/>
  <c r="W350" i="1"/>
  <c r="W213" i="1"/>
  <c r="W554" i="1"/>
  <c r="W432" i="1"/>
  <c r="W473" i="1"/>
  <c r="W62" i="1"/>
  <c r="W553" i="1"/>
  <c r="W168" i="1"/>
  <c r="W414" i="1"/>
  <c r="W528" i="1"/>
  <c r="W466" i="1"/>
  <c r="W240" i="1"/>
  <c r="W465" i="1"/>
  <c r="W431" i="1"/>
  <c r="W28" i="1"/>
  <c r="W301" i="1"/>
  <c r="W125" i="1"/>
  <c r="W50" i="1"/>
  <c r="W83" i="1"/>
  <c r="W516" i="1"/>
  <c r="W101" i="1"/>
  <c r="W27" i="1"/>
  <c r="W412" i="1"/>
  <c r="W377" i="1"/>
  <c r="W462" i="1"/>
  <c r="W186" i="1"/>
  <c r="W395" i="1"/>
  <c r="W461" i="1"/>
  <c r="W249" i="1"/>
  <c r="W328" i="1"/>
  <c r="W428" i="1"/>
  <c r="W219" i="1"/>
  <c r="W106" i="1"/>
  <c r="W48" i="1"/>
  <c r="W410" i="1"/>
  <c r="W26" i="1"/>
  <c r="W383" i="1"/>
  <c r="X93" i="1"/>
  <c r="X92" i="1"/>
  <c r="X91" i="1"/>
  <c r="X90" i="1"/>
  <c r="X326" i="1"/>
  <c r="X46" i="1"/>
  <c r="X325" i="1"/>
  <c r="X45" i="1"/>
  <c r="X44" i="1"/>
  <c r="X42" i="1"/>
  <c r="X41" i="1"/>
  <c r="X43" i="1"/>
  <c r="V405" i="1" l="1"/>
  <c r="V305" i="1"/>
  <c r="V532" i="1"/>
  <c r="V329" i="1"/>
  <c r="V271" i="1"/>
  <c r="V242" i="1"/>
  <c r="V252" i="1"/>
  <c r="V7" i="1"/>
  <c r="V488" i="1"/>
  <c r="V258" i="1"/>
  <c r="V188" i="1"/>
  <c r="V63" i="1"/>
  <c r="V103" i="1"/>
  <c r="V439" i="1"/>
  <c r="V474" i="1"/>
  <c r="V145" i="1"/>
  <c r="V555" i="1"/>
  <c r="V440" i="1"/>
  <c r="V441" i="1"/>
  <c r="V384" i="1"/>
  <c r="V194" i="1"/>
  <c r="V380" i="1"/>
  <c r="V417" i="1"/>
  <c r="V270" i="1"/>
  <c r="V355" i="1"/>
  <c r="V489" i="1"/>
  <c r="V518" i="1"/>
  <c r="V169" i="1"/>
  <c r="V397" i="1"/>
  <c r="V341" i="1"/>
  <c r="V530" i="1"/>
  <c r="V490" i="1"/>
  <c r="V227" i="1"/>
  <c r="V64" i="1"/>
  <c r="V531" i="1"/>
  <c r="V195" i="1"/>
  <c r="V491" i="1"/>
  <c r="V8" i="1"/>
  <c r="V141" i="1"/>
  <c r="V356" i="1"/>
  <c r="V170" i="1"/>
  <c r="V475" i="1"/>
  <c r="V114" i="1"/>
  <c r="V442" i="1"/>
  <c r="V357" i="1"/>
  <c r="V196" i="1"/>
  <c r="V272" i="1"/>
  <c r="V273" i="1"/>
  <c r="V433" i="1"/>
  <c r="V126" i="1"/>
  <c r="V9" i="1"/>
  <c r="V110" i="1"/>
  <c r="V65" i="1"/>
  <c r="V398" i="1"/>
  <c r="V228" i="1"/>
  <c r="V311" i="1"/>
  <c r="V468" i="1"/>
  <c r="V197" i="1"/>
  <c r="V482" i="1"/>
  <c r="V337" i="1"/>
  <c r="V107" i="1"/>
  <c r="V434" i="1"/>
  <c r="V115" i="1"/>
  <c r="V492" i="1"/>
  <c r="V127" i="1"/>
  <c r="V493" i="1"/>
  <c r="V66" i="1"/>
  <c r="V157" i="1"/>
  <c r="V399" i="1"/>
  <c r="V519" i="1"/>
  <c r="V10" i="1"/>
  <c r="V315" i="1"/>
  <c r="V418" i="1"/>
  <c r="V358" i="1"/>
  <c r="V330" i="1"/>
  <c r="V116" i="1"/>
  <c r="V146" i="1"/>
  <c r="V274" i="1"/>
  <c r="V443" i="1"/>
  <c r="V198" i="1"/>
  <c r="V42" i="1"/>
  <c r="V90" i="1"/>
  <c r="V331" i="1"/>
  <c r="V494" i="1"/>
  <c r="V345" i="1"/>
  <c r="V30" i="1"/>
  <c r="V495" i="1"/>
  <c r="V496" i="1"/>
  <c r="V189" i="1"/>
  <c r="V259" i="1"/>
  <c r="V11" i="1"/>
  <c r="V199" i="1"/>
  <c r="V275" i="1"/>
  <c r="V385" i="1"/>
  <c r="V31" i="1"/>
  <c r="V533" i="1"/>
  <c r="V53" i="1"/>
  <c r="V32" i="1"/>
  <c r="V276" i="1"/>
  <c r="V171" i="1"/>
  <c r="V172" i="1"/>
  <c r="V359" i="1"/>
  <c r="V91" i="1"/>
  <c r="V41" i="1"/>
  <c r="V200" i="1"/>
  <c r="V260" i="1"/>
  <c r="V277" i="1"/>
  <c r="V256" i="1"/>
  <c r="V326" i="1"/>
  <c r="V223" i="1"/>
  <c r="V158" i="1"/>
  <c r="V312" i="1"/>
  <c r="V386" i="1"/>
  <c r="V12" i="1"/>
  <c r="V556" i="1"/>
  <c r="V261" i="1"/>
  <c r="V476" i="1"/>
  <c r="V444" i="1"/>
  <c r="V201" i="1"/>
  <c r="V229" i="1"/>
  <c r="V230" i="1"/>
  <c r="V278" i="1"/>
  <c r="V147" i="1"/>
  <c r="V497" i="1"/>
  <c r="V202" i="1"/>
  <c r="V360" i="1"/>
  <c r="V419" i="1"/>
  <c r="V135" i="1"/>
  <c r="V173" i="1"/>
  <c r="V361" i="1"/>
  <c r="V54" i="1"/>
  <c r="V316" i="1"/>
  <c r="V117" i="1"/>
  <c r="V55" i="1"/>
  <c r="V534" i="1"/>
  <c r="V362" i="1"/>
  <c r="V445" i="1"/>
  <c r="V67" i="1"/>
  <c r="V13" i="1"/>
  <c r="V381" i="1"/>
  <c r="V56" i="1"/>
  <c r="V498" i="1"/>
  <c r="V520" i="1"/>
  <c r="V557" i="1"/>
  <c r="V14" i="1"/>
  <c r="V2" i="1"/>
  <c r="V3" i="1"/>
  <c r="V346" i="1"/>
  <c r="V400" i="1"/>
  <c r="V401" i="1"/>
  <c r="V118" i="1"/>
  <c r="V148" i="1"/>
  <c r="V43" i="1"/>
  <c r="V159" i="1"/>
  <c r="V387" i="1"/>
  <c r="V203" i="1"/>
  <c r="V104" i="1"/>
  <c r="V231" i="1"/>
  <c r="V535" i="1"/>
  <c r="V388" i="1"/>
  <c r="V136" i="1"/>
  <c r="V204" i="1"/>
  <c r="V97" i="1"/>
  <c r="V499" i="1"/>
  <c r="V347" i="1"/>
  <c r="V243" i="1"/>
  <c r="V420" i="1"/>
  <c r="V128" i="1"/>
  <c r="V558" i="1"/>
  <c r="V421" i="1"/>
  <c r="V325" i="1"/>
  <c r="V224" i="1"/>
  <c r="V149" i="1"/>
  <c r="V244" i="1"/>
  <c r="V262" i="1"/>
  <c r="V108" i="1"/>
  <c r="V92" i="1"/>
  <c r="V536" i="1"/>
  <c r="V446" i="1"/>
  <c r="V279" i="1"/>
  <c r="V422" i="1"/>
  <c r="V500" i="1"/>
  <c r="V389" i="1"/>
  <c r="V98" i="1"/>
  <c r="V253" i="1"/>
  <c r="V537" i="1"/>
  <c r="V245" i="1"/>
  <c r="V280" i="1"/>
  <c r="V184" i="1"/>
  <c r="V469" i="1"/>
  <c r="V363" i="1"/>
  <c r="V447" i="1"/>
  <c r="V448" i="1"/>
  <c r="V449" i="1"/>
  <c r="V281" i="1"/>
  <c r="V364" i="1"/>
  <c r="V68" i="1"/>
  <c r="V111" i="1"/>
  <c r="V282" i="1"/>
  <c r="V232" i="1"/>
  <c r="V402" i="1"/>
  <c r="V69" i="1"/>
  <c r="V205" i="1"/>
  <c r="V521" i="1"/>
  <c r="V15" i="1"/>
  <c r="V403" i="1"/>
  <c r="V283" i="1"/>
  <c r="V365" i="1"/>
  <c r="V99" i="1"/>
  <c r="V137" i="1"/>
  <c r="V435" i="1"/>
  <c r="V317" i="1"/>
  <c r="V501" i="1"/>
  <c r="V318" i="1"/>
  <c r="V206" i="1"/>
  <c r="V207" i="1"/>
  <c r="V174" i="1"/>
  <c r="V70" i="1"/>
  <c r="V338" i="1"/>
  <c r="V559" i="1"/>
  <c r="V71" i="1"/>
  <c r="V175" i="1"/>
  <c r="V44" i="1"/>
  <c r="V319" i="1"/>
  <c r="V100" i="1"/>
  <c r="V88" i="1"/>
  <c r="V119" i="1"/>
  <c r="V208" i="1"/>
  <c r="V538" i="1"/>
  <c r="V284" i="1"/>
  <c r="V129" i="1"/>
  <c r="V72" i="1"/>
  <c r="V150" i="1"/>
  <c r="V16" i="1"/>
  <c r="V160" i="1"/>
  <c r="V285" i="1"/>
  <c r="V286" i="1"/>
  <c r="V423" i="1"/>
  <c r="V73" i="1"/>
  <c r="V502" i="1"/>
  <c r="V332" i="1"/>
  <c r="V33" i="1"/>
  <c r="V450" i="1"/>
  <c r="V161" i="1"/>
  <c r="V287" i="1"/>
  <c r="V34" i="1"/>
  <c r="V233" i="1"/>
  <c r="V560" i="1"/>
  <c r="V348" i="1"/>
  <c r="V390" i="1"/>
  <c r="V45" i="1"/>
  <c r="V451" i="1"/>
  <c r="V452" i="1"/>
  <c r="V74" i="1"/>
  <c r="V93" i="1"/>
  <c r="V190" i="1"/>
  <c r="V453" i="1"/>
  <c r="V522" i="1"/>
  <c r="V234" i="1"/>
  <c r="V483" i="1"/>
  <c r="V523" i="1"/>
  <c r="V404" i="1"/>
  <c r="V75" i="1"/>
  <c r="V539" i="1"/>
  <c r="V185" i="1"/>
  <c r="V162" i="1"/>
  <c r="V35" i="1"/>
  <c r="V540" i="1"/>
  <c r="V143" i="1"/>
  <c r="V541" i="1"/>
  <c r="V342" i="1"/>
  <c r="V306" i="1"/>
  <c r="V366" i="1"/>
  <c r="V307" i="1"/>
  <c r="V57" i="1"/>
  <c r="V246" i="1"/>
  <c r="V176" i="1"/>
  <c r="V470" i="1"/>
  <c r="V406" i="1"/>
  <c r="V4" i="1"/>
  <c r="V367" i="1"/>
  <c r="V424" i="1"/>
  <c r="V17" i="1"/>
  <c r="V484" i="1"/>
  <c r="V349" i="1"/>
  <c r="V130" i="1"/>
  <c r="V542" i="1"/>
  <c r="V477" i="1"/>
  <c r="V46" i="1"/>
  <c r="V263" i="1"/>
  <c r="X405" i="1" l="1"/>
  <c r="X305" i="1"/>
  <c r="X532" i="1"/>
  <c r="X329" i="1"/>
  <c r="X271" i="1"/>
  <c r="X242" i="1"/>
  <c r="X252" i="1"/>
  <c r="X7" i="1"/>
  <c r="X488" i="1"/>
  <c r="X258" i="1"/>
  <c r="X188" i="1"/>
  <c r="X63" i="1"/>
  <c r="X103" i="1"/>
  <c r="X439" i="1"/>
  <c r="X474" i="1"/>
  <c r="X145" i="1"/>
  <c r="X555" i="1"/>
  <c r="X440" i="1"/>
  <c r="X441" i="1"/>
  <c r="X384" i="1"/>
  <c r="X194" i="1"/>
  <c r="X380" i="1"/>
  <c r="X417" i="1"/>
  <c r="X270" i="1"/>
  <c r="X355" i="1"/>
  <c r="X489" i="1"/>
  <c r="X518" i="1"/>
  <c r="X169" i="1"/>
  <c r="X397" i="1"/>
  <c r="X341" i="1"/>
  <c r="X530" i="1"/>
  <c r="X490" i="1"/>
  <c r="X227" i="1"/>
  <c r="X64" i="1"/>
  <c r="X531" i="1"/>
  <c r="X195" i="1"/>
  <c r="X491" i="1"/>
  <c r="X8" i="1"/>
  <c r="X141" i="1"/>
  <c r="X356" i="1"/>
  <c r="X170" i="1"/>
  <c r="X475" i="1"/>
  <c r="X114" i="1"/>
  <c r="X442" i="1"/>
  <c r="X357" i="1"/>
  <c r="X196" i="1"/>
  <c r="X272" i="1"/>
  <c r="X273" i="1"/>
  <c r="X433" i="1"/>
  <c r="X126" i="1"/>
  <c r="X9" i="1"/>
  <c r="X110" i="1"/>
  <c r="X65" i="1"/>
  <c r="X398" i="1"/>
  <c r="X228" i="1"/>
  <c r="X311" i="1"/>
  <c r="X468" i="1"/>
  <c r="X197" i="1"/>
  <c r="X482" i="1"/>
  <c r="X337" i="1"/>
  <c r="X107" i="1"/>
  <c r="X434" i="1"/>
  <c r="X115" i="1"/>
  <c r="X492" i="1"/>
  <c r="X127" i="1"/>
  <c r="X493" i="1"/>
  <c r="X66" i="1"/>
  <c r="X157" i="1"/>
  <c r="X399" i="1"/>
  <c r="X519" i="1"/>
  <c r="X10" i="1"/>
  <c r="X315" i="1"/>
  <c r="X418" i="1"/>
  <c r="X358" i="1"/>
  <c r="X330" i="1"/>
  <c r="X116" i="1"/>
  <c r="X146" i="1"/>
  <c r="X274" i="1"/>
  <c r="X443" i="1"/>
  <c r="X198" i="1"/>
  <c r="X331" i="1"/>
  <c r="X494" i="1"/>
  <c r="X345" i="1"/>
  <c r="X30" i="1"/>
  <c r="X495" i="1"/>
  <c r="X496" i="1"/>
  <c r="X189" i="1"/>
  <c r="X259" i="1"/>
  <c r="X11" i="1"/>
  <c r="X199" i="1"/>
  <c r="X275" i="1"/>
  <c r="X385" i="1"/>
  <c r="X31" i="1"/>
  <c r="X533" i="1"/>
  <c r="X53" i="1"/>
  <c r="X32" i="1"/>
  <c r="X276" i="1"/>
  <c r="X171" i="1"/>
  <c r="X172" i="1"/>
  <c r="X359" i="1"/>
  <c r="X200" i="1"/>
  <c r="X260" i="1"/>
  <c r="X277" i="1"/>
  <c r="X256" i="1"/>
  <c r="X223" i="1"/>
  <c r="X158" i="1"/>
  <c r="X312" i="1"/>
  <c r="X386" i="1"/>
  <c r="X12" i="1"/>
  <c r="X556" i="1"/>
  <c r="X261" i="1"/>
  <c r="X476" i="1"/>
  <c r="X444" i="1"/>
  <c r="X201" i="1"/>
  <c r="X229" i="1"/>
  <c r="X230" i="1"/>
  <c r="X278" i="1"/>
  <c r="X147" i="1"/>
  <c r="X497" i="1"/>
  <c r="X202" i="1"/>
  <c r="X360" i="1"/>
  <c r="X419" i="1"/>
  <c r="X135" i="1"/>
  <c r="X173" i="1"/>
  <c r="X361" i="1"/>
  <c r="X54" i="1"/>
  <c r="X316" i="1"/>
  <c r="X117" i="1"/>
  <c r="X55" i="1"/>
  <c r="X534" i="1"/>
  <c r="X362" i="1"/>
  <c r="X445" i="1"/>
  <c r="X67" i="1"/>
  <c r="X13" i="1"/>
  <c r="X381" i="1"/>
  <c r="X56" i="1"/>
  <c r="X498" i="1"/>
  <c r="X520" i="1"/>
  <c r="X557" i="1"/>
  <c r="X14" i="1"/>
  <c r="X2" i="1"/>
  <c r="X3" i="1"/>
  <c r="X346" i="1"/>
  <c r="X400" i="1"/>
  <c r="X401" i="1"/>
  <c r="X118" i="1"/>
  <c r="X148" i="1"/>
  <c r="X159" i="1"/>
  <c r="X387" i="1"/>
  <c r="X203" i="1"/>
  <c r="X104" i="1"/>
  <c r="X231" i="1"/>
  <c r="X535" i="1"/>
  <c r="X388" i="1"/>
  <c r="X136" i="1"/>
  <c r="X204" i="1"/>
  <c r="X97" i="1"/>
  <c r="X499" i="1"/>
  <c r="X347" i="1"/>
  <c r="X243" i="1"/>
  <c r="X420" i="1"/>
  <c r="X128" i="1"/>
  <c r="X558" i="1"/>
  <c r="X421" i="1"/>
  <c r="X224" i="1"/>
  <c r="X149" i="1"/>
  <c r="X244" i="1"/>
  <c r="X262" i="1"/>
  <c r="X108" i="1"/>
  <c r="X536" i="1"/>
  <c r="X446" i="1"/>
  <c r="X279" i="1"/>
  <c r="X422" i="1"/>
  <c r="X500" i="1"/>
  <c r="X389" i="1"/>
  <c r="X98" i="1"/>
  <c r="X253" i="1"/>
  <c r="X537" i="1"/>
  <c r="X245" i="1"/>
  <c r="X280" i="1"/>
  <c r="X184" i="1"/>
  <c r="X469" i="1"/>
  <c r="X363" i="1"/>
  <c r="X447" i="1"/>
  <c r="X448" i="1"/>
  <c r="X449" i="1"/>
  <c r="X281" i="1"/>
  <c r="X364" i="1"/>
  <c r="X68" i="1"/>
  <c r="X111" i="1"/>
  <c r="X282" i="1"/>
  <c r="X232" i="1"/>
  <c r="X402" i="1"/>
  <c r="X69" i="1"/>
  <c r="X205" i="1"/>
  <c r="X521" i="1"/>
  <c r="X15" i="1"/>
  <c r="X403" i="1"/>
  <c r="X283" i="1"/>
  <c r="X365" i="1"/>
  <c r="X99" i="1"/>
  <c r="X137" i="1"/>
  <c r="X435" i="1"/>
  <c r="X317" i="1"/>
  <c r="X501" i="1"/>
  <c r="X318" i="1"/>
  <c r="X206" i="1"/>
  <c r="X207" i="1"/>
  <c r="X174" i="1"/>
  <c r="X70" i="1"/>
  <c r="X338" i="1"/>
  <c r="X559" i="1"/>
  <c r="X71" i="1"/>
  <c r="X175" i="1"/>
  <c r="X319" i="1"/>
  <c r="X100" i="1"/>
  <c r="X88" i="1"/>
  <c r="X119" i="1"/>
  <c r="X208" i="1"/>
  <c r="X538" i="1"/>
  <c r="X284" i="1"/>
  <c r="X129" i="1"/>
  <c r="X72" i="1"/>
  <c r="X150" i="1"/>
  <c r="X16" i="1"/>
  <c r="X160" i="1"/>
  <c r="X285" i="1"/>
  <c r="X286" i="1"/>
  <c r="X423" i="1"/>
  <c r="X73" i="1"/>
  <c r="X502" i="1"/>
  <c r="X332" i="1"/>
  <c r="X33" i="1"/>
  <c r="X450" i="1"/>
  <c r="X161" i="1"/>
  <c r="X287" i="1"/>
  <c r="X34" i="1"/>
  <c r="X233" i="1"/>
  <c r="X560" i="1"/>
  <c r="X348" i="1"/>
  <c r="X390" i="1"/>
  <c r="X451" i="1"/>
  <c r="X452" i="1"/>
  <c r="X74" i="1"/>
  <c r="X190" i="1"/>
  <c r="X453" i="1"/>
  <c r="X522" i="1"/>
  <c r="X234" i="1"/>
  <c r="X483" i="1"/>
  <c r="X523" i="1"/>
  <c r="X404" i="1"/>
  <c r="X75" i="1"/>
  <c r="X539" i="1"/>
  <c r="X185" i="1"/>
  <c r="X162" i="1"/>
  <c r="X35" i="1"/>
  <c r="X540" i="1"/>
  <c r="X143" i="1"/>
  <c r="X541" i="1"/>
  <c r="X342" i="1"/>
  <c r="X306" i="1"/>
  <c r="X366" i="1"/>
  <c r="X307" i="1"/>
  <c r="X57" i="1"/>
  <c r="X246" i="1"/>
  <c r="X176" i="1"/>
  <c r="X470" i="1"/>
  <c r="X406" i="1"/>
  <c r="X4" i="1"/>
  <c r="X367" i="1"/>
  <c r="X424" i="1"/>
  <c r="X17" i="1"/>
  <c r="X484" i="1"/>
  <c r="X349" i="1"/>
  <c r="X130" i="1"/>
  <c r="X542" i="1"/>
  <c r="X477" i="1"/>
  <c r="X263" i="1"/>
  <c r="Y405" i="1" l="1"/>
  <c r="Y305" i="1"/>
  <c r="Y532" i="1"/>
  <c r="Y329" i="1"/>
  <c r="Y271" i="1"/>
  <c r="Y242" i="1"/>
  <c r="Y252" i="1"/>
  <c r="Y7" i="1"/>
  <c r="Y488" i="1"/>
  <c r="Y258" i="1"/>
  <c r="Y188" i="1"/>
  <c r="Y63" i="1"/>
  <c r="Y103" i="1"/>
  <c r="Y439" i="1"/>
  <c r="Y474" i="1"/>
  <c r="Y145" i="1"/>
  <c r="Y555" i="1"/>
  <c r="Y440" i="1"/>
  <c r="Y441" i="1"/>
  <c r="Y384" i="1"/>
  <c r="Y194" i="1"/>
  <c r="Y380" i="1"/>
  <c r="Y417" i="1"/>
  <c r="Y270" i="1"/>
  <c r="Y355" i="1"/>
  <c r="Y489" i="1"/>
  <c r="Y518" i="1"/>
  <c r="Y169" i="1"/>
  <c r="Y397" i="1"/>
  <c r="Y341" i="1"/>
  <c r="Y530" i="1"/>
  <c r="Y490" i="1"/>
  <c r="Y227" i="1"/>
  <c r="Y64" i="1"/>
  <c r="Y531" i="1"/>
  <c r="Y195" i="1"/>
  <c r="Y491" i="1"/>
  <c r="Y8" i="1"/>
  <c r="Y141" i="1"/>
  <c r="Y356" i="1"/>
  <c r="Y170" i="1"/>
  <c r="Y475" i="1"/>
  <c r="Y114" i="1"/>
  <c r="Y442" i="1"/>
  <c r="Y357" i="1"/>
  <c r="Y196" i="1"/>
  <c r="Y272" i="1"/>
  <c r="Y273" i="1"/>
  <c r="Y433" i="1"/>
  <c r="Y126" i="1"/>
  <c r="Y9" i="1"/>
  <c r="Y110" i="1"/>
  <c r="Y65" i="1"/>
  <c r="Y398" i="1"/>
  <c r="Y228" i="1"/>
  <c r="Y311" i="1"/>
  <c r="Y468" i="1"/>
  <c r="Y197" i="1"/>
  <c r="Y482" i="1"/>
  <c r="Y337" i="1"/>
  <c r="Y107" i="1"/>
  <c r="Y434" i="1"/>
  <c r="Y115" i="1"/>
  <c r="Y492" i="1"/>
  <c r="Y127" i="1"/>
  <c r="Y493" i="1"/>
  <c r="Y66" i="1"/>
  <c r="Y157" i="1"/>
  <c r="Y399" i="1"/>
  <c r="Y519" i="1"/>
  <c r="Y10" i="1"/>
  <c r="Y315" i="1"/>
  <c r="Y418" i="1"/>
  <c r="Y358" i="1"/>
  <c r="Y330" i="1"/>
  <c r="Y116" i="1"/>
  <c r="Y146" i="1"/>
  <c r="Y274" i="1"/>
  <c r="Y443" i="1"/>
  <c r="Y198" i="1"/>
  <c r="Y42" i="1"/>
  <c r="Y90" i="1"/>
  <c r="Y331" i="1"/>
  <c r="Y494" i="1"/>
  <c r="Y345" i="1"/>
  <c r="Y30" i="1"/>
  <c r="Y495" i="1"/>
  <c r="Y496" i="1"/>
  <c r="Y189" i="1"/>
  <c r="Y259" i="1"/>
  <c r="Y11" i="1"/>
  <c r="Y199" i="1"/>
  <c r="Y275" i="1"/>
  <c r="Y385" i="1"/>
  <c r="Y31" i="1"/>
  <c r="Y533" i="1"/>
  <c r="Y53" i="1"/>
  <c r="Y32" i="1"/>
  <c r="Y276" i="1"/>
  <c r="Y171" i="1"/>
  <c r="Y172" i="1"/>
  <c r="Y359" i="1"/>
  <c r="Y91" i="1"/>
  <c r="Y41" i="1"/>
  <c r="Y200" i="1"/>
  <c r="Y260" i="1"/>
  <c r="Y277" i="1"/>
  <c r="Y256" i="1"/>
  <c r="Y326" i="1"/>
  <c r="Y223" i="1"/>
  <c r="Y158" i="1"/>
  <c r="Y312" i="1"/>
  <c r="Y386" i="1"/>
  <c r="Y12" i="1"/>
  <c r="Y556" i="1"/>
  <c r="Y261" i="1"/>
  <c r="Y476" i="1"/>
  <c r="Y444" i="1"/>
  <c r="Y201" i="1"/>
  <c r="Y229" i="1"/>
  <c r="Y230" i="1"/>
  <c r="Y278" i="1"/>
  <c r="Y147" i="1"/>
  <c r="Y497" i="1"/>
  <c r="Y202" i="1"/>
  <c r="Y360" i="1"/>
  <c r="Y419" i="1"/>
  <c r="Y135" i="1"/>
  <c r="Y173" i="1"/>
  <c r="Y361" i="1"/>
  <c r="Y54" i="1"/>
  <c r="Y316" i="1"/>
  <c r="Y117" i="1"/>
  <c r="Y55" i="1"/>
  <c r="Y534" i="1"/>
  <c r="Y362" i="1"/>
  <c r="Y445" i="1"/>
  <c r="Y67" i="1"/>
  <c r="Y13" i="1"/>
  <c r="Y381" i="1"/>
  <c r="Y56" i="1"/>
  <c r="Y498" i="1"/>
  <c r="Y520" i="1"/>
  <c r="Y557" i="1"/>
  <c r="Y14" i="1"/>
  <c r="Y2" i="1"/>
  <c r="Y3" i="1"/>
  <c r="Y346" i="1"/>
  <c r="Y400" i="1"/>
  <c r="Y401" i="1"/>
  <c r="Y118" i="1"/>
  <c r="Y148" i="1"/>
  <c r="Y43" i="1"/>
  <c r="Y159" i="1"/>
  <c r="Y387" i="1"/>
  <c r="Y203" i="1"/>
  <c r="Y104" i="1"/>
  <c r="Y231" i="1"/>
  <c r="Y535" i="1"/>
  <c r="Y388" i="1"/>
  <c r="Y136" i="1"/>
  <c r="Y204" i="1"/>
  <c r="Y97" i="1"/>
  <c r="Y499" i="1"/>
  <c r="Y347" i="1"/>
  <c r="Y243" i="1"/>
  <c r="Y420" i="1"/>
  <c r="Y128" i="1"/>
  <c r="Y558" i="1"/>
  <c r="Y421" i="1"/>
  <c r="Y325" i="1"/>
  <c r="Y224" i="1"/>
  <c r="Y149" i="1"/>
  <c r="Y244" i="1"/>
  <c r="Y262" i="1"/>
  <c r="Y108" i="1"/>
  <c r="Y92" i="1"/>
  <c r="Y536" i="1"/>
  <c r="Y446" i="1"/>
  <c r="Y279" i="1"/>
  <c r="Y422" i="1"/>
  <c r="Y500" i="1"/>
  <c r="Y389" i="1"/>
  <c r="Y98" i="1"/>
  <c r="Y253" i="1"/>
  <c r="Y537" i="1"/>
  <c r="Y245" i="1"/>
  <c r="Y280" i="1"/>
  <c r="Y184" i="1"/>
  <c r="Y469" i="1"/>
  <c r="Y363" i="1"/>
  <c r="Y447" i="1"/>
  <c r="Y448" i="1"/>
  <c r="Y449" i="1"/>
  <c r="Y281" i="1"/>
  <c r="Y364" i="1"/>
  <c r="Y68" i="1"/>
  <c r="Y111" i="1"/>
  <c r="Y282" i="1"/>
  <c r="Y232" i="1"/>
  <c r="Y402" i="1"/>
  <c r="Y69" i="1"/>
  <c r="Y205" i="1"/>
  <c r="Y521" i="1"/>
  <c r="Y15" i="1"/>
  <c r="Y403" i="1"/>
  <c r="Y283" i="1"/>
  <c r="Y365" i="1"/>
  <c r="Y99" i="1"/>
  <c r="Y137" i="1"/>
  <c r="Y435" i="1"/>
  <c r="Y317" i="1"/>
  <c r="Y501" i="1"/>
  <c r="Y318" i="1"/>
  <c r="Y206" i="1"/>
  <c r="Y207" i="1"/>
  <c r="Y174" i="1"/>
  <c r="Y70" i="1"/>
  <c r="Y338" i="1"/>
  <c r="Y559" i="1"/>
  <c r="Y71" i="1"/>
  <c r="Y175" i="1"/>
  <c r="Y44" i="1"/>
  <c r="Y319" i="1"/>
  <c r="Y100" i="1"/>
  <c r="Y88" i="1"/>
  <c r="Y119" i="1"/>
  <c r="Y208" i="1"/>
  <c r="Y538" i="1"/>
  <c r="Y284" i="1"/>
  <c r="Y129" i="1"/>
  <c r="Y72" i="1"/>
  <c r="Y150" i="1"/>
  <c r="Y16" i="1"/>
  <c r="Y160" i="1"/>
  <c r="Y285" i="1"/>
  <c r="Y286" i="1"/>
  <c r="Y423" i="1"/>
  <c r="Y73" i="1"/>
  <c r="Y502" i="1"/>
  <c r="Y332" i="1"/>
  <c r="Y33" i="1"/>
  <c r="Y450" i="1"/>
  <c r="Y161" i="1"/>
  <c r="Y287" i="1"/>
  <c r="Y34" i="1"/>
  <c r="Y233" i="1"/>
  <c r="Y560" i="1"/>
  <c r="Y348" i="1"/>
  <c r="Y390" i="1"/>
  <c r="Y45" i="1"/>
  <c r="Y451" i="1"/>
  <c r="Y452" i="1"/>
  <c r="Y74" i="1"/>
  <c r="Y93" i="1"/>
  <c r="Y190" i="1"/>
  <c r="Y453" i="1"/>
  <c r="Y522" i="1"/>
  <c r="Y234" i="1"/>
  <c r="Y483" i="1"/>
  <c r="Y523" i="1"/>
  <c r="Y404" i="1"/>
  <c r="Y75" i="1"/>
  <c r="Y539" i="1"/>
  <c r="Y185" i="1"/>
  <c r="Y162" i="1"/>
  <c r="Y35" i="1"/>
  <c r="Y540" i="1"/>
  <c r="Y143" i="1"/>
  <c r="Y541" i="1"/>
  <c r="Y342" i="1"/>
  <c r="Y306" i="1"/>
  <c r="Y366" i="1"/>
  <c r="Y307" i="1"/>
  <c r="Y57" i="1"/>
  <c r="Y246" i="1"/>
  <c r="Y176" i="1"/>
  <c r="Y470" i="1"/>
  <c r="Y406" i="1"/>
  <c r="Y4" i="1"/>
  <c r="Y367" i="1"/>
  <c r="Y424" i="1"/>
  <c r="Y17" i="1"/>
  <c r="Y484" i="1"/>
  <c r="Y349" i="1"/>
  <c r="Y130" i="1"/>
  <c r="Y542" i="1"/>
  <c r="Y477" i="1"/>
  <c r="Y46" i="1"/>
  <c r="Y263" i="1"/>
  <c r="B17" i="4" l="1"/>
  <c r="C12" i="4"/>
  <c r="W263" i="1"/>
  <c r="W46" i="1"/>
  <c r="W477" i="1"/>
  <c r="W542" i="1"/>
  <c r="W130" i="1"/>
  <c r="W349" i="1"/>
  <c r="W484" i="1"/>
  <c r="W17" i="1"/>
  <c r="W424" i="1"/>
  <c r="W367" i="1"/>
  <c r="W4" i="1"/>
  <c r="W406" i="1"/>
  <c r="W470" i="1"/>
  <c r="W176" i="1"/>
  <c r="W246" i="1"/>
  <c r="W57" i="1"/>
  <c r="W307" i="1"/>
  <c r="W366" i="1"/>
  <c r="W306" i="1"/>
  <c r="W342" i="1"/>
  <c r="W541" i="1"/>
  <c r="W143" i="1"/>
  <c r="W540" i="1"/>
  <c r="W35" i="1"/>
  <c r="W162" i="1"/>
  <c r="W185" i="1"/>
  <c r="W539" i="1"/>
  <c r="W75" i="1"/>
  <c r="W404" i="1"/>
  <c r="W523" i="1"/>
  <c r="W483" i="1"/>
  <c r="W234" i="1"/>
  <c r="W522" i="1"/>
  <c r="W453" i="1"/>
  <c r="W190" i="1"/>
  <c r="W93" i="1"/>
  <c r="W74" i="1"/>
  <c r="W452" i="1"/>
  <c r="W451" i="1"/>
  <c r="W45" i="1"/>
  <c r="W390" i="1"/>
  <c r="W348" i="1"/>
  <c r="W560" i="1"/>
  <c r="W233" i="1"/>
  <c r="W34" i="1"/>
  <c r="W287" i="1"/>
  <c r="W161" i="1"/>
  <c r="W450" i="1"/>
  <c r="W33" i="1"/>
  <c r="W332" i="1"/>
  <c r="W502" i="1"/>
  <c r="W73" i="1"/>
  <c r="W423" i="1"/>
  <c r="W286" i="1"/>
  <c r="W285" i="1"/>
  <c r="W160" i="1"/>
  <c r="W16" i="1"/>
  <c r="W150" i="1"/>
  <c r="W72" i="1"/>
  <c r="W129" i="1"/>
  <c r="W284" i="1"/>
  <c r="W538" i="1"/>
  <c r="W208" i="1"/>
  <c r="W119" i="1"/>
  <c r="W88" i="1"/>
  <c r="W100" i="1"/>
  <c r="W319" i="1"/>
  <c r="W44" i="1"/>
  <c r="W175" i="1"/>
  <c r="W71" i="1"/>
  <c r="W559" i="1"/>
  <c r="W338" i="1"/>
  <c r="W70" i="1"/>
  <c r="W174" i="1"/>
  <c r="W207" i="1"/>
  <c r="W206" i="1"/>
  <c r="W318" i="1"/>
  <c r="W501" i="1"/>
  <c r="W317" i="1"/>
  <c r="W435" i="1"/>
  <c r="W137" i="1"/>
  <c r="W99" i="1"/>
  <c r="W365" i="1"/>
  <c r="W283" i="1"/>
  <c r="W403" i="1"/>
  <c r="W15" i="1"/>
  <c r="W521" i="1"/>
  <c r="W205" i="1"/>
  <c r="W69" i="1"/>
  <c r="W402" i="1"/>
  <c r="W232" i="1"/>
  <c r="W282" i="1"/>
  <c r="W111" i="1"/>
  <c r="W68" i="1"/>
  <c r="W364" i="1"/>
  <c r="W281" i="1"/>
  <c r="W449" i="1"/>
  <c r="W448" i="1"/>
  <c r="W447" i="1"/>
  <c r="W363" i="1"/>
  <c r="W469" i="1"/>
  <c r="W184" i="1"/>
  <c r="W280" i="1"/>
  <c r="W245" i="1"/>
  <c r="W537" i="1"/>
  <c r="W253" i="1"/>
  <c r="W98" i="1"/>
  <c r="W389" i="1"/>
  <c r="W500" i="1"/>
  <c r="W422" i="1"/>
  <c r="W279" i="1"/>
  <c r="W446" i="1"/>
  <c r="W536" i="1"/>
  <c r="W92" i="1"/>
  <c r="W108" i="1"/>
  <c r="W262" i="1"/>
  <c r="W244" i="1"/>
  <c r="W149" i="1"/>
  <c r="W224" i="1"/>
  <c r="W325" i="1"/>
  <c r="W421" i="1"/>
  <c r="W558" i="1"/>
  <c r="W128" i="1"/>
  <c r="W420" i="1"/>
  <c r="W243" i="1"/>
  <c r="W347" i="1"/>
  <c r="W499" i="1"/>
  <c r="W97" i="1"/>
  <c r="W204" i="1"/>
  <c r="W136" i="1"/>
  <c r="W388" i="1"/>
  <c r="W535" i="1"/>
  <c r="W231" i="1"/>
  <c r="W104" i="1"/>
  <c r="W203" i="1"/>
  <c r="W387" i="1"/>
  <c r="W159" i="1"/>
  <c r="W43" i="1"/>
  <c r="W148" i="1"/>
  <c r="W118" i="1"/>
  <c r="W401" i="1"/>
  <c r="W400" i="1"/>
  <c r="W346" i="1"/>
  <c r="W3" i="1"/>
  <c r="W2" i="1"/>
  <c r="W14" i="1"/>
  <c r="W557" i="1"/>
  <c r="W520" i="1"/>
  <c r="W498" i="1"/>
  <c r="W56" i="1"/>
  <c r="W381" i="1"/>
  <c r="W13" i="1"/>
  <c r="W67" i="1"/>
  <c r="W445" i="1"/>
  <c r="W362" i="1"/>
  <c r="W534" i="1"/>
  <c r="W55" i="1"/>
  <c r="W117" i="1"/>
  <c r="W316" i="1"/>
  <c r="W54" i="1"/>
  <c r="W361" i="1"/>
  <c r="W173" i="1"/>
  <c r="W135" i="1"/>
  <c r="W419" i="1"/>
  <c r="W360" i="1"/>
  <c r="W202" i="1"/>
  <c r="W497" i="1"/>
  <c r="W147" i="1"/>
  <c r="W278" i="1"/>
  <c r="W230" i="1"/>
  <c r="W229" i="1"/>
  <c r="W201" i="1"/>
  <c r="W444" i="1"/>
  <c r="W476" i="1"/>
  <c r="W261" i="1"/>
  <c r="W556" i="1"/>
  <c r="W12" i="1"/>
  <c r="W386" i="1"/>
  <c r="W312" i="1"/>
  <c r="W158" i="1"/>
  <c r="W223" i="1"/>
  <c r="W326" i="1"/>
  <c r="W256" i="1"/>
  <c r="W277" i="1"/>
  <c r="W260" i="1"/>
  <c r="W200" i="1"/>
  <c r="W41" i="1"/>
  <c r="W91" i="1"/>
  <c r="W359" i="1"/>
  <c r="W172" i="1"/>
  <c r="W171" i="1"/>
  <c r="W276" i="1"/>
  <c r="W32" i="1"/>
  <c r="W53" i="1"/>
  <c r="W533" i="1"/>
  <c r="W31" i="1"/>
  <c r="W385" i="1"/>
  <c r="W275" i="1"/>
  <c r="W199" i="1"/>
  <c r="W11" i="1"/>
  <c r="W259" i="1"/>
  <c r="W189" i="1"/>
  <c r="W496" i="1"/>
  <c r="W495" i="1"/>
  <c r="W30" i="1"/>
  <c r="W345" i="1"/>
  <c r="W494" i="1"/>
  <c r="W331" i="1"/>
  <c r="W90" i="1"/>
  <c r="W42" i="1"/>
  <c r="W198" i="1"/>
  <c r="W443" i="1"/>
  <c r="W274" i="1"/>
  <c r="W146" i="1"/>
  <c r="W116" i="1"/>
  <c r="W330" i="1"/>
  <c r="W358" i="1"/>
  <c r="W418" i="1"/>
  <c r="W315" i="1"/>
  <c r="W10" i="1"/>
  <c r="W519" i="1"/>
  <c r="W399" i="1"/>
  <c r="W157" i="1"/>
  <c r="W66" i="1"/>
  <c r="W493" i="1"/>
  <c r="W127" i="1"/>
  <c r="W492" i="1"/>
  <c r="W115" i="1"/>
  <c r="W434" i="1"/>
  <c r="W107" i="1"/>
  <c r="W337" i="1"/>
  <c r="W482" i="1"/>
  <c r="W197" i="1"/>
  <c r="W468" i="1"/>
  <c r="W311" i="1"/>
  <c r="W228" i="1"/>
  <c r="W398" i="1"/>
  <c r="W65" i="1"/>
  <c r="W110" i="1"/>
  <c r="W9" i="1"/>
  <c r="W126" i="1"/>
  <c r="W433" i="1"/>
  <c r="W273" i="1"/>
  <c r="W272" i="1"/>
  <c r="W196" i="1"/>
  <c r="W357" i="1"/>
  <c r="W442" i="1"/>
  <c r="W114" i="1"/>
  <c r="W475" i="1"/>
  <c r="W170" i="1"/>
  <c r="W356" i="1"/>
  <c r="W141" i="1"/>
  <c r="W8" i="1"/>
  <c r="W491" i="1"/>
  <c r="W195" i="1"/>
  <c r="W531" i="1"/>
  <c r="W64" i="1"/>
  <c r="W227" i="1"/>
  <c r="W490" i="1"/>
  <c r="W530" i="1"/>
  <c r="W341" i="1"/>
  <c r="W397" i="1"/>
  <c r="W169" i="1"/>
  <c r="W518" i="1"/>
  <c r="W489" i="1"/>
  <c r="W355" i="1"/>
  <c r="W270" i="1"/>
  <c r="W417" i="1"/>
  <c r="W380" i="1"/>
  <c r="W194" i="1"/>
  <c r="W384" i="1"/>
  <c r="W441" i="1"/>
  <c r="W440" i="1"/>
  <c r="W555" i="1"/>
  <c r="W145" i="1"/>
  <c r="W474" i="1"/>
  <c r="W439" i="1"/>
  <c r="W103" i="1"/>
  <c r="W63" i="1"/>
  <c r="W188" i="1"/>
  <c r="W258" i="1"/>
  <c r="W488" i="1"/>
  <c r="W7" i="1"/>
  <c r="W252" i="1"/>
  <c r="W242" i="1"/>
  <c r="W271" i="1"/>
  <c r="W329" i="1"/>
  <c r="W532" i="1"/>
  <c r="W305" i="1"/>
  <c r="W405" i="1"/>
  <c r="C16" i="4"/>
  <c r="C14" i="4"/>
  <c r="C13" i="4"/>
  <c r="C15" i="4"/>
  <c r="C17" i="4" l="1"/>
</calcChain>
</file>

<file path=xl/sharedStrings.xml><?xml version="1.0" encoding="utf-8"?>
<sst xmlns="http://schemas.openxmlformats.org/spreadsheetml/2006/main" count="15133" uniqueCount="1816">
  <si>
    <t>DNI</t>
  </si>
  <si>
    <t>Nombre</t>
  </si>
  <si>
    <t>Peso</t>
  </si>
  <si>
    <t>Área</t>
  </si>
  <si>
    <t>Score-Buscamos la excelencia</t>
  </si>
  <si>
    <t>Score-Contagiamos pasión</t>
  </si>
  <si>
    <t>Score-Trabajamos juntos</t>
  </si>
  <si>
    <t>Score-Vivimos y disfrutamos</t>
  </si>
  <si>
    <t>Count-Buscamos la excelencia</t>
  </si>
  <si>
    <t>Count-Contagiamos pasión</t>
  </si>
  <si>
    <t>Count-Trabajamos juntos</t>
  </si>
  <si>
    <t>Count-Vivimos y disfrutamos</t>
  </si>
  <si>
    <t>42977491</t>
  </si>
  <si>
    <t>Abel Omar Canario Huaroto</t>
  </si>
  <si>
    <t>OPERATIVO</t>
  </si>
  <si>
    <t>NEGOCIO AUTOMOTRIZ</t>
  </si>
  <si>
    <t>COMERCIAL REPUESTOS</t>
  </si>
  <si>
    <t>74648178</t>
  </si>
  <si>
    <t>Agustin Guevara Cogorno</t>
  </si>
  <si>
    <t>CFO</t>
  </si>
  <si>
    <t>70193596</t>
  </si>
  <si>
    <t>Akemi Luz Kiwaki Arauco</t>
  </si>
  <si>
    <t>INTERMEDIO</t>
  </si>
  <si>
    <t>OPERACIONES</t>
  </si>
  <si>
    <t>42850407</t>
  </si>
  <si>
    <t>Aldo Leonardo Malasquez Garcia</t>
  </si>
  <si>
    <t>SERVICIO TECNICO</t>
  </si>
  <si>
    <t>47260953</t>
  </si>
  <si>
    <t>Alessia Balarezo Cantella</t>
  </si>
  <si>
    <t>COMERCIAL 2R</t>
  </si>
  <si>
    <t>43699708</t>
  </si>
  <si>
    <t>Alex Carlos Choy Carrasco</t>
  </si>
  <si>
    <t>ALMACEN REPUESTOS</t>
  </si>
  <si>
    <t>80258868</t>
  </si>
  <si>
    <t>Alexander Alberto Alvarado Arambulo</t>
  </si>
  <si>
    <t>75751396</t>
  </si>
  <si>
    <t>Alexander Oswaldo Toledo Arauco</t>
  </si>
  <si>
    <t>001338945</t>
  </si>
  <si>
    <t>Alexandra Beatriz Gasparini Jimenez</t>
  </si>
  <si>
    <t>COMERCIAL 3R</t>
  </si>
  <si>
    <t>42855854</t>
  </si>
  <si>
    <t>Alexis Roberto Garcia Torres</t>
  </si>
  <si>
    <t>46138095</t>
  </si>
  <si>
    <t>Anai Yessenia Luna Aquituari</t>
  </si>
  <si>
    <t>PROYECTOS</t>
  </si>
  <si>
    <t>07641667</t>
  </si>
  <si>
    <t>Andres Pedro Parra Fernandez</t>
  </si>
  <si>
    <t>ALMACEN VEHICULOS</t>
  </si>
  <si>
    <t>70506789</t>
  </si>
  <si>
    <t>Angela Desiree Paucar Antaurco</t>
  </si>
  <si>
    <t>SERVICIO AL CLIENTE</t>
  </si>
  <si>
    <t>46897537</t>
  </si>
  <si>
    <t>Angelo Alonso Balvin Fortuna</t>
  </si>
  <si>
    <t>16757835</t>
  </si>
  <si>
    <t>Antonio Humberto Velez Zamora</t>
  </si>
  <si>
    <t>JEFE</t>
  </si>
  <si>
    <t>ADMINISTRACION Y FINANZAS</t>
  </si>
  <si>
    <t>CONTABILIDAD</t>
  </si>
  <si>
    <t>42434684</t>
  </si>
  <si>
    <t>Areliz Estrella Cuadros Aquino</t>
  </si>
  <si>
    <t>48232147</t>
  </si>
  <si>
    <t>Arnold Ivan Pujay Rojas</t>
  </si>
  <si>
    <t>40715092</t>
  </si>
  <si>
    <t>Arturo Diaz Campos</t>
  </si>
  <si>
    <t>42915146</t>
  </si>
  <si>
    <t>Benjamin Jesus Pizarro Zapata</t>
  </si>
  <si>
    <t>OVERHEAD</t>
  </si>
  <si>
    <t>GERENCIA GENERAL</t>
  </si>
  <si>
    <t>47484915</t>
  </si>
  <si>
    <t>Brayan Cristian Puma Ramos</t>
  </si>
  <si>
    <t>46457171</t>
  </si>
  <si>
    <t>Brenda Alejandra Rodriguez Paredes</t>
  </si>
  <si>
    <t>INNOVACION Y PROCESOS</t>
  </si>
  <si>
    <t>43558033</t>
  </si>
  <si>
    <t>Brenda Lesly Rodriguez Fernandez</t>
  </si>
  <si>
    <t>70327335</t>
  </si>
  <si>
    <t>Bruno Eduardo Ugaz Bastante</t>
  </si>
  <si>
    <t>07673941</t>
  </si>
  <si>
    <t>Camilo Ignacio Aguirre Guillen</t>
  </si>
  <si>
    <t>LINEA KAWASAKI</t>
  </si>
  <si>
    <t>07251745</t>
  </si>
  <si>
    <t>Carlos Alberto Escobar Bazan</t>
  </si>
  <si>
    <t>44363791</t>
  </si>
  <si>
    <t>Carlos Alberto Recavarren Ruiz</t>
  </si>
  <si>
    <t>48101536</t>
  </si>
  <si>
    <t>Carlos Alfredo Loayza Vasquez</t>
  </si>
  <si>
    <t>45678024</t>
  </si>
  <si>
    <t>Carlos Antonio Aguirre Villalobos</t>
  </si>
  <si>
    <t>43993340</t>
  </si>
  <si>
    <t>Carlos Emilio Perales Quintana</t>
  </si>
  <si>
    <t>70124696</t>
  </si>
  <si>
    <t>Carlos Enrique Villena Navarro</t>
  </si>
  <si>
    <t>CONTROL DE GESTION</t>
  </si>
  <si>
    <t>40485772</t>
  </si>
  <si>
    <t>Carlos Felipe Anton Huaches</t>
  </si>
  <si>
    <t>09729848</t>
  </si>
  <si>
    <t>Carmen Elizabeth Aguirre Deza</t>
  </si>
  <si>
    <t>47023258</t>
  </si>
  <si>
    <t>Cesar Alfonso Gutierrez Urbina</t>
  </si>
  <si>
    <t>02883536</t>
  </si>
  <si>
    <t>Cesar Augusto Navarro Sanchez</t>
  </si>
  <si>
    <t>10182159</t>
  </si>
  <si>
    <t>Cesar Edmundo Galvez Tagle</t>
  </si>
  <si>
    <t>40031813</t>
  </si>
  <si>
    <t>Cesar Fabian Marquina Escalante</t>
  </si>
  <si>
    <t>43538545</t>
  </si>
  <si>
    <t>Cesar Victorino Agurto Obregon</t>
  </si>
  <si>
    <t>40335197</t>
  </si>
  <si>
    <t>Christian Loveday Mejia</t>
  </si>
  <si>
    <t>GERENTE</t>
  </si>
  <si>
    <t>ALIANZAS COMERCIALES</t>
  </si>
  <si>
    <t>43772138</t>
  </si>
  <si>
    <t>Claudia Alejandra Rodriguez Contreras</t>
  </si>
  <si>
    <t>46286135</t>
  </si>
  <si>
    <t>Claudia Cecilia Flores Fernandez</t>
  </si>
  <si>
    <t>73983886</t>
  </si>
  <si>
    <t>Claudia Fiorela Otoya Silva</t>
  </si>
  <si>
    <t>TESORERIA</t>
  </si>
  <si>
    <t>42053463</t>
  </si>
  <si>
    <t>Clodoaldo Abraham Diche Paredes</t>
  </si>
  <si>
    <t>COMERCIAL SELVA</t>
  </si>
  <si>
    <t>45609761</t>
  </si>
  <si>
    <t>Daniel Nathan Oyola Mejia</t>
  </si>
  <si>
    <t>LEGAL</t>
  </si>
  <si>
    <t>32738701</t>
  </si>
  <si>
    <t>Daniel Salvador Cahua Salazar</t>
  </si>
  <si>
    <t>ALMACEN DE DOCUMENTOS</t>
  </si>
  <si>
    <t>44954065</t>
  </si>
  <si>
    <t>Danilo Max Gamboa Quiliche</t>
  </si>
  <si>
    <t>40802587</t>
  </si>
  <si>
    <t>Dante Eduardo Ranjit Nuñez Vera</t>
  </si>
  <si>
    <t>ACCESORIOS</t>
  </si>
  <si>
    <t>45884673</t>
  </si>
  <si>
    <t>Darwin Redin Andia Trujillano</t>
  </si>
  <si>
    <t>05380696</t>
  </si>
  <si>
    <t>David Gerardo Asayag Armas</t>
  </si>
  <si>
    <t>47531304</t>
  </si>
  <si>
    <t>David Vladimir Pacheco Hidalgo</t>
  </si>
  <si>
    <t>72747159</t>
  </si>
  <si>
    <t>Dayana Naty Maldonado Luna</t>
  </si>
  <si>
    <t>COMPRAS</t>
  </si>
  <si>
    <t>48222926</t>
  </si>
  <si>
    <t>Deibis Jhonatan Salazar Llaja</t>
  </si>
  <si>
    <t>45613368</t>
  </si>
  <si>
    <t>Deivid Cristhian Silva Vasquez</t>
  </si>
  <si>
    <t>45938129</t>
  </si>
  <si>
    <t>Diana Carolina Alba Sanchez</t>
  </si>
  <si>
    <t>46695916</t>
  </si>
  <si>
    <t>Diego Alonso Zimmermann Mendez</t>
  </si>
  <si>
    <t>46118545</t>
  </si>
  <si>
    <t>Edison Pedro Otero Gonzales</t>
  </si>
  <si>
    <t>44646487</t>
  </si>
  <si>
    <t>Edith Ivet Pando Guillen</t>
  </si>
  <si>
    <t>45876112</t>
  </si>
  <si>
    <t>Edson Joao Saldaña Sansuste</t>
  </si>
  <si>
    <t>25720478</t>
  </si>
  <si>
    <t>Eduardo Gonzalo Bazalar Pizarro</t>
  </si>
  <si>
    <t>SISTEMAS</t>
  </si>
  <si>
    <t>42410874</t>
  </si>
  <si>
    <t>Edwin Ademir Lavado Blas</t>
  </si>
  <si>
    <t>47805975</t>
  </si>
  <si>
    <t>Edwin Javier Cardenas Huamani</t>
  </si>
  <si>
    <t>41397039</t>
  </si>
  <si>
    <t>Edwin Ricardo Quiñones Cortez</t>
  </si>
  <si>
    <t>46409441</t>
  </si>
  <si>
    <t>Edwin Yoel Bastidas Orellana</t>
  </si>
  <si>
    <t>40432801</t>
  </si>
  <si>
    <t>Eliana Carolina Diaz Tejada</t>
  </si>
  <si>
    <t>47999294</t>
  </si>
  <si>
    <t>Elias Echabautis Escobar</t>
  </si>
  <si>
    <t>01131654</t>
  </si>
  <si>
    <t>Eloy Paredes Rengifo</t>
  </si>
  <si>
    <t>44829465</t>
  </si>
  <si>
    <t>Enrique Luis Castellares Cuya</t>
  </si>
  <si>
    <t>07292285</t>
  </si>
  <si>
    <t>Enrique Santiago Ramirez Hernandez</t>
  </si>
  <si>
    <t>45453006</t>
  </si>
  <si>
    <t>Eric Deiby Salvador Salvador</t>
  </si>
  <si>
    <t>09865016</t>
  </si>
  <si>
    <t>Erick Vargas Peña</t>
  </si>
  <si>
    <t>06813880</t>
  </si>
  <si>
    <t>Ever Justiniano Villaorduña Cardenas</t>
  </si>
  <si>
    <t>44416326</t>
  </si>
  <si>
    <t>Fabio Junior Aspajo Ortiz</t>
  </si>
  <si>
    <t>46349726</t>
  </si>
  <si>
    <t>Fatima Esther Quiñonez Flores</t>
  </si>
  <si>
    <t>GESTION Y DESARROLLO HUMANO</t>
  </si>
  <si>
    <t>ATRACCION Y DESARROLLO</t>
  </si>
  <si>
    <t>09555005</t>
  </si>
  <si>
    <t>Fermin Yupanqui Alarcon</t>
  </si>
  <si>
    <t>SERVICIOS GENERALES</t>
  </si>
  <si>
    <t>70396785</t>
  </si>
  <si>
    <t>Francisco Jonatan Gonzales Garcia</t>
  </si>
  <si>
    <t>44877596</t>
  </si>
  <si>
    <t>Frank Marlon Bonifacio Huari</t>
  </si>
  <si>
    <t>10032439</t>
  </si>
  <si>
    <t>Franklin Alberto Mangier Lizama</t>
  </si>
  <si>
    <t>43632179</t>
  </si>
  <si>
    <t>Freddy Alexander Aliaga Ramirez</t>
  </si>
  <si>
    <t>42174212</t>
  </si>
  <si>
    <t>Fritz Sneiquer Vento Milian</t>
  </si>
  <si>
    <t>148180011</t>
  </si>
  <si>
    <t>Gabriel Manuel Diaz</t>
  </si>
  <si>
    <t>10152944</t>
  </si>
  <si>
    <t>Gabriela Isabel Ortiz Rodas</t>
  </si>
  <si>
    <t>10860243</t>
  </si>
  <si>
    <t>Gabriela Silvia Aliaga Dueñas</t>
  </si>
  <si>
    <t>73211163</t>
  </si>
  <si>
    <t>Gerardo Jeanpierre Correa Juarez</t>
  </si>
  <si>
    <t>72009438</t>
  </si>
  <si>
    <t>Gerson Tino Sandoval Leyva</t>
  </si>
  <si>
    <t>10476350</t>
  </si>
  <si>
    <t>Giancarlo Ameghino Andaluz</t>
  </si>
  <si>
    <t>GESTIÓN Y DESARROLLO HUMANO</t>
  </si>
  <si>
    <t>47845515</t>
  </si>
  <si>
    <t>Giancarlo Edinson Toro Palomino</t>
  </si>
  <si>
    <t>46087993</t>
  </si>
  <si>
    <t>Giancarlo Giovanni Leon Gomez</t>
  </si>
  <si>
    <t>73056152</t>
  </si>
  <si>
    <t>Gino Valenzuela Gonzales</t>
  </si>
  <si>
    <t>42971757</t>
  </si>
  <si>
    <t>Gloria Maribel Monja Cordova</t>
  </si>
  <si>
    <t>45922502</t>
  </si>
  <si>
    <t>Gregory Joaquin Gutierrez Ayala</t>
  </si>
  <si>
    <t>10459679</t>
  </si>
  <si>
    <t>Gustavo Erwin Juarez Cruz</t>
  </si>
  <si>
    <t>PLANEAMIENTO</t>
  </si>
  <si>
    <t>19996041</t>
  </si>
  <si>
    <t>Hector Eleodoro Solis Calderon</t>
  </si>
  <si>
    <t>25800748</t>
  </si>
  <si>
    <t>Henry Quiroz Avila</t>
  </si>
  <si>
    <t>02816473</t>
  </si>
  <si>
    <t>Herminia Victoria Delfin Calderon</t>
  </si>
  <si>
    <t>25444867</t>
  </si>
  <si>
    <t>Hernan Jaime Carhuapoma Flores</t>
  </si>
  <si>
    <t>09620603</t>
  </si>
  <si>
    <t>Hernan Javier Canales Corbetta</t>
  </si>
  <si>
    <t>46542139</t>
  </si>
  <si>
    <t>Ian Aldair Mendez Melgarejo</t>
  </si>
  <si>
    <t>40000963</t>
  </si>
  <si>
    <t>Isabel Cristina Garcia Huamani</t>
  </si>
  <si>
    <t>72766875</t>
  </si>
  <si>
    <t>Italo Di-Liberto Sernaque</t>
  </si>
  <si>
    <t>25846925</t>
  </si>
  <si>
    <t>Jaime Alonso Cabrera Maurtua</t>
  </si>
  <si>
    <t>45929767</t>
  </si>
  <si>
    <t>Jeancarlo Dino Villanueva Bruno</t>
  </si>
  <si>
    <t>BIENESTAR Y SSOMA</t>
  </si>
  <si>
    <t>09956020</t>
  </si>
  <si>
    <t>Jessica Judith Bautista Quintanilla</t>
  </si>
  <si>
    <t>CREDITOS</t>
  </si>
  <si>
    <t>44539637</t>
  </si>
  <si>
    <t>Jesus Eduardo Limas Cruz</t>
  </si>
  <si>
    <t>72484675</t>
  </si>
  <si>
    <t>Jesus Lorenzo Quispe Ramirez</t>
  </si>
  <si>
    <t>77924017</t>
  </si>
  <si>
    <t>Jesus Martin Falconi Moreyra</t>
  </si>
  <si>
    <t>75211077</t>
  </si>
  <si>
    <t>Jhon Jesus Valle Ubillus</t>
  </si>
  <si>
    <t>72204123</t>
  </si>
  <si>
    <t>Jhon Luis Manrique Lopez</t>
  </si>
  <si>
    <t>40807560</t>
  </si>
  <si>
    <t>Jhony De La Cruz Salazar</t>
  </si>
  <si>
    <t>42946534</t>
  </si>
  <si>
    <t>Jhony Raul Correa Huaman</t>
  </si>
  <si>
    <t>72183385</t>
  </si>
  <si>
    <t>Joao Lara Cuadrao</t>
  </si>
  <si>
    <t>47622051</t>
  </si>
  <si>
    <t>Joaquin Amado Aspajo Llerena</t>
  </si>
  <si>
    <t>41519002</t>
  </si>
  <si>
    <t>Joe Anthony Doria Merino</t>
  </si>
  <si>
    <t>10744655</t>
  </si>
  <si>
    <t>Joe Miguel Conejo Guardamino</t>
  </si>
  <si>
    <t>40646048</t>
  </si>
  <si>
    <t>Joel Jimenez Aspilcueta</t>
  </si>
  <si>
    <t>72029026</t>
  </si>
  <si>
    <t>John Pether Cienfuegos Gamboa</t>
  </si>
  <si>
    <t>72921224</t>
  </si>
  <si>
    <t>Jordan Luis Cuellar Manrique</t>
  </si>
  <si>
    <t>45144300</t>
  </si>
  <si>
    <t>Jorge Aldo Cerron Avalos</t>
  </si>
  <si>
    <t>40720702</t>
  </si>
  <si>
    <t>Jorge Enrique Cardenas Prada</t>
  </si>
  <si>
    <t>71258662</t>
  </si>
  <si>
    <t>Jorge Fernando Cardenas Shuan</t>
  </si>
  <si>
    <t>45638378</t>
  </si>
  <si>
    <t>Jorge Juan Guerrero Ramirez</t>
  </si>
  <si>
    <t>10136205</t>
  </si>
  <si>
    <t>Jorge Luis Ghiglino Echegaray</t>
  </si>
  <si>
    <t>46560478</t>
  </si>
  <si>
    <t>Jorge Luis Ravello Cuellar</t>
  </si>
  <si>
    <t>76403921</t>
  </si>
  <si>
    <t>Jorge Luis Romero Anaya</t>
  </si>
  <si>
    <t>42846238</t>
  </si>
  <si>
    <t>Jorge Oswaldo Portella Portugal</t>
  </si>
  <si>
    <t>09670006</t>
  </si>
  <si>
    <t>Jose Alfredo Huancas Santisteban</t>
  </si>
  <si>
    <t>45938071</t>
  </si>
  <si>
    <t>Jose Alfredo Patrocinio Choque</t>
  </si>
  <si>
    <t>44444130</t>
  </si>
  <si>
    <t>Jose Alfredo Yataco Castillo</t>
  </si>
  <si>
    <t>40384619</t>
  </si>
  <si>
    <t>Jose Enrique Saenz Barrera</t>
  </si>
  <si>
    <t>25682528</t>
  </si>
  <si>
    <t>Jose Leonardo Mansilla Farfan</t>
  </si>
  <si>
    <t>41091059</t>
  </si>
  <si>
    <t>Jose Luis Flores Amaya</t>
  </si>
  <si>
    <t>46666646</t>
  </si>
  <si>
    <t>Jose Luis Rodriguez Huaranga</t>
  </si>
  <si>
    <t>75420059</t>
  </si>
  <si>
    <t>Jose Luis Yanac Galindo</t>
  </si>
  <si>
    <t>06162086</t>
  </si>
  <si>
    <t>Jose Martin Zorrilla Pio</t>
  </si>
  <si>
    <t>43959477</t>
  </si>
  <si>
    <t>Jose Miguel Astocondor Molina</t>
  </si>
  <si>
    <t>40241539</t>
  </si>
  <si>
    <t>Jose Miguel Ramirez Zevallos</t>
  </si>
  <si>
    <t>45519811</t>
  </si>
  <si>
    <t>Jose Quispe Wesembi</t>
  </si>
  <si>
    <t>42654496</t>
  </si>
  <si>
    <t>Jover Smit Castro Arrasco</t>
  </si>
  <si>
    <t>06543619</t>
  </si>
  <si>
    <t>Juan Alberto Felipe Forsyth Rivarola</t>
  </si>
  <si>
    <t>06543622</t>
  </si>
  <si>
    <t>Juan Alberto Forsyth Alarco</t>
  </si>
  <si>
    <t>44850775</t>
  </si>
  <si>
    <t>Juan Carlos Flores Zuloeta</t>
  </si>
  <si>
    <t>40487202</t>
  </si>
  <si>
    <t>Juan Harry Condor Castillo</t>
  </si>
  <si>
    <t>73875549</t>
  </si>
  <si>
    <t>Juan Jose Jihua Tapahuasco</t>
  </si>
  <si>
    <t>05353330</t>
  </si>
  <si>
    <t>Juan Manuel Del Aguila Utia</t>
  </si>
  <si>
    <t>04081715</t>
  </si>
  <si>
    <t>Juan Manuel Melgarejo Hidalgo</t>
  </si>
  <si>
    <t>10741277</t>
  </si>
  <si>
    <t>Juan Rene Morillo Machado</t>
  </si>
  <si>
    <t>SEGURIDAD</t>
  </si>
  <si>
    <t>09885877</t>
  </si>
  <si>
    <t>Julio Cesar Cabrera Verde</t>
  </si>
  <si>
    <t>40986494</t>
  </si>
  <si>
    <t>Julio Cesar Carhuapoma Flores</t>
  </si>
  <si>
    <t>41916922</t>
  </si>
  <si>
    <t>Julio Cesar Flores Ferreyra</t>
  </si>
  <si>
    <t>47036204</t>
  </si>
  <si>
    <t>Julio Cesar Gomez Cacha</t>
  </si>
  <si>
    <t>72505476</t>
  </si>
  <si>
    <t>Julio Cesar Pariona Andrade</t>
  </si>
  <si>
    <t>75212456</t>
  </si>
  <si>
    <t>Julissa Elias Mantilla</t>
  </si>
  <si>
    <t>70203108</t>
  </si>
  <si>
    <t>Katherine Allison Muñoz Rosas</t>
  </si>
  <si>
    <t>42061846</t>
  </si>
  <si>
    <t>Kelly Mariela Fonseca Fonseca</t>
  </si>
  <si>
    <t>45314983</t>
  </si>
  <si>
    <t>Kelmer Alan Bartra Vela</t>
  </si>
  <si>
    <t>44367231</t>
  </si>
  <si>
    <t>Kempner Leao Rios Ribeiro</t>
  </si>
  <si>
    <t>76348533</t>
  </si>
  <si>
    <t>Kevin Jose Castillo Martinez</t>
  </si>
  <si>
    <t>47125982</t>
  </si>
  <si>
    <t>Kiara Victoria Giron Rioja</t>
  </si>
  <si>
    <t>70944487</t>
  </si>
  <si>
    <t>Laura Lucia Barrientos Tapia</t>
  </si>
  <si>
    <t>74543283</t>
  </si>
  <si>
    <t>Lener Jackson Suarez Valerio</t>
  </si>
  <si>
    <t>46780682</t>
  </si>
  <si>
    <t>Liliana Garcia Aguilar</t>
  </si>
  <si>
    <t>72508601</t>
  </si>
  <si>
    <t>Liz Staicy Palma Aguilar</t>
  </si>
  <si>
    <t>07735664</t>
  </si>
  <si>
    <t>Lizandro Pachas Lazo</t>
  </si>
  <si>
    <t>10686006</t>
  </si>
  <si>
    <t>Lorelay Evelyn Alarcon Rodriguez</t>
  </si>
  <si>
    <t>47314100</t>
  </si>
  <si>
    <t>Lucia Del Carmen Hinostroza Huanay</t>
  </si>
  <si>
    <t>43489421</t>
  </si>
  <si>
    <t>Luis Alberto Alejandria Zapata</t>
  </si>
  <si>
    <t>46195520</t>
  </si>
  <si>
    <t>Luis Alberto Huapaya Tafur</t>
  </si>
  <si>
    <t>70353497</t>
  </si>
  <si>
    <t>Luis Alberto Rabanal Villalba</t>
  </si>
  <si>
    <t>06745393</t>
  </si>
  <si>
    <t>Luis Aurelio Ricardo Cervantes Relayze</t>
  </si>
  <si>
    <t>25817327</t>
  </si>
  <si>
    <t>Luis Ayala Chiroque</t>
  </si>
  <si>
    <t>41727660</t>
  </si>
  <si>
    <t>Luis Carlos Marcelo Celedonio</t>
  </si>
  <si>
    <t>72963805</t>
  </si>
  <si>
    <t>Luis Enrique Gamarra Quispe</t>
  </si>
  <si>
    <t>02833264</t>
  </si>
  <si>
    <t>Luis Felipe Hidalgo Chavez</t>
  </si>
  <si>
    <t>42249455</t>
  </si>
  <si>
    <t>Luis Guerra Medina</t>
  </si>
  <si>
    <t>74780796</t>
  </si>
  <si>
    <t>Luis Gustavo Gonzales Trujillo</t>
  </si>
  <si>
    <t>46722514</t>
  </si>
  <si>
    <t>Luis Gustavo Ramos Coronado</t>
  </si>
  <si>
    <t>47633758</t>
  </si>
  <si>
    <t>Luis Manuel Chuyo Rios</t>
  </si>
  <si>
    <t>70341492</t>
  </si>
  <si>
    <t>Luis Saul Huasasquiche Palomino</t>
  </si>
  <si>
    <t>47072568</t>
  </si>
  <si>
    <t>Luis Yonatan Astuñaupa Najera</t>
  </si>
  <si>
    <t>44363769</t>
  </si>
  <si>
    <t>Luisa Ricardina Peña Torres</t>
  </si>
  <si>
    <t>43220913</t>
  </si>
  <si>
    <t>Luz De La Cruz Paucar</t>
  </si>
  <si>
    <t>40006296</t>
  </si>
  <si>
    <t>Luz Gissella Ruiz Flores</t>
  </si>
  <si>
    <t>NEGOCIO INMOBILIARIO</t>
  </si>
  <si>
    <t>05271754</t>
  </si>
  <si>
    <t>Marco Antonio Sinti Uceda</t>
  </si>
  <si>
    <t>41693815</t>
  </si>
  <si>
    <t>Marco Antonio Vela Pinedo</t>
  </si>
  <si>
    <t>09457171</t>
  </si>
  <si>
    <t>Marcos Antonio Arredondo Pantoja</t>
  </si>
  <si>
    <t>08885370</t>
  </si>
  <si>
    <t>Marcos Enrique Salazar Ore</t>
  </si>
  <si>
    <t>10028844</t>
  </si>
  <si>
    <t>Maria Consuelo Meneses Ramos</t>
  </si>
  <si>
    <t>40449992</t>
  </si>
  <si>
    <t>Maria Del Carmen Correa Vergara</t>
  </si>
  <si>
    <t>07504002</t>
  </si>
  <si>
    <t>Maria Isabel Armas Durand</t>
  </si>
  <si>
    <t>72848198</t>
  </si>
  <si>
    <t>Mario Sixto Tejada Romero</t>
  </si>
  <si>
    <t>70478393</t>
  </si>
  <si>
    <t>Mark Kevin Perez Diaz</t>
  </si>
  <si>
    <t>10672242</t>
  </si>
  <si>
    <t>Martin Balcazer Loli</t>
  </si>
  <si>
    <t>02845348</t>
  </si>
  <si>
    <t>Martin Hernan Seminario Reusche</t>
  </si>
  <si>
    <t>41261260</t>
  </si>
  <si>
    <t>Martin Julio Rivera Quispe</t>
  </si>
  <si>
    <t>80106120</t>
  </si>
  <si>
    <t>Martin Rodolfo Rivera Vasquez</t>
  </si>
  <si>
    <t>47845135</t>
  </si>
  <si>
    <t>Max Cevallos Palomino</t>
  </si>
  <si>
    <t>08247662</t>
  </si>
  <si>
    <t>Melsi Elizabeth Reyes Benavides</t>
  </si>
  <si>
    <t>72467819</t>
  </si>
  <si>
    <t>Michel Angelo Pucce Rivera</t>
  </si>
  <si>
    <t>72315390</t>
  </si>
  <si>
    <t>Michel Stiven Evaristo Muñoz</t>
  </si>
  <si>
    <t>40803796</t>
  </si>
  <si>
    <t>Midori Shikiya Hurtado De Cheng</t>
  </si>
  <si>
    <t>AUTOMOTRIZ</t>
  </si>
  <si>
    <t>06078620</t>
  </si>
  <si>
    <t>Miguel Angel Jimenez Julca</t>
  </si>
  <si>
    <t>42011663</t>
  </si>
  <si>
    <t>Miky Adan Cubas Ramirez</t>
  </si>
  <si>
    <t>07755595</t>
  </si>
  <si>
    <t>Milagros Irma Cano Erazo</t>
  </si>
  <si>
    <t>72306819</t>
  </si>
  <si>
    <t>Mileny Sheryl Acuña Vento</t>
  </si>
  <si>
    <t>70442257</t>
  </si>
  <si>
    <t>Mirella Diaz Lopez</t>
  </si>
  <si>
    <t>48357445</t>
  </si>
  <si>
    <t>Misael Eli Lujan Vicente</t>
  </si>
  <si>
    <t>70002376</t>
  </si>
  <si>
    <t>Nicole Xiomara Curay Rodriguez</t>
  </si>
  <si>
    <t>75504050</t>
  </si>
  <si>
    <t>Nils Kevin Enrrique Sotelo</t>
  </si>
  <si>
    <t>42443873</t>
  </si>
  <si>
    <t>Nilton Javier Real Avalos</t>
  </si>
  <si>
    <t>09941633</t>
  </si>
  <si>
    <t>Olivia Sonia Sanchez Gonzales</t>
  </si>
  <si>
    <t>44647618</t>
  </si>
  <si>
    <t>Omar Alejandro Eden Villegas</t>
  </si>
  <si>
    <t>06542042</t>
  </si>
  <si>
    <t>Orlando Eugenio Rodriguez Vasquez</t>
  </si>
  <si>
    <t>71402074</t>
  </si>
  <si>
    <t>Oscar Gabriel Suxe</t>
  </si>
  <si>
    <t>42249673</t>
  </si>
  <si>
    <t>Oscar Ramirez Obregon</t>
  </si>
  <si>
    <t>06430409</t>
  </si>
  <si>
    <t>Pablo Cesar Ochoa Chauca</t>
  </si>
  <si>
    <t>70055383</t>
  </si>
  <si>
    <t>Pamela Chokewanca Blanco</t>
  </si>
  <si>
    <t>73657312</t>
  </si>
  <si>
    <t>Pamela Talledo Navarro</t>
  </si>
  <si>
    <t>42928943</t>
  </si>
  <si>
    <t>Paolo Andy Chinchay Gonzales</t>
  </si>
  <si>
    <t>73087145</t>
  </si>
  <si>
    <t>Patricia Kendy Orihuela Bejarano</t>
  </si>
  <si>
    <t>44360734</t>
  </si>
  <si>
    <t>Paulo Cesar Mesones Huaman</t>
  </si>
  <si>
    <t>07738074</t>
  </si>
  <si>
    <t>Pedro Leonidas Sotelo Sanchez</t>
  </si>
  <si>
    <t>72299422</t>
  </si>
  <si>
    <t>Pedro Manuel Mendoza Villarreal</t>
  </si>
  <si>
    <t>10001657</t>
  </si>
  <si>
    <t>Piero Cesar Mercado Chumpitasi</t>
  </si>
  <si>
    <t>73824248</t>
  </si>
  <si>
    <t>Pilar Soledad Cano Ñato</t>
  </si>
  <si>
    <t>07508404</t>
  </si>
  <si>
    <t>Rafael Naupari Hurtado</t>
  </si>
  <si>
    <t>46316172</t>
  </si>
  <si>
    <t>Rafael Valverde Cabrera</t>
  </si>
  <si>
    <t>73666121</t>
  </si>
  <si>
    <t>Rances Paolo Mergoni Altamirano</t>
  </si>
  <si>
    <t>10622377</t>
  </si>
  <si>
    <t>Reynaldo Alejandro Sausa Carrion</t>
  </si>
  <si>
    <t>09876937</t>
  </si>
  <si>
    <t>Ricardo Alan Forsyth Rivarola</t>
  </si>
  <si>
    <t>07629078</t>
  </si>
  <si>
    <t>Ricardo Carlos Romanet Galvan</t>
  </si>
  <si>
    <t>10055844</t>
  </si>
  <si>
    <t>Richard Cesar Flores Estacio</t>
  </si>
  <si>
    <t>43379915</t>
  </si>
  <si>
    <t>Robert Danny Torres Huaman</t>
  </si>
  <si>
    <t>42790586</t>
  </si>
  <si>
    <t>Robert Wilmer Vilchez Bautista</t>
  </si>
  <si>
    <t>42281316</t>
  </si>
  <si>
    <t>Roberto Carlos Rodriguez Sanchez</t>
  </si>
  <si>
    <t>48446137</t>
  </si>
  <si>
    <t>Roberto Elias Panana Rodriguez</t>
  </si>
  <si>
    <t>25683170</t>
  </si>
  <si>
    <t>Roberto Felix Fernandez Amaya</t>
  </si>
  <si>
    <t>43743468</t>
  </si>
  <si>
    <t>Roberto Jonathan Rubina Avila</t>
  </si>
  <si>
    <t>18215648</t>
  </si>
  <si>
    <t>Roberto Martin Rodriguez Reyna</t>
  </si>
  <si>
    <t>46835105</t>
  </si>
  <si>
    <t>Robinson Ramiro Junior Becerra Amasifuen</t>
  </si>
  <si>
    <t>46106690</t>
  </si>
  <si>
    <t>Rodrigo Aaron Meza Claros</t>
  </si>
  <si>
    <t>47326250</t>
  </si>
  <si>
    <t>Roger Eduard Paucar Navarro</t>
  </si>
  <si>
    <t>45642418</t>
  </si>
  <si>
    <t>Rolando Agustin Castro Velasco</t>
  </si>
  <si>
    <t>44303434</t>
  </si>
  <si>
    <t>Roli Ccarampa Silva</t>
  </si>
  <si>
    <t>77030602</t>
  </si>
  <si>
    <t>Ronald Antony Jaramillo Enciso</t>
  </si>
  <si>
    <t>COMPENSACIONES Y BENEFICIOS</t>
  </si>
  <si>
    <t>42950705</t>
  </si>
  <si>
    <t>Ronald Collazos Rincon</t>
  </si>
  <si>
    <t>47603529</t>
  </si>
  <si>
    <t>Ronald Omar Pizarro Espichan</t>
  </si>
  <si>
    <t>43901347</t>
  </si>
  <si>
    <t>Rosa Elena Rosales Gonzales</t>
  </si>
  <si>
    <t>25675455</t>
  </si>
  <si>
    <t>Rosa Graciela Rivasplata De Sandoval</t>
  </si>
  <si>
    <t>71242989</t>
  </si>
  <si>
    <t>Roxana Maribel Vargas Solis</t>
  </si>
  <si>
    <t>09924529</t>
  </si>
  <si>
    <t>Ruth Gloria Quispe Gutierrez</t>
  </si>
  <si>
    <t>06771922</t>
  </si>
  <si>
    <t>Ruth Selene Rodriguez Carpio</t>
  </si>
  <si>
    <t>00082466</t>
  </si>
  <si>
    <t>Samuel Del Aguila Hidalgo</t>
  </si>
  <si>
    <t>72185402</t>
  </si>
  <si>
    <t>Sandra Pierina Palomino Ruiz</t>
  </si>
  <si>
    <t>10004335</t>
  </si>
  <si>
    <t>Sandra Silvana Bringas Prochazka</t>
  </si>
  <si>
    <t>43077392</t>
  </si>
  <si>
    <t>Sandro Ruiz Vasquez</t>
  </si>
  <si>
    <t>71996517</t>
  </si>
  <si>
    <t>Sebastian Alejandro Cahua Torres</t>
  </si>
  <si>
    <t>70142479</t>
  </si>
  <si>
    <t>Selene Pamela Rosas Polo</t>
  </si>
  <si>
    <t>PLANILLAS</t>
  </si>
  <si>
    <t>46838912</t>
  </si>
  <si>
    <t>Sergio Alonso Jimenez Yataco</t>
  </si>
  <si>
    <t>10861110</t>
  </si>
  <si>
    <t>Sheyla Jakeleen Angulo Arista</t>
  </si>
  <si>
    <t>46316278</t>
  </si>
  <si>
    <t>Smith Joseph Chavez Conde</t>
  </si>
  <si>
    <t>46864983</t>
  </si>
  <si>
    <t>Stefany Consuelo Chavez Berrios</t>
  </si>
  <si>
    <t>48588559</t>
  </si>
  <si>
    <t>Stephanie Zapata Cortez</t>
  </si>
  <si>
    <t>44652917</t>
  </si>
  <si>
    <t>Stephany Carolina Mitteenn Suarez</t>
  </si>
  <si>
    <t>47486524</t>
  </si>
  <si>
    <t>Steven Bryant Chincha Mata</t>
  </si>
  <si>
    <t>45911740</t>
  </si>
  <si>
    <t>Sussi Yanet Cabello Rojas</t>
  </si>
  <si>
    <t>IMPUESTOS</t>
  </si>
  <si>
    <t>41305490</t>
  </si>
  <si>
    <t>Tedy Isuiza Iñap</t>
  </si>
  <si>
    <t>46761555</t>
  </si>
  <si>
    <t>Uriel Leandro Gamarra Castillo</t>
  </si>
  <si>
    <t>46356695</t>
  </si>
  <si>
    <t>Victor Ernesto Castañeda Pastor</t>
  </si>
  <si>
    <t>41797768</t>
  </si>
  <si>
    <t>Victor Javier Medrano Necochea</t>
  </si>
  <si>
    <t>07730954</t>
  </si>
  <si>
    <t>Virginia Garcia Calderon De Cruz</t>
  </si>
  <si>
    <t>40448874</t>
  </si>
  <si>
    <t>Wagner Diaz Rengifo</t>
  </si>
  <si>
    <t>07488058</t>
  </si>
  <si>
    <t>Wilber Celedonio Cabana Buitron</t>
  </si>
  <si>
    <t>10792396</t>
  </si>
  <si>
    <t>Willard Martin Manrique Ramos</t>
  </si>
  <si>
    <t>48328943</t>
  </si>
  <si>
    <t>Williams Ernesto Saavedra Vasquez</t>
  </si>
  <si>
    <t>41852611</t>
  </si>
  <si>
    <t>Wilsson Starley Cordova Castro</t>
  </si>
  <si>
    <t>72082866</t>
  </si>
  <si>
    <t>Wylly Wilson Landa Marujo</t>
  </si>
  <si>
    <t>002536258</t>
  </si>
  <si>
    <t>Yenika Yiletza Guariguan Garcia</t>
  </si>
  <si>
    <t>41080674</t>
  </si>
  <si>
    <t>Yerko Alfredo Espinoza Luna</t>
  </si>
  <si>
    <t>48030402</t>
  </si>
  <si>
    <t>Yolanda Brigida Ñahui Alejandro</t>
  </si>
  <si>
    <t>75473478</t>
  </si>
  <si>
    <t>Yone Alexandra Martinez Yaranga</t>
  </si>
  <si>
    <t>10085191</t>
  </si>
  <si>
    <t>Ysoceres Audon Torres Surita</t>
  </si>
  <si>
    <t>41345981</t>
  </si>
  <si>
    <t>Zarella Lizbeth Monteverde Luque</t>
  </si>
  <si>
    <t>48053125</t>
  </si>
  <si>
    <t>Zuleika Yadira Collantes Miyashiro</t>
  </si>
  <si>
    <t>06432246</t>
  </si>
  <si>
    <t>Barnad Dy Felix Perez Mosquera</t>
  </si>
  <si>
    <t>10612032</t>
  </si>
  <si>
    <t>08035974</t>
  </si>
  <si>
    <t>Freddy Augusto Martinez Sanchez</t>
  </si>
  <si>
    <t>72635322</t>
  </si>
  <si>
    <t>Grisell Andrea Sarrin Camas</t>
  </si>
  <si>
    <t>43068853</t>
  </si>
  <si>
    <t>Gustavo Adolfo Buendia Graziani</t>
  </si>
  <si>
    <t>45478193</t>
  </si>
  <si>
    <t>Humberto Augusto Toribio Julca</t>
  </si>
  <si>
    <t>45335304</t>
  </si>
  <si>
    <t>Lorena Jhazmin Chavez Otiniano</t>
  </si>
  <si>
    <t>43909967</t>
  </si>
  <si>
    <t>Pedro Manuel Sosa San Martin</t>
  </si>
  <si>
    <t>44224003</t>
  </si>
  <si>
    <t>Victor Herrera Tamani</t>
  </si>
  <si>
    <t>Nivel Ocupacional</t>
  </si>
  <si>
    <t>Total general</t>
  </si>
  <si>
    <t>Periodo</t>
  </si>
  <si>
    <t>2020-Q1</t>
  </si>
  <si>
    <t>Etiquetas de columna</t>
  </si>
  <si>
    <t>Valores</t>
  </si>
  <si>
    <t>Buscamos la excelencia</t>
  </si>
  <si>
    <t>Contagiamos pasión</t>
  </si>
  <si>
    <t>Vivimos y disfrutamos</t>
  </si>
  <si>
    <t>Trabajamos juntos</t>
  </si>
  <si>
    <t>Score</t>
  </si>
  <si>
    <t>Nombre completo</t>
  </si>
  <si>
    <t>BUSCAMOS LA EXCELENCIA</t>
  </si>
  <si>
    <t>TRABAJAMOS JUNTOS</t>
  </si>
  <si>
    <t>CONTAGIAMOS PASIÓN</t>
  </si>
  <si>
    <t>VIVIMOS Y DISFRUTAMOS</t>
  </si>
  <si>
    <t>INDICACIONES</t>
  </si>
  <si>
    <t>Sede</t>
  </si>
  <si>
    <t xml:space="preserve">Para visualizar los ganadores del periodo hay que tener en cuenta que los filtros sean los correctos. </t>
  </si>
  <si>
    <t xml:space="preserve">   Premios Trimestrales</t>
  </si>
  <si>
    <t xml:space="preserve">   - Seleccionar solo el Q actual</t>
  </si>
  <si>
    <t xml:space="preserve">   - Seleccionar el sector a premiar</t>
  </si>
  <si>
    <t xml:space="preserve">          Almacenes: Ancón, Santa Rosa, Callao</t>
  </si>
  <si>
    <t xml:space="preserve">          Administrativo Lima: San Isidro, Surquillo</t>
  </si>
  <si>
    <t xml:space="preserve">          Selva: Iquitos, Pucallpa, Tarapoto</t>
  </si>
  <si>
    <t xml:space="preserve">   Premio Anual</t>
  </si>
  <si>
    <t xml:space="preserve">   - Seleccionar los cuatro Q del año</t>
  </si>
  <si>
    <t xml:space="preserve">   - Seleccionar todas las sedes</t>
  </si>
  <si>
    <t>Filtros</t>
  </si>
  <si>
    <t>Pilar</t>
  </si>
  <si>
    <t>Sexo</t>
  </si>
  <si>
    <t>Fecha de nacimiento</t>
  </si>
  <si>
    <t>Edad</t>
  </si>
  <si>
    <t>Masculino</t>
  </si>
  <si>
    <t>Femenino</t>
  </si>
  <si>
    <t>Etiquetas de fila</t>
  </si>
  <si>
    <t>Cuenta de DNI</t>
  </si>
  <si>
    <t>PROMEDIO GENERAL</t>
  </si>
  <si>
    <t>Promedio general</t>
  </si>
  <si>
    <t xml:space="preserve"> </t>
  </si>
  <si>
    <t>Rango de edad</t>
  </si>
  <si>
    <t>ASISTENTE DE SERVICIO TECNICO</t>
  </si>
  <si>
    <t>ANALISTA DE IMPUESTOS JUNIOR</t>
  </si>
  <si>
    <t>CONTADOR SENIOR</t>
  </si>
  <si>
    <t>ANALISTA DE SISTEMAS SENIOR</t>
  </si>
  <si>
    <t>Augusto Carlos Pizarro Aquino</t>
  </si>
  <si>
    <t>GERENTE COMERCIAL REPUESTOS</t>
  </si>
  <si>
    <t>ANALISTA SENIOR DE PLANEAMIENTO COMERCIAL</t>
  </si>
  <si>
    <t>COORDINADOR DE ALIANZAS COMERCIALES</t>
  </si>
  <si>
    <t>AUXILIAR DE ALMACEN</t>
  </si>
  <si>
    <t>REPRESENTANTE DE VENTAS REPUESTOS MAYORISTAS</t>
  </si>
  <si>
    <t>ASISTENTE FINANCIERO</t>
  </si>
  <si>
    <t>ANALISTA DE IMPORTACIONES JUNIOR</t>
  </si>
  <si>
    <t>CAPACITADOR TECNICO</t>
  </si>
  <si>
    <t>COORDINADOR COMERCIAL</t>
  </si>
  <si>
    <t>ASISTENTE DE ALMACEN</t>
  </si>
  <si>
    <t>SUPERVISOR DE ALMACEN</t>
  </si>
  <si>
    <t>REPRESENTANTE DE VENTAS MAYORISTA SENIOR</t>
  </si>
  <si>
    <t>SUPERVISOR DE VENTAS SELL-IN</t>
  </si>
  <si>
    <t>ANALISTA DE LOGISTICA</t>
  </si>
  <si>
    <t>AUXILIAR DE ENSAMBLAJE</t>
  </si>
  <si>
    <t>ANALISTA DE GARANTÍAS</t>
  </si>
  <si>
    <t>CONTADOR GENERAL</t>
  </si>
  <si>
    <t>ANALISTA COMERCIAL</t>
  </si>
  <si>
    <t>SUPERVISOR DE SERVICIO AL CLIENTE</t>
  </si>
  <si>
    <t>ASISTENTE DE SERVICIOS GENERALES</t>
  </si>
  <si>
    <t>SUPERVISOR DE SERVICIO TECNICO</t>
  </si>
  <si>
    <t>ANALISTA DE INNOVACION Y PROCESOS</t>
  </si>
  <si>
    <t>ASISTENTE CONTABLE</t>
  </si>
  <si>
    <t>COORDINADOR DE REPUESTOS</t>
  </si>
  <si>
    <t>JEFE DE ALMACEN</t>
  </si>
  <si>
    <t>ANALISTA CONTABLE</t>
  </si>
  <si>
    <t>ANALISTA DE CONTROL DE GESTION</t>
  </si>
  <si>
    <t>ASISTENTE DE GERENCIA GENERAL</t>
  </si>
  <si>
    <t>COORDINADOR DE VENTAS SELL-OUT</t>
  </si>
  <si>
    <t>SUPERVISOR DE VENTAS SENIOR SELL-IN</t>
  </si>
  <si>
    <t>TECNICO DE ENSAMBLAJE</t>
  </si>
  <si>
    <t>GERENTE DE ALIANZAS COMERCIALES</t>
  </si>
  <si>
    <t>CONTADOR</t>
  </si>
  <si>
    <t>EJECUTIVO DE SERVICIO AL CLIENTE</t>
  </si>
  <si>
    <t>ANALISTA DE TESORERIA JUNIOR</t>
  </si>
  <si>
    <t>REPRESENTANTE DE VENTAS VEHICULOS RETAIL</t>
  </si>
  <si>
    <t>ANALISTA LEGAL</t>
  </si>
  <si>
    <t>AUXILIAR DE ARCHIVO</t>
  </si>
  <si>
    <t>COORDINADOR DE ACCESORIOS</t>
  </si>
  <si>
    <t>AUXILIAR DE ALMACEN/CHOFER</t>
  </si>
  <si>
    <t>REPRESENTANTE DE VENTAS REPUESTOS RETAIL</t>
  </si>
  <si>
    <t>TECNICO DE CONTROL DE CALIDAD</t>
  </si>
  <si>
    <t>ASISTENTE DE COMPRAS</t>
  </si>
  <si>
    <t>MECANICO</t>
  </si>
  <si>
    <t>ANALISTA DE TESORERIA</t>
  </si>
  <si>
    <t>JEFE DE SERV DE TI E INFRAESTRUCTURA</t>
  </si>
  <si>
    <t>SUPERVISOR POST VENTA</t>
  </si>
  <si>
    <t>BRAND MANAGER</t>
  </si>
  <si>
    <t>OPERADOR DE MONTACARGA</t>
  </si>
  <si>
    <t>SUPERVISOR DE RECLAMOS Y AUDITORIAS</t>
  </si>
  <si>
    <t>GERENTE DE SERVICIO AL CLIENTE</t>
  </si>
  <si>
    <t>ANALISTA DE ATRACCION Y DESARROLLO</t>
  </si>
  <si>
    <t>AUXILIAR DE SERVICIOS GENERALES</t>
  </si>
  <si>
    <t>SUPERVISOR DE VENTAS REPUESTOS MAYORISTAS</t>
  </si>
  <si>
    <t>GERENTE DE GESTIÓN Y DESARROLLO HUMANO</t>
  </si>
  <si>
    <t>AUXILIAR CONTABLE</t>
  </si>
  <si>
    <t>GERENTE DE PLANEAMIENTO E INNOVACION</t>
  </si>
  <si>
    <t>CHOFER</t>
  </si>
  <si>
    <t>JEFE DE SERVICIOS GENERALES</t>
  </si>
  <si>
    <t>ASISTENTE DE OPERACIONES</t>
  </si>
  <si>
    <t>SUPERVISOR DE CONTROL DE GESTION</t>
  </si>
  <si>
    <t>SUPERVISOR SSOMA</t>
  </si>
  <si>
    <t>COORDINADOR DE CREDITOS</t>
  </si>
  <si>
    <t>ANALISTA DE MARKETING DIGITAL</t>
  </si>
  <si>
    <t>REPRESENTANTE DE VENTAS RETAIL</t>
  </si>
  <si>
    <t>MECANICO SENIOR</t>
  </si>
  <si>
    <t>GERENTE DE ACCESORIOS Y LINEA KAWASAKI</t>
  </si>
  <si>
    <t>PINTOR</t>
  </si>
  <si>
    <t>JEFE DE TIENDA</t>
  </si>
  <si>
    <t>GERENTE DE ADMINISTRACION Y FINANZAS</t>
  </si>
  <si>
    <t>GERENTE DE VENTAS 2R</t>
  </si>
  <si>
    <t>GESTOR DE PLANEAMIENTO TI</t>
  </si>
  <si>
    <t>JEFE DE SERVICIO TÉCNICO</t>
  </si>
  <si>
    <t>PRESIDENTE EJECUTIVO</t>
  </si>
  <si>
    <t>DIRECTOR EJECUTIVO</t>
  </si>
  <si>
    <t>ANALISTA DE REPUESTOS MAYORISTAS</t>
  </si>
  <si>
    <t>GESTOR DE CAPACITACIONES TECNICAS</t>
  </si>
  <si>
    <t>TECNICO DE GARANTIAS</t>
  </si>
  <si>
    <t>COORDINADOR SENIOR DE VENTAS SELL-OUT</t>
  </si>
  <si>
    <t>JEFE DE SEGURIDAD</t>
  </si>
  <si>
    <t>SUPERVISOR DE TURNO</t>
  </si>
  <si>
    <t>REPRESENTANTE DE VENTAS ACCESORIOS MAYORISTAS</t>
  </si>
  <si>
    <t>PRACTICANTE PRE PROFESIONAL</t>
  </si>
  <si>
    <t>COORDINADOR DE PLANEAMIENTO COMERCIAL</t>
  </si>
  <si>
    <t>ASISTENTE DE TESORERIA</t>
  </si>
  <si>
    <t>ASISTENTA SOCIAL</t>
  </si>
  <si>
    <t>COORDINADOR DE INNOVACION Y DESARROLLO</t>
  </si>
  <si>
    <t>SUPERVISOR DE TALLER</t>
  </si>
  <si>
    <t>ANALISTA DE MARKETING</t>
  </si>
  <si>
    <t>GERENTE DE CREDITOS</t>
  </si>
  <si>
    <t>SUPERVISOR DE PLANTA</t>
  </si>
  <si>
    <t>ANALISTA CONTABLE JUNIOR</t>
  </si>
  <si>
    <t>JEFE DE INNOVACION Y PROCESOS</t>
  </si>
  <si>
    <t>SUPERVISOR DE TESORERIA</t>
  </si>
  <si>
    <t>ASISTENTE ADMINISTRATIVO</t>
  </si>
  <si>
    <t>JEFE DE VENTAS SELL-OUT</t>
  </si>
  <si>
    <t>CAPACITADOR</t>
  </si>
  <si>
    <t>JEFE LEGAL</t>
  </si>
  <si>
    <t>COORDINADOR DE VENTAS CORPORATIVAS Y LICITACIONES</t>
  </si>
  <si>
    <t>ANALISTA DE OPERACIONES</t>
  </si>
  <si>
    <t>ASISTENTE LEGAL</t>
  </si>
  <si>
    <t>GERENTE DE OPERACIONES</t>
  </si>
  <si>
    <t>ANALISTA DE POST VENTA</t>
  </si>
  <si>
    <t>ANALISTA DE SERVICIO TECNICO JUNIOR</t>
  </si>
  <si>
    <t>ANALISTA DE IMPORTACIONES</t>
  </si>
  <si>
    <t>JEFE DE PROYECTO NUEVO ALMACEN</t>
  </si>
  <si>
    <t>ANALISTA DE INTELIGENCIA COMERCIAL</t>
  </si>
  <si>
    <t>ANALISTA DE VENTAS</t>
  </si>
  <si>
    <t>GERENTE COMERCIAL 2R</t>
  </si>
  <si>
    <t>JEFE DE DESARROLLO DE SOLUCIONES TI</t>
  </si>
  <si>
    <t>GERENTE NEGOCIO INMOBILIARIO</t>
  </si>
  <si>
    <t>JEFE DE COMPRAS</t>
  </si>
  <si>
    <t>GERENTE COMERCIAL 3R</t>
  </si>
  <si>
    <t>ANALISTA PROGRAMADOR</t>
  </si>
  <si>
    <t>ANALISTA JR DE COMPENSACIONES Y BENEFICIOS</t>
  </si>
  <si>
    <t>BRAND MANAGER SENIOR</t>
  </si>
  <si>
    <t>ASISTENTE DE VENTAS</t>
  </si>
  <si>
    <t>GESTOR DE CALIDAD Y SEGURIDAD</t>
  </si>
  <si>
    <t>RECEPCIONISTA</t>
  </si>
  <si>
    <t>ANALISTA EJECUTIVO</t>
  </si>
  <si>
    <t>ASISTENTE COMERCIAL</t>
  </si>
  <si>
    <t>JEFE DE SERVICIO TECNICO Y POST VENTA</t>
  </si>
  <si>
    <t>ANALISTA DE COMPRAS</t>
  </si>
  <si>
    <t>SUPERVISOR DE SERVICIO TECNICO SENIOR</t>
  </si>
  <si>
    <t>ASISTENTE DE ADMINISTRACION DE PERSONAL</t>
  </si>
  <si>
    <t>ANALISTA DE PROYECTOS</t>
  </si>
  <si>
    <t>AUXILIAR DE IMPORTACIONES</t>
  </si>
  <si>
    <t>ANALISTA DE NOMINA</t>
  </si>
  <si>
    <t>AUXILIAR ADMINISTRATIVO</t>
  </si>
  <si>
    <t>ANALISTA DE IMPUESTOS</t>
  </si>
  <si>
    <t>COORDINADOR DE NUEVOS NEGOCIOS</t>
  </si>
  <si>
    <t>GERENTE NEGOCIO AUTOMOTRIZ</t>
  </si>
  <si>
    <t>AUXILIAR ADMINISTRATIVA</t>
  </si>
  <si>
    <t>COORDINADOR DE BIENESTAR Y SSOMA</t>
  </si>
  <si>
    <t>PROMEDIOS GENERALES POR PILAR</t>
  </si>
  <si>
    <t>TABLA DE PESOS POR PILAR</t>
  </si>
  <si>
    <t>CANTIDAD DE PERSONAS EVALUADAS</t>
  </si>
  <si>
    <t>DASHBOARD EVALUACIÓN 360</t>
  </si>
  <si>
    <t>Puesto</t>
  </si>
  <si>
    <t>San Isidro</t>
  </si>
  <si>
    <t>Santa Rosa</t>
  </si>
  <si>
    <t>Ancón</t>
  </si>
  <si>
    <t>Iquitos</t>
  </si>
  <si>
    <t>Tarapoto</t>
  </si>
  <si>
    <t>Callao</t>
  </si>
  <si>
    <t>Pucallpa</t>
  </si>
  <si>
    <t>Surquillo</t>
  </si>
  <si>
    <t>Unidad de negocio</t>
  </si>
  <si>
    <t>*NOTA: Es importante tener en cuenta que no todos  tienen la misma cantidad de evaluadores.</t>
  </si>
  <si>
    <t>Evaluadores</t>
  </si>
  <si>
    <t>Promedio de Evaluadores</t>
  </si>
  <si>
    <t>Fecha de ingreso</t>
  </si>
  <si>
    <t>Luz Judith De La Cruz Paucar</t>
  </si>
  <si>
    <t>Liber Martin Balcazer Loli</t>
  </si>
  <si>
    <t>ANALISTA FINANCIERO</t>
  </si>
  <si>
    <t>Donald Joao Lara Cuadrao</t>
  </si>
  <si>
    <t>CHIEF FINANCIAL OFFICER</t>
  </si>
  <si>
    <t>COORDINADOR DE CONTROL DE GESTION</t>
  </si>
  <si>
    <t>GERENTE GENERAL</t>
  </si>
  <si>
    <t>71515111</t>
  </si>
  <si>
    <t>Jameson Daniel Ramirez Sinchez</t>
  </si>
  <si>
    <t>46277915</t>
  </si>
  <si>
    <t>Alene Elizabeth Villacorta Tardio</t>
  </si>
  <si>
    <t>Código personal</t>
  </si>
  <si>
    <t>Tipo Planilla</t>
  </si>
  <si>
    <t>Nombre Completo</t>
  </si>
  <si>
    <t>Numero documento</t>
  </si>
  <si>
    <t>Unidad</t>
  </si>
  <si>
    <t>Area</t>
  </si>
  <si>
    <t>Sector</t>
  </si>
  <si>
    <t>Nombre compañía</t>
  </si>
  <si>
    <t>Descripcion ubicación física</t>
  </si>
  <si>
    <t>Descripción Puesto</t>
  </si>
  <si>
    <t>Estado</t>
  </si>
  <si>
    <t>Grupo Ocupacional</t>
  </si>
  <si>
    <t>CeCo</t>
  </si>
  <si>
    <t>Descripción CeCo</t>
  </si>
  <si>
    <t>Porcentaje</t>
  </si>
  <si>
    <t>Descripción distrito</t>
  </si>
  <si>
    <t>Descripción Provincia</t>
  </si>
  <si>
    <t>Descripción Departamento</t>
  </si>
  <si>
    <t>Tipo de Contrato</t>
  </si>
  <si>
    <t>Categoría de Trabajador</t>
  </si>
  <si>
    <t>Fecha ingreso compañía</t>
  </si>
  <si>
    <t>Fecha ingreso RZ</t>
  </si>
  <si>
    <t>Fecha retiro</t>
  </si>
  <si>
    <t>Fecha Nacimiento</t>
  </si>
  <si>
    <t>00000011</t>
  </si>
  <si>
    <t>Empleado</t>
  </si>
  <si>
    <t>JIMENEZ JULCA MIGUEL ANGEL</t>
  </si>
  <si>
    <t>COMERCIAL</t>
  </si>
  <si>
    <t>Crosland Automotriz S.A.C</t>
  </si>
  <si>
    <t>Activos</t>
  </si>
  <si>
    <t>VENDEDORES</t>
  </si>
  <si>
    <t>S104210401</t>
  </si>
  <si>
    <t>Sell In Motocicletas GtoOpe</t>
  </si>
  <si>
    <t>100</t>
  </si>
  <si>
    <t/>
  </si>
  <si>
    <t>Indeterminado</t>
  </si>
  <si>
    <t>Conf. No Fiscal</t>
  </si>
  <si>
    <t>00000024</t>
  </si>
  <si>
    <t>MENESES RAMOS MARIA CONSUELO</t>
  </si>
  <si>
    <t>S104310401</t>
  </si>
  <si>
    <t>Vtas Veh. Comerciales GtoOpe</t>
  </si>
  <si>
    <t>Reconversión Empresa</t>
  </si>
  <si>
    <t>No Fiscalizado</t>
  </si>
  <si>
    <t>00000028</t>
  </si>
  <si>
    <t>RODRIGUEZ REYNA ROBERTO MARTIN</t>
  </si>
  <si>
    <t>GERENTE AREA</t>
  </si>
  <si>
    <t>S104350101</t>
  </si>
  <si>
    <t>Gerencia Veh. Comerciales</t>
  </si>
  <si>
    <t>Dirección</t>
  </si>
  <si>
    <t>00000029</t>
  </si>
  <si>
    <t>SEMINARIO REUSCHE MARTIN HERNAN</t>
  </si>
  <si>
    <t>S504000008</t>
  </si>
  <si>
    <t>Acc Vtas Gtos Operat</t>
  </si>
  <si>
    <t>MIRAFLORES</t>
  </si>
  <si>
    <t>LIMA</t>
  </si>
  <si>
    <t>Incremento Actividad</t>
  </si>
  <si>
    <t>00000070</t>
  </si>
  <si>
    <t>GALVEZ TAGLE CESAR EDMUNDO</t>
  </si>
  <si>
    <t>00000071</t>
  </si>
  <si>
    <t>MANSILLA FARFAN JOSE LEONARDO</t>
  </si>
  <si>
    <t>00000073</t>
  </si>
  <si>
    <t>RAMIREZ HERNANDEZ ENRIQUE SANTIAGO</t>
  </si>
  <si>
    <t>S104270101</t>
  </si>
  <si>
    <t>Sell Out Motocicletas GOP</t>
  </si>
  <si>
    <t>00000079</t>
  </si>
  <si>
    <t>RUBINA AVILA ROBERTO JONATHAN</t>
  </si>
  <si>
    <t>S702010001</t>
  </si>
  <si>
    <t>Rpto Vtas Gto Operativos</t>
  </si>
  <si>
    <t>00000080</t>
  </si>
  <si>
    <t>REYES BENAVIDES MELSI ELIZABETH</t>
  </si>
  <si>
    <t>SOPORTE COMERCIAL Y OPERATIVO</t>
  </si>
  <si>
    <t>ANALISTA</t>
  </si>
  <si>
    <t>S107030410</t>
  </si>
  <si>
    <t>May Serv Tecn GestGar predefinido</t>
  </si>
  <si>
    <t>00000081</t>
  </si>
  <si>
    <t>ANGULO ARISTA SHEYLA JAKELEEN</t>
  </si>
  <si>
    <t>COMAS</t>
  </si>
  <si>
    <t>00000082</t>
  </si>
  <si>
    <t>ESPINOZA LUNA YERKO ALFREDO</t>
  </si>
  <si>
    <t>SUPERVISOR / COORDINADORES - ADM</t>
  </si>
  <si>
    <t>CALLAO</t>
  </si>
  <si>
    <t>PROV. CONST. DEL CALLAO</t>
  </si>
  <si>
    <t>00000136</t>
  </si>
  <si>
    <t>LOVEDAY MEJIA CHRISTIAN</t>
  </si>
  <si>
    <t>GERENTE DE LINEA</t>
  </si>
  <si>
    <t>S111040401</t>
  </si>
  <si>
    <t>Mayorista Alianza Com GtoOpe predefinido</t>
  </si>
  <si>
    <t>00000137</t>
  </si>
  <si>
    <t>MANGIER LIZAMA FRANKLIN ALBERTO</t>
  </si>
  <si>
    <t>00000150</t>
  </si>
  <si>
    <t>VILLAORDUÑA CARDENAS EVER JUSTINIANO</t>
  </si>
  <si>
    <t>00000180</t>
  </si>
  <si>
    <t>PIZARRO AQUINO AUGUSTO CARLOS</t>
  </si>
  <si>
    <t>Crosland Repuestos S.A.C.</t>
  </si>
  <si>
    <t>R104080010</t>
  </si>
  <si>
    <t>Com Vtas Gto Ope predefindo</t>
  </si>
  <si>
    <t>SANTIAGO DE SURCO</t>
  </si>
  <si>
    <t>00000181</t>
  </si>
  <si>
    <t>DIAZ CAMPOS ARTURO</t>
  </si>
  <si>
    <t>S102010410</t>
  </si>
  <si>
    <t>Mayorista Fact y Cobzas GtoOpe predefini</t>
  </si>
  <si>
    <t>Conf. Fiscal</t>
  </si>
  <si>
    <t>00000182</t>
  </si>
  <si>
    <t>MESONES HUAMAN PAULO CESAR</t>
  </si>
  <si>
    <t>00000183</t>
  </si>
  <si>
    <t>CANARIO HUAROTO ABEL OMAR</t>
  </si>
  <si>
    <t>00000193</t>
  </si>
  <si>
    <t>CABRERA VERDE JULIO CESAR</t>
  </si>
  <si>
    <t>SAN MARTIN DE PORRES</t>
  </si>
  <si>
    <t>00000208</t>
  </si>
  <si>
    <t>DELFIN CALDERON HERMINIA VICTORIA</t>
  </si>
  <si>
    <t>00000215</t>
  </si>
  <si>
    <t>DE LA CRUZ SALAZAR JHONY</t>
  </si>
  <si>
    <t>00000226</t>
  </si>
  <si>
    <t>COLLANTES MIYASHIRO ZULEIKA YADIRA</t>
  </si>
  <si>
    <t>00000228</t>
  </si>
  <si>
    <t>RABANAL VILLALBA LUIS ALBERTO</t>
  </si>
  <si>
    <t>RIMAC</t>
  </si>
  <si>
    <t>00000234</t>
  </si>
  <si>
    <t>ARMAS DURAND MARIA ISABEL</t>
  </si>
  <si>
    <t>S104220401</t>
  </si>
  <si>
    <t>Vtas Corp Motocicletas GtoOpe</t>
  </si>
  <si>
    <t>00000235</t>
  </si>
  <si>
    <t>MANRIQUE RAMOS WILLARD MARTIN</t>
  </si>
  <si>
    <t>GERENCIA NEGOCIO AUTOMOTRIZ</t>
  </si>
  <si>
    <t>S100000001</t>
  </si>
  <si>
    <t>Adm. Propia Gerencia Automotriz</t>
  </si>
  <si>
    <t>SAN BORJA</t>
  </si>
  <si>
    <t>00000237</t>
  </si>
  <si>
    <t>SHIKIYA HURTADO DE CHENG ANA TERESA</t>
  </si>
  <si>
    <t>SAN JUAN DE LURIGANCHO</t>
  </si>
  <si>
    <t>00000239</t>
  </si>
  <si>
    <t>HUAPAYA TAFUR LUIS ALBERTO</t>
  </si>
  <si>
    <t>S100000101</t>
  </si>
  <si>
    <t>I+D</t>
  </si>
  <si>
    <t>ATE</t>
  </si>
  <si>
    <t>00000240</t>
  </si>
  <si>
    <t>DIAZ TEJADA ELIANA CAROLINA</t>
  </si>
  <si>
    <t>S104240201</t>
  </si>
  <si>
    <t>Marketing Motocicletas GtoOpe Pulsar</t>
  </si>
  <si>
    <t>SAN ISIDRO</t>
  </si>
  <si>
    <t>00000244</t>
  </si>
  <si>
    <t>ARREDONDO PANTOJA MARCOS ANTONIO</t>
  </si>
  <si>
    <t>JEFE SEGUNDA LINEA</t>
  </si>
  <si>
    <t>S104320101</t>
  </si>
  <si>
    <t>Sell Out Veh. Comerciales GtoOpe</t>
  </si>
  <si>
    <t>00000245</t>
  </si>
  <si>
    <t>HUANCAS SANTISTEBAN JOSE ALFREDO</t>
  </si>
  <si>
    <t>VENTANILLA</t>
  </si>
  <si>
    <t>00000252</t>
  </si>
  <si>
    <t>MARQUINA ESCALANTE CESAR FABIAN</t>
  </si>
  <si>
    <t>00000254</t>
  </si>
  <si>
    <t>GASPARINI JIMENEZ ALEXANDRA BEATRIZ</t>
  </si>
  <si>
    <t>BARRANCO</t>
  </si>
  <si>
    <t>Contrato Extranjero</t>
  </si>
  <si>
    <t>00000255</t>
  </si>
  <si>
    <t>GARCIA TORRES ALEXIS ROBERTO</t>
  </si>
  <si>
    <t>VILLA MARIA DEL TRIUNFO</t>
  </si>
  <si>
    <t>00000256</t>
  </si>
  <si>
    <t>RAVELLO CUELLAR JORGE LUIS</t>
  </si>
  <si>
    <t>00000257</t>
  </si>
  <si>
    <t>ANTON HUACHES CARLOS FELIPE</t>
  </si>
  <si>
    <t>00000259</t>
  </si>
  <si>
    <t>DEL AGUILA HIDALGO SAMUEL</t>
  </si>
  <si>
    <t>HERTFORD AUTOMOTRIZ S.A.</t>
  </si>
  <si>
    <t>W210000010</t>
  </si>
  <si>
    <t>GOP Kaw - Gerencia</t>
  </si>
  <si>
    <t>SURQUILLO</t>
  </si>
  <si>
    <t>00000260</t>
  </si>
  <si>
    <t>DORIA MERINO JOE ANTHONY</t>
  </si>
  <si>
    <t>LOS OLIVOS</t>
  </si>
  <si>
    <t>00000262</t>
  </si>
  <si>
    <t>RAMIREZ OBREGON OSCAR</t>
  </si>
  <si>
    <t>Crosland Finanzas S.A.C.</t>
  </si>
  <si>
    <t>F606000001</t>
  </si>
  <si>
    <t>CR Callao-Proy Ampliación</t>
  </si>
  <si>
    <t>PUENTE PIEDRA</t>
  </si>
  <si>
    <t>00000263</t>
  </si>
  <si>
    <t>TEJADA ROMERO MARIO SIXTO</t>
  </si>
  <si>
    <t>F601000001</t>
  </si>
  <si>
    <t>Predefinido Almacenes</t>
  </si>
  <si>
    <t>00000264</t>
  </si>
  <si>
    <t>FLORES ESTACIO RICHARD CESAR</t>
  </si>
  <si>
    <t>S103030410</t>
  </si>
  <si>
    <t>Mayorista Ope GtoOpe predefinido</t>
  </si>
  <si>
    <t>SANTA ANITA</t>
  </si>
  <si>
    <t>00000265</t>
  </si>
  <si>
    <t>CIENFUEGOS GAMBOA JOHN PETHER</t>
  </si>
  <si>
    <t>F601000004</t>
  </si>
  <si>
    <t>Predefinido Callao</t>
  </si>
  <si>
    <t>Fiscalizado</t>
  </si>
  <si>
    <t>00000266</t>
  </si>
  <si>
    <t>RAMIREZ ZEVALLOS JOSE MIGUEL</t>
  </si>
  <si>
    <t>JEFE PRIMERA LINEA</t>
  </si>
  <si>
    <t>S107020410</t>
  </si>
  <si>
    <t>May Serv Tecn STA predefinido</t>
  </si>
  <si>
    <t>SAN MIGUEL</t>
  </si>
  <si>
    <t>00000267</t>
  </si>
  <si>
    <t>CONDOR CASTILLO JUAN HARRY</t>
  </si>
  <si>
    <t>00000268</t>
  </si>
  <si>
    <t>BAUTISTA QUINTANILLA JESSICA JUDITH</t>
  </si>
  <si>
    <t>S109011001</t>
  </si>
  <si>
    <t>May Créditos GOP Predef</t>
  </si>
  <si>
    <t>CHORRILLOS</t>
  </si>
  <si>
    <t>00000269</t>
  </si>
  <si>
    <t>MERCADO CHUMPITASI PIERO CESAR</t>
  </si>
  <si>
    <t>S104250101</t>
  </si>
  <si>
    <t>Gerencia Motocicletas</t>
  </si>
  <si>
    <t>00000272</t>
  </si>
  <si>
    <t>JIMENEZ ASPILCUETA JOEL</t>
  </si>
  <si>
    <t>100.00</t>
  </si>
  <si>
    <t>00000273</t>
  </si>
  <si>
    <t>BALCAZER LOLI LIBER MARTIN</t>
  </si>
  <si>
    <t>00000274</t>
  </si>
  <si>
    <t>HIDALGO CHAVEZ LUIS FELIPE</t>
  </si>
  <si>
    <t>00000275</t>
  </si>
  <si>
    <t>MAYLLE DOMINGUEZ LEONARDO</t>
  </si>
  <si>
    <t>41865142</t>
  </si>
  <si>
    <t>FUERZA MOTRIZ</t>
  </si>
  <si>
    <t>Crosland Técnica S.A.</t>
  </si>
  <si>
    <t>COORDINADOR DE PROYECTO</t>
  </si>
  <si>
    <t>SUPERVISOR / COORDINADORES - OPER</t>
  </si>
  <si>
    <t>TD30401002</t>
  </si>
  <si>
    <t>Represent Ventas Servicios</t>
  </si>
  <si>
    <t>00000276</t>
  </si>
  <si>
    <t>RIVASPLATA DE SANDOVAL ROSA GRACIELA</t>
  </si>
  <si>
    <t>ASISTENTE - ADM</t>
  </si>
  <si>
    <t>T121300001</t>
  </si>
  <si>
    <t>CT Adm Servicio Vigilancia</t>
  </si>
  <si>
    <t>BELLAVISTA</t>
  </si>
  <si>
    <t>00000277</t>
  </si>
  <si>
    <t>AGUIRRE GUILLEN CAMILO IGNACIO</t>
  </si>
  <si>
    <t>Cesados</t>
  </si>
  <si>
    <t>LURIGANCHO</t>
  </si>
  <si>
    <t>00000278</t>
  </si>
  <si>
    <t>AGURTO OBREGON CESAR VICTORINO</t>
  </si>
  <si>
    <t>TECNICO</t>
  </si>
  <si>
    <t>S103030110</t>
  </si>
  <si>
    <t>Mayorista Ope GtoOpe 2R predefinido</t>
  </si>
  <si>
    <t>00000279</t>
  </si>
  <si>
    <t>ASPAJO ORTIZ FABIO JUNIOR</t>
  </si>
  <si>
    <t>00000281</t>
  </si>
  <si>
    <t>BARRIENTOS TAPIA LAURA LUCIA</t>
  </si>
  <si>
    <t>S112000001</t>
  </si>
  <si>
    <t>Planeamiento Comercial</t>
  </si>
  <si>
    <t>00000282</t>
  </si>
  <si>
    <t>BARTRA VELA KELMER ALAN</t>
  </si>
  <si>
    <t>00000284</t>
  </si>
  <si>
    <t>BRINGAS PROCHAZKA SANDRA SILVANA</t>
  </si>
  <si>
    <t>00000285</t>
  </si>
  <si>
    <t>CABANA BUITRON WILBER CELEDONIO</t>
  </si>
  <si>
    <t>SAN JUAN BAUTISTA</t>
  </si>
  <si>
    <t>MAYNAS</t>
  </si>
  <si>
    <t>LORETO</t>
  </si>
  <si>
    <t>00000287</t>
  </si>
  <si>
    <t>CANO ERAZO MILAGROS IRMA</t>
  </si>
  <si>
    <t>INDEPENDENCIA</t>
  </si>
  <si>
    <t>00000289</t>
  </si>
  <si>
    <t>CARDENAS HUAMANI EDWIN JAVIER</t>
  </si>
  <si>
    <t>SAN ANTONIO</t>
  </si>
  <si>
    <t>HUAROCHIRI</t>
  </si>
  <si>
    <t>00000292</t>
  </si>
  <si>
    <t>CEVALLOS PALOMINO MAX</t>
  </si>
  <si>
    <t>00000298</t>
  </si>
  <si>
    <t>FERNANDEZ AMAYA ROBERTO FELIX</t>
  </si>
  <si>
    <t>00000299</t>
  </si>
  <si>
    <t>FLORES FERREYRA JULIO CESAR</t>
  </si>
  <si>
    <t>PUEBLO LIBRE</t>
  </si>
  <si>
    <t>00000300</t>
  </si>
  <si>
    <t>FONSECA FONSECA KELLY MARIELA</t>
  </si>
  <si>
    <t>00000303</t>
  </si>
  <si>
    <t>GARCIA HUAMANI ISABEL CRISTINA</t>
  </si>
  <si>
    <t>00000304</t>
  </si>
  <si>
    <t>GIRON RIOJA KIARA VICTORIA</t>
  </si>
  <si>
    <t>00000305</t>
  </si>
  <si>
    <t>GUERRA MEDINA LUIS</t>
  </si>
  <si>
    <t>00000306</t>
  </si>
  <si>
    <t>GUERRERO RAMIREZ JORGE JUAN</t>
  </si>
  <si>
    <t>00000307</t>
  </si>
  <si>
    <t>HERRERA TAMANI VICTOR</t>
  </si>
  <si>
    <t>00000308</t>
  </si>
  <si>
    <t>HINOSTROZA HUANAY LUCIA DEL CARMEN</t>
  </si>
  <si>
    <t>00000310</t>
  </si>
  <si>
    <t>HUASASQUICHE PALOMINO LUIS SAUL</t>
  </si>
  <si>
    <t>00000311</t>
  </si>
  <si>
    <t>JIHUA TAPAHUASCO JUAN JOSE</t>
  </si>
  <si>
    <t>00000312</t>
  </si>
  <si>
    <t>JUAREZ CRUZ GUSTAVO ERWIN</t>
  </si>
  <si>
    <t>00000314</t>
  </si>
  <si>
    <t>LOAYZA VASQUEZ CARLOS ALFREDO</t>
  </si>
  <si>
    <t>OPERARIO</t>
  </si>
  <si>
    <t>00000317</t>
  </si>
  <si>
    <t>MALASQUEZ GARCIA ALDO LEONARDO</t>
  </si>
  <si>
    <t>VILLA EL SALVADOR</t>
  </si>
  <si>
    <t>00000318</t>
  </si>
  <si>
    <t>MALDONADO LUNA DAYANA NATY</t>
  </si>
  <si>
    <t>Crosland Logística S.A.C.</t>
  </si>
  <si>
    <t>L020140001</t>
  </si>
  <si>
    <t>Serv Adm General Compras</t>
  </si>
  <si>
    <t>SAN LUIS</t>
  </si>
  <si>
    <t>00000319</t>
  </si>
  <si>
    <t>MEDRANO NECOCHEA VICTOR JAVIER</t>
  </si>
  <si>
    <t>S112030001</t>
  </si>
  <si>
    <t>Nuevos Negocios</t>
  </si>
  <si>
    <t>LA MOLINA</t>
  </si>
  <si>
    <t>00000321</t>
  </si>
  <si>
    <t>MONJA CORDOVA GLORIA MARIBEL</t>
  </si>
  <si>
    <t>PIMENTEL</t>
  </si>
  <si>
    <t>CHICLAYO</t>
  </si>
  <si>
    <t>LAMBAYEQUE</t>
  </si>
  <si>
    <t>00000322</t>
  </si>
  <si>
    <t>MONTEVERDE LUQUE ZARELLA LIZBETH</t>
  </si>
  <si>
    <t>S120700002</t>
  </si>
  <si>
    <t>Adm Terc RR.HH</t>
  </si>
  <si>
    <t>LA PERLA</t>
  </si>
  <si>
    <t>00000323</t>
  </si>
  <si>
    <t>NAVARRO SANCHEZ CESAR AUGUSTO</t>
  </si>
  <si>
    <t>CASTILLA</t>
  </si>
  <si>
    <t>PIURA</t>
  </si>
  <si>
    <t>00000326</t>
  </si>
  <si>
    <t>PACHECO HIDALGO DAVID VLADIMIR</t>
  </si>
  <si>
    <t>00000329</t>
  </si>
  <si>
    <t>PARRA FERNANDEZ ANDRES PEDRO</t>
  </si>
  <si>
    <t>00000332</t>
  </si>
  <si>
    <t>PORTELLA PORTUGAL JORGE OSWALDO</t>
  </si>
  <si>
    <t>00000333</t>
  </si>
  <si>
    <t>QUIÑONES CORTEZ EDWIN RICARDO</t>
  </si>
  <si>
    <t>00000334</t>
  </si>
  <si>
    <t>QUISPE GUTIERREZ RUTH GLORIA</t>
  </si>
  <si>
    <t>00000337</t>
  </si>
  <si>
    <t>REAL AVALOS NILTON JAVIER</t>
  </si>
  <si>
    <t>00000338</t>
  </si>
  <si>
    <t>RODRIGUEZ CARPIO RUTH SELENE</t>
  </si>
  <si>
    <t>BRENA</t>
  </si>
  <si>
    <t>00000340</t>
  </si>
  <si>
    <t>RUIZ VASQUEZ SANDRO</t>
  </si>
  <si>
    <t>ANCON</t>
  </si>
  <si>
    <t>00000342</t>
  </si>
  <si>
    <t>SALAZAR ORE MARCOS ENRIQUE</t>
  </si>
  <si>
    <t>00000344</t>
  </si>
  <si>
    <t>SANDOVAL LEYVA GERSON TINO</t>
  </si>
  <si>
    <t>00000346</t>
  </si>
  <si>
    <t>SAUSA CARRION REYNALDO ALEJANDRO</t>
  </si>
  <si>
    <t>00000349</t>
  </si>
  <si>
    <t>SOTELO SANCHEZ PEDRO LEONIDAS</t>
  </si>
  <si>
    <t>00000350</t>
  </si>
  <si>
    <t>TALLEDO NAVARRO PAMELA</t>
  </si>
  <si>
    <t>S104240202</t>
  </si>
  <si>
    <t>Marketing Motocicletas GtoOpe Commuter</t>
  </si>
  <si>
    <t>00000354</t>
  </si>
  <si>
    <t>VARGAS PEÑA ERICK</t>
  </si>
  <si>
    <t>00000360</t>
  </si>
  <si>
    <t>ZORRILLA PIO JOSE MARTIN</t>
  </si>
  <si>
    <t>00000365</t>
  </si>
  <si>
    <t>ALIAGA DUEÑAS GABRIELA SILVIA</t>
  </si>
  <si>
    <t>00000366</t>
  </si>
  <si>
    <t>CASTRO VELASCO ROLANDO AGUSTIN</t>
  </si>
  <si>
    <t>00000367</t>
  </si>
  <si>
    <t>COLLAZOS RINCON RONALD</t>
  </si>
  <si>
    <t>S104330201</t>
  </si>
  <si>
    <t>Marketing Veh. Comerciales GtoOpe</t>
  </si>
  <si>
    <t>00000368</t>
  </si>
  <si>
    <t>FLORES ZULOETA JUAN CARLOS</t>
  </si>
  <si>
    <t>00000579</t>
  </si>
  <si>
    <t>AGUIRRE DEZA CARMEN ELIZABETH</t>
  </si>
  <si>
    <t>L020121001</t>
  </si>
  <si>
    <t>Serv Adm General Gerencia General</t>
  </si>
  <si>
    <t>00000582</t>
  </si>
  <si>
    <t>AMEGHINO ANDALUZ GIANCARLO</t>
  </si>
  <si>
    <t>L020107002</t>
  </si>
  <si>
    <t>Serv Adm General Gestión RRHH</t>
  </si>
  <si>
    <t>00000585</t>
  </si>
  <si>
    <t>ASTUÑAUPA NAJERA LUIS YONATAN</t>
  </si>
  <si>
    <t>CONTROLLING</t>
  </si>
  <si>
    <t>L021300001</t>
  </si>
  <si>
    <t>Contabilidad Neg Automotriz</t>
  </si>
  <si>
    <t>00000586</t>
  </si>
  <si>
    <t>AYALA CHIROQUE LUIS</t>
  </si>
  <si>
    <t>L040200002</t>
  </si>
  <si>
    <t>Personal de Mantenimiento</t>
  </si>
  <si>
    <t>00000588</t>
  </si>
  <si>
    <t>BELAUNDE CORNEJO ANA BEATRIZ</t>
  </si>
  <si>
    <t>08239889</t>
  </si>
  <si>
    <t>LIMANA</t>
  </si>
  <si>
    <t>ADMINISTRACION</t>
  </si>
  <si>
    <t>GERENTE DE NEGOCIO</t>
  </si>
  <si>
    <t>L060000001</t>
  </si>
  <si>
    <t>Servicios de Alimentación - General</t>
  </si>
  <si>
    <t>00000590</t>
  </si>
  <si>
    <t>CAHUA SALAZAR DANIEL SALVADOR</t>
  </si>
  <si>
    <t>L030100001</t>
  </si>
  <si>
    <t>Servicios de Almacenaje General</t>
  </si>
  <si>
    <t>00000592</t>
  </si>
  <si>
    <t>CAHUA TORRES SEBASTIAN ALEJANDRO</t>
  </si>
  <si>
    <t>00000597</t>
  </si>
  <si>
    <t>CANALES CORBETTA HERNAN JAVIER</t>
  </si>
  <si>
    <t>L040200001</t>
  </si>
  <si>
    <t>Supervisión de Servicios Generales</t>
  </si>
  <si>
    <t>00000599</t>
  </si>
  <si>
    <t>CARHUAPOMA FLORES HERNAN JAIME</t>
  </si>
  <si>
    <t>00000602</t>
  </si>
  <si>
    <t>CHAVEZ OTINIANO LORENA JHAZMIN</t>
  </si>
  <si>
    <t>L020101003</t>
  </si>
  <si>
    <t>Serv Adm General Tributario pd</t>
  </si>
  <si>
    <t>00000603</t>
  </si>
  <si>
    <t>CHOKEWANCA BLANCO PAMELA</t>
  </si>
  <si>
    <t>00000604</t>
  </si>
  <si>
    <t>CORREA VERGARA MARIA DEL CARMEN</t>
  </si>
  <si>
    <t>L020104001</t>
  </si>
  <si>
    <t>Serv Adm General Legal</t>
  </si>
  <si>
    <t>00000606</t>
  </si>
  <si>
    <t>DE LA CRUZ PAUCAR LUZ JUDITH</t>
  </si>
  <si>
    <t>L020106002</t>
  </si>
  <si>
    <t>Serv Adm General Tesoreria Pd</t>
  </si>
  <si>
    <t>MAGDALENA DEL MAR</t>
  </si>
  <si>
    <t>00000607</t>
  </si>
  <si>
    <t>DI-LIBERTO SERNAQUE ITALO</t>
  </si>
  <si>
    <t>L020103001</t>
  </si>
  <si>
    <t>Serv Adm General Ctrl Gest pd</t>
  </si>
  <si>
    <t>00000608</t>
  </si>
  <si>
    <t>EDEN VILLEGAS OMAR ALEJANDRO</t>
  </si>
  <si>
    <t>L020109001</t>
  </si>
  <si>
    <t>Serv Adm General Importaciones</t>
  </si>
  <si>
    <t>00000609</t>
  </si>
  <si>
    <t>FORSYTH ALARCO JUAN ALBERTO</t>
  </si>
  <si>
    <t>DIRECCION</t>
  </si>
  <si>
    <t>CHACLACAYO</t>
  </si>
  <si>
    <t>00000610</t>
  </si>
  <si>
    <t>FORSYTH RIVAROLA RICARDO ALAN</t>
  </si>
  <si>
    <t>L040100001</t>
  </si>
  <si>
    <t>Administracion Inmobiliaria General</t>
  </si>
  <si>
    <t>00000611</t>
  </si>
  <si>
    <t>FORSYTH RIVAROLA JUAN ALBERTO FELIPE</t>
  </si>
  <si>
    <t>00000613</t>
  </si>
  <si>
    <t>GARCIA CALDERON DE CRUZ VIRGINIA SUSANA</t>
  </si>
  <si>
    <t>00000615</t>
  </si>
  <si>
    <t>GHIGLINO ECHEGARAY JORGE LUIS</t>
  </si>
  <si>
    <t>L020120004</t>
  </si>
  <si>
    <t>Serv Adm General CFO</t>
  </si>
  <si>
    <t>00000618</t>
  </si>
  <si>
    <t>GUEVARA COGORNO AGUSTIN</t>
  </si>
  <si>
    <t>00000622</t>
  </si>
  <si>
    <t>JIMENEZ YATACO SERGIO ALONSO</t>
  </si>
  <si>
    <t>00000623</t>
  </si>
  <si>
    <t>KIWAKI ARAUCO AKEMI LUZ</t>
  </si>
  <si>
    <t>00000634</t>
  </si>
  <si>
    <t>MARCELO CELEDONIO LUIS CARLOS</t>
  </si>
  <si>
    <t>00000635</t>
  </si>
  <si>
    <t>MARTINEZ SANCHEZ FREDDY AUGUSTO</t>
  </si>
  <si>
    <t>00000636</t>
  </si>
  <si>
    <t>MARTINEZ YARANGA YONE ALEXANDRA</t>
  </si>
  <si>
    <t>00000638</t>
  </si>
  <si>
    <t>MORILLO MACHADO JUAN RENE</t>
  </si>
  <si>
    <t>L040300001</t>
  </si>
  <si>
    <t>Supervisión de Vigilancia</t>
  </si>
  <si>
    <t>00000640</t>
  </si>
  <si>
    <t>NAUPARI HURTADO RAFAEL</t>
  </si>
  <si>
    <t>L020105004</t>
  </si>
  <si>
    <t>CL - Sist Soluciones</t>
  </si>
  <si>
    <t>00000642</t>
  </si>
  <si>
    <t>OCHOA CHAUCA PABLO CESAR</t>
  </si>
  <si>
    <t>AUXILIAR - ADM</t>
  </si>
  <si>
    <t>00000644</t>
  </si>
  <si>
    <t>ORTIZ RODAS GABRIELA ISABEL</t>
  </si>
  <si>
    <t>00000645</t>
  </si>
  <si>
    <t>PANDO GUILLEN EDITH IVET</t>
  </si>
  <si>
    <t>00000650</t>
  </si>
  <si>
    <t>PEÑA TORRES LUISA RICARDINA</t>
  </si>
  <si>
    <t>L020120003</t>
  </si>
  <si>
    <t>Innovación</t>
  </si>
  <si>
    <t>00000654</t>
  </si>
  <si>
    <t>QUIROZ AVILA HENRY</t>
  </si>
  <si>
    <t>00000661</t>
  </si>
  <si>
    <t>RODRIGUEZ CONTRERAS CLAUDIA ALEJANDRA</t>
  </si>
  <si>
    <t>00000663</t>
  </si>
  <si>
    <t>RUIZ FLORES LUZ GISSELLA</t>
  </si>
  <si>
    <t>00000665</t>
  </si>
  <si>
    <t>SANCHEZ MENDIETA FELIX ORLANDO</t>
  </si>
  <si>
    <t>43325604</t>
  </si>
  <si>
    <t>00000667</t>
  </si>
  <si>
    <t>SOLIS CALDERON HECTOR ELEODORO</t>
  </si>
  <si>
    <t>00000668</t>
  </si>
  <si>
    <t>SOSA SAN MARTIN PEDRO MANUEL</t>
  </si>
  <si>
    <t>00000669</t>
  </si>
  <si>
    <t>VARGAS SOLIS ROXANA MARIBEL</t>
  </si>
  <si>
    <t>00000671</t>
  </si>
  <si>
    <t>VELASQUEZ SALDAÑA WILMER GERARDO</t>
  </si>
  <si>
    <t>44652717</t>
  </si>
  <si>
    <t>L020102001</t>
  </si>
  <si>
    <t>Serv Adm General Planillas</t>
  </si>
  <si>
    <t>00000675</t>
  </si>
  <si>
    <t>VILLANUEVA BRUNO JEANCARLO DINO</t>
  </si>
  <si>
    <t>00000677</t>
  </si>
  <si>
    <t>YUPANQUI ALARCON FERMIN</t>
  </si>
  <si>
    <t>CARABAYLLO</t>
  </si>
  <si>
    <t>00000679</t>
  </si>
  <si>
    <t>AGUIRRE VILLALOBOS CARLOS ANTONIO</t>
  </si>
  <si>
    <t>00000680</t>
  </si>
  <si>
    <t>ALEJANDRIA ZAPATA LUIS ALBERTO</t>
  </si>
  <si>
    <t>00000681</t>
  </si>
  <si>
    <t>ALVARADO ARAMBULO ALEXANDER ALBERTO</t>
  </si>
  <si>
    <t>00000685</t>
  </si>
  <si>
    <t>BASTIDAS ORELLANA EDWIN YOEL</t>
  </si>
  <si>
    <t>00000688</t>
  </si>
  <si>
    <t>CABRERA MAURTUA JAIME ALONSO</t>
  </si>
  <si>
    <t>00000690</t>
  </si>
  <si>
    <t>CARHUAPOMA FLORES JULIO CESAR</t>
  </si>
  <si>
    <t>00000693</t>
  </si>
  <si>
    <t>CASTILLO MARTINEZ KEVIN JOSE</t>
  </si>
  <si>
    <t>00000696</t>
  </si>
  <si>
    <t>CASTRO ARRASCO JOVER SMIT</t>
  </si>
  <si>
    <t>00000697</t>
  </si>
  <si>
    <t>CCARAMPA SILVA ROLI</t>
  </si>
  <si>
    <t>00000698</t>
  </si>
  <si>
    <t>CHAVEZ CONDE SMITH JOSEPH</t>
  </si>
  <si>
    <t>00000699</t>
  </si>
  <si>
    <t>CHOY CARRASCO ALEX CARLOS</t>
  </si>
  <si>
    <t>00000702</t>
  </si>
  <si>
    <t>CORDOVA CASTRO WILSSON STARLEY</t>
  </si>
  <si>
    <t>F601000002</t>
  </si>
  <si>
    <t>Predefinido Ancon</t>
  </si>
  <si>
    <t>00000704</t>
  </si>
  <si>
    <t>DICHE PAREDES CLODOALDO ABRAHAM</t>
  </si>
  <si>
    <t>00000710</t>
  </si>
  <si>
    <t>GUTIERREZ AYALA GREGORY JOAQUIN</t>
  </si>
  <si>
    <t>00000716</t>
  </si>
  <si>
    <t>LEON GOMEZ GIANCARLO GIOVANNI</t>
  </si>
  <si>
    <t>CARMEN DE LA LEGUA-REYNOSO</t>
  </si>
  <si>
    <t>00000718</t>
  </si>
  <si>
    <t>LIMAS CRUZ JESUS EDUARDO</t>
  </si>
  <si>
    <t>00000721</t>
  </si>
  <si>
    <t>LUJAN VICENTE MISAEL ELI</t>
  </si>
  <si>
    <t>00000722</t>
  </si>
  <si>
    <t>MELGAREJO HIDALGO JUAN MANUEL</t>
  </si>
  <si>
    <t>F601000006</t>
  </si>
  <si>
    <t>Predefinido Gtías</t>
  </si>
  <si>
    <t>00000729</t>
  </si>
  <si>
    <t>OTERO GONZALES EDISON PEDRO</t>
  </si>
  <si>
    <t>00000730</t>
  </si>
  <si>
    <t>PACHAS LAZO LIZANDRO</t>
  </si>
  <si>
    <t>F601000003</t>
  </si>
  <si>
    <t>Predefinido Pasamayo</t>
  </si>
  <si>
    <t>00000732</t>
  </si>
  <si>
    <t>PANANA RODRIGUEZ ROBERTO ELIAS</t>
  </si>
  <si>
    <t>00000734</t>
  </si>
  <si>
    <t>PARIONA ANDRADE JULIO CESAR</t>
  </si>
  <si>
    <t>00000736</t>
  </si>
  <si>
    <t>PIZARRO ZAPATA BENJAMIN JESUS</t>
  </si>
  <si>
    <t>F121000001</t>
  </si>
  <si>
    <t>Adm Terceros Gerencia General</t>
  </si>
  <si>
    <t>00000737</t>
  </si>
  <si>
    <t>PUCCE RIVERA MICHEL ANGELO</t>
  </si>
  <si>
    <t>00000740</t>
  </si>
  <si>
    <t>RIVERA VASQUEZ MARTIN RODOLFO</t>
  </si>
  <si>
    <t>00000743</t>
  </si>
  <si>
    <t>RODRIGUEZ VASQUEZ ORLANDO EUGENIO</t>
  </si>
  <si>
    <t>00000746</t>
  </si>
  <si>
    <t>SALAZAR LLAJA DEIBIS JHONATAN</t>
  </si>
  <si>
    <t>00000747</t>
  </si>
  <si>
    <t>SALVADOR SALVADOR ERIC DEIBY</t>
  </si>
  <si>
    <t>00000752</t>
  </si>
  <si>
    <t>TORO PALOMINO GIANCARLO EDINSON</t>
  </si>
  <si>
    <t>00000754</t>
  </si>
  <si>
    <t>TORRES SURITA YSOCERES AUDON</t>
  </si>
  <si>
    <t>00000755</t>
  </si>
  <si>
    <t>UGAZ BASTANTE BRUNO EDUARDO</t>
  </si>
  <si>
    <t>00000757</t>
  </si>
  <si>
    <t>VALLE UBILLUS JHON JESUS</t>
  </si>
  <si>
    <t>00000758</t>
  </si>
  <si>
    <t>VALVERDE CABRERA RAFAEL</t>
  </si>
  <si>
    <t>00000761</t>
  </si>
  <si>
    <t>VENTO MILIAN FRITZ SNEIQUER</t>
  </si>
  <si>
    <t>00000825</t>
  </si>
  <si>
    <t>ESCOBAR BAZAN CARLOS ALBERTO</t>
  </si>
  <si>
    <t>00000827</t>
  </si>
  <si>
    <t>FALCONI MOREYRA JESUS MARTIN</t>
  </si>
  <si>
    <t>00000832</t>
  </si>
  <si>
    <t>DIAZ  GABRIEL MANUEL</t>
  </si>
  <si>
    <t>00000839</t>
  </si>
  <si>
    <t>PEREZ DIAZ MARK KEVIN</t>
  </si>
  <si>
    <t>EL AGUSTINO</t>
  </si>
  <si>
    <t>00000840</t>
  </si>
  <si>
    <t>ALARCON RODRIGUEZ LORELAY EVELYN</t>
  </si>
  <si>
    <t>00000841</t>
  </si>
  <si>
    <t>RODRIGUEZ FERNANDEZ BRENDA LESLY</t>
  </si>
  <si>
    <t>00000847</t>
  </si>
  <si>
    <t>RAMOS CORONADO LUIS GUSTAVO</t>
  </si>
  <si>
    <t>00000848</t>
  </si>
  <si>
    <t>CURAY RODRIGUEZ NICOLE XIOMARA</t>
  </si>
  <si>
    <t>00000849</t>
  </si>
  <si>
    <t>QUISPE RAMIREZ JESUS LORENZO</t>
  </si>
  <si>
    <t>00000850</t>
  </si>
  <si>
    <t>CORREA JUAREZ GERARDO JEANPIERRE</t>
  </si>
  <si>
    <t>00000851</t>
  </si>
  <si>
    <t>NUÑEZ VERA DANTE EDUARDO RANJIT</t>
  </si>
  <si>
    <t>00000853</t>
  </si>
  <si>
    <t>GUTIERREZ URBINA CESAR ALFONSO</t>
  </si>
  <si>
    <t>00000854</t>
  </si>
  <si>
    <t>SALDAÑA SANSUSTE EDSON JOAO</t>
  </si>
  <si>
    <t>00000856</t>
  </si>
  <si>
    <t>PUJAY ROJAS ARNOLD IVAN</t>
  </si>
  <si>
    <t>00000860</t>
  </si>
  <si>
    <t>CABELLO ROJAS SUSSI YANET</t>
  </si>
  <si>
    <t>00000865</t>
  </si>
  <si>
    <t>LUNA AQUITUARI ANAI YESSENIA</t>
  </si>
  <si>
    <t>00000866</t>
  </si>
  <si>
    <t>ANDIA TRUJILLANO DARWIN REDIN</t>
  </si>
  <si>
    <t>00000867</t>
  </si>
  <si>
    <t>BONIFACIO HUARI FRANK MARLON</t>
  </si>
  <si>
    <t>00000874</t>
  </si>
  <si>
    <t>ACUÑA VENTO MILENY SHERYL</t>
  </si>
  <si>
    <t>00000875</t>
  </si>
  <si>
    <t>EVARISTO MUÑOZ MICHEL STIVEN</t>
  </si>
  <si>
    <t>00000878</t>
  </si>
  <si>
    <t>CUADROS AQUINO ARELIZ ESTRELLA</t>
  </si>
  <si>
    <t>00000879</t>
  </si>
  <si>
    <t>PIZARRO ESPICHAN RONALD OMAR</t>
  </si>
  <si>
    <t>00000881</t>
  </si>
  <si>
    <t>GOMEZ CACHA JULIO CESAR</t>
  </si>
  <si>
    <t>BARRANCA</t>
  </si>
  <si>
    <t>00000912</t>
  </si>
  <si>
    <t>PERALES QUINTANA CARLOS EMILIO</t>
  </si>
  <si>
    <t>00000915</t>
  </si>
  <si>
    <t>CUELLAR MANRIQUE JORDAN LUIS</t>
  </si>
  <si>
    <t>00000934</t>
  </si>
  <si>
    <t>CASTELLARES CUYA ENRIQUE LUIS</t>
  </si>
  <si>
    <t>00000946</t>
  </si>
  <si>
    <t>BALVIN FORTUNA ANGELO ALONSO</t>
  </si>
  <si>
    <t>00000968</t>
  </si>
  <si>
    <t>PATROCINIO CHOQUE JOSE ALFREDO</t>
  </si>
  <si>
    <t>00000975</t>
  </si>
  <si>
    <t>RIVERA QUISPE MARTIN JULIO</t>
  </si>
  <si>
    <t>00000981</t>
  </si>
  <si>
    <t>FLORES FERNANDEZ CLAUDIA CECILIA</t>
  </si>
  <si>
    <t>00000984</t>
  </si>
  <si>
    <t>VILCHEZ BAUTISTA ROBERT WILMER</t>
  </si>
  <si>
    <t>00000987</t>
  </si>
  <si>
    <t>RODRIGUEZ SANCHEZ ROBERTO CARLOS</t>
  </si>
  <si>
    <t>00000988</t>
  </si>
  <si>
    <t>BUENDIA GRAZIANI GUSTAVO ADOLFO</t>
  </si>
  <si>
    <t>00000991</t>
  </si>
  <si>
    <t>CANO ÑATO PILAR SOLEDAD</t>
  </si>
  <si>
    <t>00000996</t>
  </si>
  <si>
    <t>CHINCHA MATA STEVEN BRYANT</t>
  </si>
  <si>
    <t>00001001</t>
  </si>
  <si>
    <t>MERGONI ALTAMIRANO RANCES PAOLO</t>
  </si>
  <si>
    <t>00001005</t>
  </si>
  <si>
    <t>ASPAJO LLERENA JOAQUIN AMADO</t>
  </si>
  <si>
    <t>00001008</t>
  </si>
  <si>
    <t>OTOYA SILVA CLAUDIA FIORELA</t>
  </si>
  <si>
    <t>00001009</t>
  </si>
  <si>
    <t>ALBA SANCHEZ DIANA CAROLINA</t>
  </si>
  <si>
    <t>00001010</t>
  </si>
  <si>
    <t>SANCHEZ GONZALES OLIVIA SONIA</t>
  </si>
  <si>
    <t>00001011</t>
  </si>
  <si>
    <t>ALIAGA RAMIREZ FREDDY ALEXANDER</t>
  </si>
  <si>
    <t>SANTA ROSA</t>
  </si>
  <si>
    <t>00001012</t>
  </si>
  <si>
    <t>CERVANTES RELAYZE LUIS AURELIO RICARDO</t>
  </si>
  <si>
    <t>00001033</t>
  </si>
  <si>
    <t>CORREA HUAMAN JHONY RAUL</t>
  </si>
  <si>
    <t>00001043</t>
  </si>
  <si>
    <t>MENDEZ MELGAREJO IAN ALDAIR</t>
  </si>
  <si>
    <t>ASISTENTE - OPER</t>
  </si>
  <si>
    <t>00001044</t>
  </si>
  <si>
    <t>CERRON AVALOS JORGE ALDO</t>
  </si>
  <si>
    <t>00001048</t>
  </si>
  <si>
    <t>PAUCAR ANTAURCO ANGELA DESIREE</t>
  </si>
  <si>
    <t>00001049</t>
  </si>
  <si>
    <t>RODRIGUEZ PAREDES BRENDA ALEJANDRA</t>
  </si>
  <si>
    <t>00001051</t>
  </si>
  <si>
    <t>GAMBOA QUILICHE DANILO MAX</t>
  </si>
  <si>
    <t>00001073</t>
  </si>
  <si>
    <t>MEZA CLAROS RODRIGO AARON</t>
  </si>
  <si>
    <t>00001076</t>
  </si>
  <si>
    <t>YATACO CASTILLO JOSE ALFREDO</t>
  </si>
  <si>
    <t>00001078</t>
  </si>
  <si>
    <t>ELIAS MANTILLA JULISSA</t>
  </si>
  <si>
    <t>00001080</t>
  </si>
  <si>
    <t>GAMARRA QUISPE LUIS ENRIQUE</t>
  </si>
  <si>
    <t>00001093</t>
  </si>
  <si>
    <t>VILLENA NAVARRO CARLOS ENRIQUE</t>
  </si>
  <si>
    <t>00001095</t>
  </si>
  <si>
    <t>ROSAS POLO SELENE PAMELA</t>
  </si>
  <si>
    <t>00001110</t>
  </si>
  <si>
    <t>GONZALES TRUJILLO LUIS GUSTAVO</t>
  </si>
  <si>
    <t>00001111</t>
  </si>
  <si>
    <t>PUMA RAMOS BRAYAN CRISTIAN</t>
  </si>
  <si>
    <t>00001113</t>
  </si>
  <si>
    <t>CASTAÑEDA PASTOR VICTOR ERNESTO</t>
  </si>
  <si>
    <t>LA VICTORIA</t>
  </si>
  <si>
    <t>00001127</t>
  </si>
  <si>
    <t>LANDA MARUJO WYLLY WILSON</t>
  </si>
  <si>
    <t>00001128</t>
  </si>
  <si>
    <t>ROSALES GONZALES ROSA ELENA</t>
  </si>
  <si>
    <t>L020105007</t>
  </si>
  <si>
    <t>CL  Sist Seguridad</t>
  </si>
  <si>
    <t>00001129</t>
  </si>
  <si>
    <t>BAZALAR PIZARRO EDUARDO GONZALO</t>
  </si>
  <si>
    <t>L020105003</t>
  </si>
  <si>
    <t>CL - Sist Infraestructura</t>
  </si>
  <si>
    <t>00001130</t>
  </si>
  <si>
    <t>YANAC GALINDO JOSE LUIS</t>
  </si>
  <si>
    <t>00001153</t>
  </si>
  <si>
    <t>Práctic. Pre. Prof.</t>
  </si>
  <si>
    <t>MUÑOZ ROSAS KATHERINE ALLISON</t>
  </si>
  <si>
    <t>Modalidad formativa</t>
  </si>
  <si>
    <t>PRACTICANTE</t>
  </si>
  <si>
    <t>Modalidad Formativa</t>
  </si>
  <si>
    <t>00001155</t>
  </si>
  <si>
    <t>RODRIGUEZ HUARANGA JOSE LUIS</t>
  </si>
  <si>
    <t>00001157</t>
  </si>
  <si>
    <t>DIAZ LOPEZ MIRELLA</t>
  </si>
  <si>
    <t>S104240604</t>
  </si>
  <si>
    <t>Marketing Motocicletas Digital predef</t>
  </si>
  <si>
    <t>00001159</t>
  </si>
  <si>
    <t>FLORES AMAYA JOSE LUIS</t>
  </si>
  <si>
    <t>L020105005</t>
  </si>
  <si>
    <t>CL - Sist Gestión TI</t>
  </si>
  <si>
    <t>00001160</t>
  </si>
  <si>
    <t>LARA CUADRAO DONALD JOAO</t>
  </si>
  <si>
    <t>S104330601</t>
  </si>
  <si>
    <t>Marketing Veh. Comerciales Digital</t>
  </si>
  <si>
    <t>JESUS MARIA</t>
  </si>
  <si>
    <t>00001173</t>
  </si>
  <si>
    <t>PALOMINO RUIZ SANDRA PIERINA</t>
  </si>
  <si>
    <t>00001177</t>
  </si>
  <si>
    <t>CONEJO GUARDAMINO JOE MIGUEL</t>
  </si>
  <si>
    <t>00001178</t>
  </si>
  <si>
    <t>DEL AGUILA UTIA JUAN MANUEL</t>
  </si>
  <si>
    <t>00001187</t>
  </si>
  <si>
    <t>ORIHUELA BEJARANO PATRICIA KENDY</t>
  </si>
  <si>
    <t>00001188</t>
  </si>
  <si>
    <t>GONZALES GARCIA FRANCISCO JONATAN</t>
  </si>
  <si>
    <t>00001189</t>
  </si>
  <si>
    <t>RECAVARREN RUIZ CARLOS ALBERTO</t>
  </si>
  <si>
    <t>00001190</t>
  </si>
  <si>
    <t>ÑAHUI ALEJANDRO YOLANDA BRIGIDA</t>
  </si>
  <si>
    <t>00001191</t>
  </si>
  <si>
    <t>MITTEENN SUAREZ STEPHANY CAROLINA</t>
  </si>
  <si>
    <t>00001203</t>
  </si>
  <si>
    <t>VELEZ ZAMORA ANTONIO HUMBERTO</t>
  </si>
  <si>
    <t>00001211</t>
  </si>
  <si>
    <t>ROMANET GALVAN RICARDO CARLOS</t>
  </si>
  <si>
    <t>00001213</t>
  </si>
  <si>
    <t>VALENZUELA GONZALES GINO</t>
  </si>
  <si>
    <t>00001214</t>
  </si>
  <si>
    <t>GUARIGUAN GARCIA YENIKA YILETZA</t>
  </si>
  <si>
    <t>00001216</t>
  </si>
  <si>
    <t>Práctic. Profesional</t>
  </si>
  <si>
    <t>CORDOVA REYNOSO ANDREA MARGARITA</t>
  </si>
  <si>
    <t>76869670</t>
  </si>
  <si>
    <t>SAN FRANCISCO CHICO</t>
  </si>
  <si>
    <t>INVERSIONES SAN FRANCISCO</t>
  </si>
  <si>
    <t>PRACTICANTE PROFESIONAL</t>
  </si>
  <si>
    <t>SF14100002</t>
  </si>
  <si>
    <t>Cerro Lanchero - Ancón</t>
  </si>
  <si>
    <t>00001217</t>
  </si>
  <si>
    <t>GARCIA AGUILAR LILIANA</t>
  </si>
  <si>
    <t>00001222</t>
  </si>
  <si>
    <t>GAMARRA CASTILLO URIEL LEANDRO</t>
  </si>
  <si>
    <t>00001224</t>
  </si>
  <si>
    <t>ZIMMERMANN MENDEZ DIEGO ALONSO</t>
  </si>
  <si>
    <t>00001229</t>
  </si>
  <si>
    <t>ZAPATA CORTEZ STEPHANIE</t>
  </si>
  <si>
    <t>00001233</t>
  </si>
  <si>
    <t>CARDENAS SHUAN JORGE FERNANDO</t>
  </si>
  <si>
    <t>00001234</t>
  </si>
  <si>
    <t>ECHABAUTIS ESCOBAR ELIAS</t>
  </si>
  <si>
    <t>00001239</t>
  </si>
  <si>
    <t>CASSINELLI DAVILA CARLA</t>
  </si>
  <si>
    <t>73964167</t>
  </si>
  <si>
    <t>SERVICIOS GASTRONOMICOS</t>
  </si>
  <si>
    <t>SG10000001</t>
  </si>
  <si>
    <t>SG Administración</t>
  </si>
  <si>
    <t>00001240</t>
  </si>
  <si>
    <t>SULCA TINEO JORGE LUIS</t>
  </si>
  <si>
    <t>72634613</t>
  </si>
  <si>
    <t>COCINA</t>
  </si>
  <si>
    <t>SOUS CHEFF</t>
  </si>
  <si>
    <t>SG02100001</t>
  </si>
  <si>
    <t>Cocina</t>
  </si>
  <si>
    <t>LURIN</t>
  </si>
  <si>
    <t>00001241</t>
  </si>
  <si>
    <t>VEGA VATTUONE SEBASTIAN ALONSO</t>
  </si>
  <si>
    <t>45653282</t>
  </si>
  <si>
    <t>00001242</t>
  </si>
  <si>
    <t>GUILLEN ORIHUELA WENDY ROCIO</t>
  </si>
  <si>
    <t>10635574</t>
  </si>
  <si>
    <t>RESPONSABLE DE ABASTECIMIENTO</t>
  </si>
  <si>
    <t>00001244</t>
  </si>
  <si>
    <t>CAMERE CABRERA WENDY CRISTINA</t>
  </si>
  <si>
    <t>10614132</t>
  </si>
  <si>
    <t>RESPONSABLE DE PASTELERIA</t>
  </si>
  <si>
    <t>SG02100002</t>
  </si>
  <si>
    <t>Repostería</t>
  </si>
  <si>
    <t>00001248</t>
  </si>
  <si>
    <t>SARRIN CAMAS GRISELL ANDREA</t>
  </si>
  <si>
    <t>00001249</t>
  </si>
  <si>
    <t>TORRES HUAMAN ROBERT DANNY</t>
  </si>
  <si>
    <t>00001250</t>
  </si>
  <si>
    <t>QUIÑONEZ FLORES FATIMA ESTHER</t>
  </si>
  <si>
    <t>00001251</t>
  </si>
  <si>
    <t>MENDOZA VILLARREAL PEDRO MANUEL</t>
  </si>
  <si>
    <t>00001252</t>
  </si>
  <si>
    <t>LAVADO BLAS EDWIN ADEMIR</t>
  </si>
  <si>
    <t>00001256</t>
  </si>
  <si>
    <t>BECERRA AMASIFUEN ROBINSON RAMIRO JUNIOR</t>
  </si>
  <si>
    <t>00001257</t>
  </si>
  <si>
    <t>OYOLA MEJIA DANIEL NATHAN</t>
  </si>
  <si>
    <t>00001259</t>
  </si>
  <si>
    <t>TORIBIO JULCA HUMBERTO AUGUSTO</t>
  </si>
  <si>
    <t>00001266</t>
  </si>
  <si>
    <t>SAENZ BARRERA JOSE ENRIQUE</t>
  </si>
  <si>
    <t>Crosland Stores S.A.C.</t>
  </si>
  <si>
    <t>V202040101</t>
  </si>
  <si>
    <t>Min Gto Operat Ventas - Iquitos</t>
  </si>
  <si>
    <t>00001269</t>
  </si>
  <si>
    <t>DIAZ RENGIFO WAGNER</t>
  </si>
  <si>
    <t>PUNCHANA</t>
  </si>
  <si>
    <t>00001270</t>
  </si>
  <si>
    <t>SINTI UCEDA MARCO ANTONIO</t>
  </si>
  <si>
    <t>00001271</t>
  </si>
  <si>
    <t>ASAYAG ARMAS DAVID GERARDO</t>
  </si>
  <si>
    <t>00001272</t>
  </si>
  <si>
    <t>CARDENAS PRADA JORGE ENRIQUE</t>
  </si>
  <si>
    <t>V202040201</t>
  </si>
  <si>
    <t>Min Gto Operat Ventas - Pucallpa</t>
  </si>
  <si>
    <t>CALLERIA</t>
  </si>
  <si>
    <t>CORONEL PORTILLO</t>
  </si>
  <si>
    <t>UCAYALI</t>
  </si>
  <si>
    <t>00001273</t>
  </si>
  <si>
    <t>RIOS RIBEIRO KEMPNER LEAO</t>
  </si>
  <si>
    <t>00001274</t>
  </si>
  <si>
    <t>CHINCHAY GONZALES PAOLO ANDY</t>
  </si>
  <si>
    <t>00001277</t>
  </si>
  <si>
    <t>SILVA VASQUEZ DEIVID CRISTHIAN</t>
  </si>
  <si>
    <t>00001278</t>
  </si>
  <si>
    <t>CHAVEZ BERRIOS STEFANY CONSUELO</t>
  </si>
  <si>
    <t>00001281</t>
  </si>
  <si>
    <t>SAAVEDRA VASQUEZ WILLIAMS ERNESTO</t>
  </si>
  <si>
    <t>V202040301</t>
  </si>
  <si>
    <t>Min Gto Operat Ventas - Tarapoto</t>
  </si>
  <si>
    <t>LA BANDA DE SHILCAYO</t>
  </si>
  <si>
    <t>SAN MARTIN</t>
  </si>
  <si>
    <t>00001282</t>
  </si>
  <si>
    <t>VELA PINEDO MARCO ANTONIO</t>
  </si>
  <si>
    <t>MORALES</t>
  </si>
  <si>
    <t>00001283</t>
  </si>
  <si>
    <t>ISUIZA IÑAP TEDY</t>
  </si>
  <si>
    <t>TARAPOTO</t>
  </si>
  <si>
    <t>00001284</t>
  </si>
  <si>
    <t>PAREDES RENGIFO ELOY</t>
  </si>
  <si>
    <t>00001287</t>
  </si>
  <si>
    <t>RODRIGUEZ TAPAYURI CARMEN MARGARITA</t>
  </si>
  <si>
    <t>40532655</t>
  </si>
  <si>
    <t>AYUDANTE DE LAVADO</t>
  </si>
  <si>
    <t>AUXILIAR - OPE</t>
  </si>
  <si>
    <t>00001288</t>
  </si>
  <si>
    <t>ROMERO ANAYA JORGE LUIS</t>
  </si>
  <si>
    <t>00001289</t>
  </si>
  <si>
    <t>PEREZ MOSQUERA BARNAD DY FELIX</t>
  </si>
  <si>
    <t>00001292</t>
  </si>
  <si>
    <t>ASTOCONDOR MOLINA JOSE MIGUEL</t>
  </si>
  <si>
    <t>00001300</t>
  </si>
  <si>
    <t>CUBAS RAMIREZ MIKY ADAN</t>
  </si>
  <si>
    <t>YARINACOCHA</t>
  </si>
  <si>
    <t>00001301</t>
  </si>
  <si>
    <t>OKAMURA KAMITA CYNTHIA MELISSA</t>
  </si>
  <si>
    <t>45168964</t>
  </si>
  <si>
    <t>ASISTENTE DE COCINA</t>
  </si>
  <si>
    <t>00001303</t>
  </si>
  <si>
    <t>CAMPOS RODRIGUEZ YUIT YIM EDITH</t>
  </si>
  <si>
    <t>46319895</t>
  </si>
  <si>
    <t>RESPONSABLE DE TIENDA Y SALON</t>
  </si>
  <si>
    <t>00001305</t>
  </si>
  <si>
    <t>CHUYO RIOS LUIS MANUEL</t>
  </si>
  <si>
    <t>00001309</t>
  </si>
  <si>
    <t>CRUZ CAMPOSANO RUDDY AMED</t>
  </si>
  <si>
    <t>43540893</t>
  </si>
  <si>
    <t>00001310</t>
  </si>
  <si>
    <t>GAYOSO FERREYRA LORENA BELÉN</t>
  </si>
  <si>
    <t>73983496</t>
  </si>
  <si>
    <t>00001312</t>
  </si>
  <si>
    <t>ALBINO ALCOCER EDWARD REYNALDO</t>
  </si>
  <si>
    <t>45330533</t>
  </si>
  <si>
    <t>RESTAURANTE</t>
  </si>
  <si>
    <t>AYUDANTE DE BARMAN</t>
  </si>
  <si>
    <t>SG01100002</t>
  </si>
  <si>
    <t>Bar</t>
  </si>
  <si>
    <t>00001315</t>
  </si>
  <si>
    <t>JARAMILLO ENCISO RONALD ANTONY</t>
  </si>
  <si>
    <t>00001318</t>
  </si>
  <si>
    <t>BALAREZO CANTELLA ALESSIA</t>
  </si>
  <si>
    <t>00001321</t>
  </si>
  <si>
    <t>SUAREZ VALERIO LENER JACKSON</t>
  </si>
  <si>
    <t>00001323</t>
  </si>
  <si>
    <t>CAMINO VIGIL ASLHEY ISBET</t>
  </si>
  <si>
    <t>73049150</t>
  </si>
  <si>
    <t>CAJERO</t>
  </si>
  <si>
    <t>SG01100001</t>
  </si>
  <si>
    <t>Salón</t>
  </si>
  <si>
    <t>00001326</t>
  </si>
  <si>
    <t>QUISPE MENDOZA SONIA JAZMIN</t>
  </si>
  <si>
    <t>72495801</t>
  </si>
  <si>
    <t>AYUDANTE DE COCINA</t>
  </si>
  <si>
    <t>00001328</t>
  </si>
  <si>
    <t>TARAZONA FLORES FRANCO JOAN MANUEL</t>
  </si>
  <si>
    <t>48325761</t>
  </si>
  <si>
    <t>MOZO</t>
  </si>
  <si>
    <t>00001329</t>
  </si>
  <si>
    <t>BRAVO BURGOS VALERIE FATIMA</t>
  </si>
  <si>
    <t>76330268</t>
  </si>
  <si>
    <t>00001336</t>
  </si>
  <si>
    <t>VASQUEZ QUISPE CHARLES JAIME</t>
  </si>
  <si>
    <t>74121389</t>
  </si>
  <si>
    <t>00001338</t>
  </si>
  <si>
    <t>SAIMAN SAMANEZ DEGANIT</t>
  </si>
  <si>
    <t>73689815</t>
  </si>
  <si>
    <t>00001339</t>
  </si>
  <si>
    <t>SORIA SABOYA HOMERO ANTONIO</t>
  </si>
  <si>
    <t>73896959</t>
  </si>
  <si>
    <t>00001340</t>
  </si>
  <si>
    <t>TAIPE HUAIRA YOBER YONATAN</t>
  </si>
  <si>
    <t>48484614</t>
  </si>
  <si>
    <t>00001341</t>
  </si>
  <si>
    <t>MUNAYCO GUZMAN KAREN MICHELL</t>
  </si>
  <si>
    <t>49023286</t>
  </si>
  <si>
    <t>00001343</t>
  </si>
  <si>
    <t>DEL RIO CHAVEZ DALTON FRITHZ</t>
  </si>
  <si>
    <t>42797256</t>
  </si>
  <si>
    <t>00001345</t>
  </si>
  <si>
    <t>BAUTISTA REGALADO MIGUEL ANGEL</t>
  </si>
  <si>
    <t>72131140</t>
  </si>
  <si>
    <t>00001348</t>
  </si>
  <si>
    <t>ESCRIBENS TORRES MARCIA GRETA</t>
  </si>
  <si>
    <t>72673744</t>
  </si>
  <si>
    <t>ASISTENTE DE COMPENSACIONES Y BENEFICIOS</t>
  </si>
  <si>
    <t>00001349</t>
  </si>
  <si>
    <t>LECCA PEREYRA JUAN CARLOS</t>
  </si>
  <si>
    <t>73248702</t>
  </si>
  <si>
    <t>00001353</t>
  </si>
  <si>
    <t>PAULINO MILLA JHOMAR ANTONY</t>
  </si>
  <si>
    <t>70751299</t>
  </si>
  <si>
    <t>00001354</t>
  </si>
  <si>
    <t>RAMIREZ SINCHEZ JAMESON DANIEL</t>
  </si>
  <si>
    <t>00001355</t>
  </si>
  <si>
    <t>VILLACORTA TARDIO ALENE ELIZABETH</t>
  </si>
  <si>
    <t>00001356</t>
  </si>
  <si>
    <t>CARO TOMANGUILLA JIMMY GANDY</t>
  </si>
  <si>
    <t>40153974</t>
  </si>
  <si>
    <t>00000684</t>
  </si>
  <si>
    <t>00000369</t>
  </si>
  <si>
    <t>R121000001</t>
  </si>
  <si>
    <t>Adm Terc Gerencia General</t>
  </si>
  <si>
    <t>00000362</t>
  </si>
  <si>
    <t>UNIDAD FUNCIONAL UNICA</t>
  </si>
  <si>
    <t>Inversiones Alecar S.A.C.</t>
  </si>
  <si>
    <t>A100000001</t>
  </si>
  <si>
    <t>AL Administracion Propia</t>
  </si>
  <si>
    <t>00000364</t>
  </si>
  <si>
    <t>00001319</t>
  </si>
  <si>
    <t>2020-Q2</t>
  </si>
  <si>
    <t>Evaluadores2</t>
  </si>
  <si>
    <t>(Varios elementos)</t>
  </si>
  <si>
    <t>Sector (Area)</t>
  </si>
  <si>
    <t>Jefe Directo</t>
  </si>
  <si>
    <t>Gerencia/Jefatura</t>
  </si>
  <si>
    <t>ENRRIQUE SOTELO NILS KEVIN</t>
  </si>
  <si>
    <t>Servicios Gastronomicos</t>
  </si>
  <si>
    <t>Inversiones San Francisco</t>
  </si>
  <si>
    <t>Hertford Automotriz S.A.</t>
  </si>
  <si>
    <t>RAMIREZ OSCAR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</si>
</sst>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-* #,##0_-;\-* #,##0_-;_-* &quot;-&quot;??_-;_-@_-"/>
    <numFmt numFmtId="165" formatCode="d/mm/yyyy"/>
    <numFmt numFmtId="166" formatCode="dd/mm/yyyy"/>
  </numFmts>
  <fonts count="27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GothamHTF-Book"/>
    </font>
    <font>
      <sz val="11"/>
      <color rgb="FF000000"/>
      <name val="GothamHTF-Book"/>
    </font>
    <font>
      <sz val="9"/>
      <color theme="1"/>
      <name val="Gotham HTF Light"/>
      <family val="3"/>
    </font>
    <font>
      <sz val="11"/>
      <color rgb="FF000000"/>
      <name val="Gotham HTF Light"/>
      <family val="3"/>
    </font>
    <font>
      <sz val="12"/>
      <color theme="0"/>
      <name val="Gotham HTF Medium 2"/>
    </font>
    <font>
      <sz val="14"/>
      <color theme="0"/>
      <name val="Gotham HTF Light"/>
      <family val="3"/>
    </font>
    <font>
      <sz val="14"/>
      <color theme="0"/>
      <name val="GothamHTF-Book"/>
    </font>
    <font>
      <sz val="14"/>
      <color rgb="FF000000"/>
      <name val="Calibri"/>
      <family val="2"/>
    </font>
    <font>
      <b/>
      <sz val="12"/>
      <color rgb="FF003591"/>
      <name val="Gotham HTF Light"/>
      <family val="3"/>
    </font>
    <font>
      <u/>
      <sz val="14"/>
      <color theme="0"/>
      <name val="Gotham HTF Medium 2"/>
    </font>
    <font>
      <b/>
      <sz val="11"/>
      <color rgb="FF000000"/>
      <name val="Gotham HTF Light"/>
      <family val="3"/>
    </font>
    <font>
      <sz val="11"/>
      <color theme="1"/>
      <name val="Gotham HTF Light"/>
      <family val="3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sz val="11"/>
      <color rgb="FF000000"/>
      <name val="Gotham HTF Light"/>
      <family val="3"/>
    </font>
    <font>
      <sz val="9"/>
      <color theme="1"/>
      <name val="Gotham HTF Light"/>
      <family val="3"/>
    </font>
    <font>
      <sz val="11"/>
      <color theme="1"/>
      <name val="Gotham HTF Light"/>
      <family val="3"/>
    </font>
    <font>
      <b/>
      <sz val="9"/>
      <name val="Calibri"/>
      <family val="2"/>
      <scheme val="minor"/>
    </font>
    <font>
      <sz val="12"/>
      <name val="Gotham HTF Medium 2"/>
    </font>
    <font>
      <sz val="10"/>
      <name val="Arial"/>
      <family val="2"/>
    </font>
    <font>
      <b/>
      <sz val="9"/>
      <name val="Arial"/>
      <family val="2"/>
    </font>
    <font>
      <sz val="11"/>
      <color rgb="FF000000"/>
      <name val="Gotham HTF Light"/>
    </font>
  </fonts>
  <fills count="11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359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D202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43" fontId="16" fillId="0" borderId="0" applyFont="0" applyFill="0" applyBorder="0" applyAlignment="0" applyProtection="0"/>
    <xf numFmtId="0" fontId="3" fillId="0" borderId="0"/>
    <xf numFmtId="0" fontId="24" fillId="0" borderId="0"/>
    <xf numFmtId="0" fontId="2" fillId="0" borderId="0"/>
    <xf numFmtId="9" fontId="2" fillId="0" borderId="0" applyFont="0" applyFill="0" applyBorder="0" applyAlignment="0" applyProtection="0"/>
  </cellStyleXfs>
  <cellXfs count="105">
    <xf numFmtId="0" fontId="0" fillId="0" borderId="0" xfId="0"/>
    <xf numFmtId="0" fontId="4" fillId="2" borderId="0" xfId="0" applyFont="1" applyFill="1" applyAlignment="1">
      <alignment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vertical="center" wrapText="1"/>
    </xf>
    <xf numFmtId="1" fontId="4" fillId="2" borderId="0" xfId="0" applyNumberFormat="1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49" fontId="6" fillId="0" borderId="0" xfId="0" applyNumberFormat="1" applyFont="1"/>
    <xf numFmtId="0" fontId="6" fillId="0" borderId="0" xfId="0" applyFont="1"/>
    <xf numFmtId="0" fontId="6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7" fillId="0" borderId="0" xfId="0" applyFont="1"/>
    <xf numFmtId="1" fontId="7" fillId="0" borderId="0" xfId="0" applyNumberFormat="1" applyFont="1"/>
    <xf numFmtId="2" fontId="7" fillId="0" borderId="0" xfId="0" applyNumberFormat="1" applyFont="1"/>
    <xf numFmtId="0" fontId="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7" fillId="0" borderId="0" xfId="0" applyNumberFormat="1" applyFont="1"/>
    <xf numFmtId="0" fontId="7" fillId="0" borderId="0" xfId="0" applyNumberFormat="1" applyFont="1" applyAlignment="1">
      <alignment horizontal="center"/>
    </xf>
    <xf numFmtId="0" fontId="0" fillId="4" borderId="0" xfId="0" applyFill="1"/>
    <xf numFmtId="0" fontId="0" fillId="0" borderId="0" xfId="0" applyFill="1"/>
    <xf numFmtId="0" fontId="12" fillId="4" borderId="0" xfId="0" applyFont="1" applyFill="1"/>
    <xf numFmtId="0" fontId="0" fillId="0" borderId="0" xfId="0" quotePrefix="1"/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2" fontId="14" fillId="0" borderId="0" xfId="0" applyNumberFormat="1" applyFont="1" applyAlignment="1">
      <alignment horizontal="center"/>
    </xf>
    <xf numFmtId="14" fontId="0" fillId="0" borderId="0" xfId="0" applyNumberFormat="1"/>
    <xf numFmtId="0" fontId="15" fillId="0" borderId="0" xfId="0" applyNumberFormat="1" applyFont="1"/>
    <xf numFmtId="0" fontId="4" fillId="5" borderId="0" xfId="0" applyFont="1" applyFill="1" applyAlignment="1">
      <alignment vertical="center" wrapText="1"/>
    </xf>
    <xf numFmtId="14" fontId="4" fillId="5" borderId="0" xfId="0" applyNumberFormat="1" applyFont="1" applyFill="1" applyAlignment="1">
      <alignment vertical="center" wrapText="1"/>
    </xf>
    <xf numFmtId="14" fontId="15" fillId="0" borderId="0" xfId="0" applyNumberFormat="1" applyFont="1"/>
    <xf numFmtId="49" fontId="6" fillId="0" borderId="0" xfId="0" applyNumberFormat="1" applyFont="1" applyFill="1"/>
    <xf numFmtId="0" fontId="6" fillId="0" borderId="0" xfId="0" applyNumberFormat="1" applyFont="1"/>
    <xf numFmtId="0" fontId="17" fillId="6" borderId="0" xfId="0" applyFont="1" applyFill="1"/>
    <xf numFmtId="0" fontId="18" fillId="6" borderId="0" xfId="0" applyFont="1" applyFill="1"/>
    <xf numFmtId="0" fontId="7" fillId="6" borderId="0" xfId="0" applyFont="1" applyFill="1"/>
    <xf numFmtId="0" fontId="6" fillId="0" borderId="0" xfId="0" applyNumberFormat="1" applyFont="1" applyAlignment="1">
      <alignment horizontal="center"/>
    </xf>
    <xf numFmtId="0" fontId="9" fillId="3" borderId="0" xfId="0" applyFont="1" applyFill="1" applyAlignment="1">
      <alignment vertical="top" wrapText="1"/>
    </xf>
    <xf numFmtId="0" fontId="10" fillId="3" borderId="0" xfId="0" applyFont="1" applyFill="1" applyAlignment="1">
      <alignment vertical="top" wrapText="1"/>
    </xf>
    <xf numFmtId="49" fontId="9" fillId="3" borderId="0" xfId="0" applyNumberFormat="1" applyFont="1" applyFill="1" applyAlignment="1">
      <alignment horizontal="left" vertical="top" wrapText="1"/>
    </xf>
    <xf numFmtId="0" fontId="11" fillId="3" borderId="0" xfId="0" applyFont="1" applyFill="1"/>
    <xf numFmtId="49" fontId="9" fillId="3" borderId="0" xfId="0" applyNumberFormat="1" applyFont="1" applyFill="1" applyAlignment="1">
      <alignment horizontal="left" vertical="top"/>
    </xf>
    <xf numFmtId="49" fontId="9" fillId="3" borderId="0" xfId="0" applyNumberFormat="1" applyFont="1" applyFill="1" applyAlignment="1">
      <alignment vertical="top"/>
    </xf>
    <xf numFmtId="49" fontId="9" fillId="3" borderId="0" xfId="0" applyNumberFormat="1" applyFont="1" applyFill="1" applyAlignment="1">
      <alignment vertical="top" wrapText="1"/>
    </xf>
    <xf numFmtId="0" fontId="8" fillId="0" borderId="0" xfId="0" applyFont="1" applyFill="1" applyAlignment="1">
      <alignment horizontal="center"/>
    </xf>
    <xf numFmtId="1" fontId="19" fillId="0" borderId="0" xfId="0" applyNumberFormat="1" applyFont="1" applyAlignment="1">
      <alignment horizontal="center" vertical="center"/>
    </xf>
    <xf numFmtId="0" fontId="9" fillId="0" borderId="0" xfId="0" applyFont="1" applyFill="1" applyAlignment="1">
      <alignment vertical="top" wrapText="1"/>
    </xf>
    <xf numFmtId="0" fontId="11" fillId="0" borderId="0" xfId="0" applyFont="1" applyFill="1"/>
    <xf numFmtId="0" fontId="7" fillId="0" borderId="0" xfId="0" applyFont="1" applyFill="1"/>
    <xf numFmtId="0" fontId="19" fillId="0" borderId="0" xfId="0" applyFont="1" applyFill="1"/>
    <xf numFmtId="2" fontId="19" fillId="0" borderId="0" xfId="0" applyNumberFormat="1" applyFont="1" applyFill="1"/>
    <xf numFmtId="2" fontId="7" fillId="0" borderId="0" xfId="0" applyNumberFormat="1" applyFont="1" applyFill="1"/>
    <xf numFmtId="0" fontId="13" fillId="0" borderId="0" xfId="0" applyFont="1" applyFill="1" applyAlignment="1"/>
    <xf numFmtId="49" fontId="9" fillId="0" borderId="0" xfId="0" applyNumberFormat="1" applyFont="1" applyFill="1" applyAlignment="1">
      <alignment vertical="top" wrapText="1"/>
    </xf>
    <xf numFmtId="0" fontId="15" fillId="0" borderId="0" xfId="0" applyNumberFormat="1" applyFont="1" applyAlignment="1">
      <alignment horizontal="center" vertical="center"/>
    </xf>
    <xf numFmtId="43" fontId="15" fillId="0" borderId="0" xfId="1" applyNumberFormat="1" applyFont="1" applyAlignment="1">
      <alignment horizontal="center" vertical="center"/>
    </xf>
    <xf numFmtId="164" fontId="15" fillId="0" borderId="0" xfId="1" applyNumberFormat="1" applyFont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6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49" fontId="3" fillId="0" borderId="0" xfId="2" applyNumberFormat="1" applyFill="1"/>
    <xf numFmtId="49" fontId="20" fillId="0" borderId="0" xfId="0" applyNumberFormat="1" applyFont="1"/>
    <xf numFmtId="49" fontId="20" fillId="0" borderId="0" xfId="0" applyNumberFormat="1" applyFont="1" applyFill="1"/>
    <xf numFmtId="49" fontId="20" fillId="0" borderId="0" xfId="2" applyNumberFormat="1" applyFont="1" applyFill="1"/>
    <xf numFmtId="0" fontId="20" fillId="0" borderId="0" xfId="0" applyFont="1"/>
    <xf numFmtId="0" fontId="20" fillId="0" borderId="0" xfId="0" applyFont="1" applyAlignment="1">
      <alignment horizontal="center"/>
    </xf>
    <xf numFmtId="0" fontId="19" fillId="0" borderId="0" xfId="0" applyNumberFormat="1" applyFont="1"/>
    <xf numFmtId="0" fontId="19" fillId="0" borderId="0" xfId="0" applyNumberFormat="1" applyFont="1" applyAlignment="1">
      <alignment horizontal="center" vertical="center"/>
    </xf>
    <xf numFmtId="43" fontId="19" fillId="0" borderId="0" xfId="1" applyNumberFormat="1" applyFont="1" applyAlignment="1">
      <alignment horizontal="center" vertical="center"/>
    </xf>
    <xf numFmtId="164" fontId="21" fillId="0" borderId="0" xfId="1" applyNumberFormat="1" applyFont="1" applyAlignment="1">
      <alignment horizontal="center" vertical="center"/>
    </xf>
    <xf numFmtId="0" fontId="22" fillId="4" borderId="0" xfId="2" applyFont="1" applyFill="1"/>
    <xf numFmtId="0" fontId="22" fillId="4" borderId="0" xfId="2" applyFont="1" applyFill="1" applyAlignment="1">
      <alignment horizontal="left"/>
    </xf>
    <xf numFmtId="0" fontId="3" fillId="0" borderId="0" xfId="2"/>
    <xf numFmtId="0" fontId="3" fillId="0" borderId="0" xfId="2" applyNumberFormat="1" applyFill="1"/>
    <xf numFmtId="166" fontId="3" fillId="0" borderId="0" xfId="2" applyNumberFormat="1" applyFill="1"/>
    <xf numFmtId="0" fontId="20" fillId="0" borderId="0" xfId="0" applyNumberFormat="1" applyFont="1" applyAlignment="1">
      <alignment horizontal="center" vertical="center"/>
    </xf>
    <xf numFmtId="14" fontId="20" fillId="0" borderId="0" xfId="0" applyNumberFormat="1" applyFont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165" fontId="19" fillId="0" borderId="0" xfId="0" applyNumberFormat="1" applyFont="1" applyAlignment="1">
      <alignment horizontal="center" vertical="center"/>
    </xf>
    <xf numFmtId="0" fontId="23" fillId="7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2" fontId="7" fillId="7" borderId="0" xfId="0" applyNumberFormat="1" applyFont="1" applyFill="1"/>
    <xf numFmtId="0" fontId="25" fillId="9" borderId="1" xfId="3" applyFont="1" applyFill="1" applyBorder="1" applyAlignment="1">
      <alignment vertical="top" wrapText="1"/>
    </xf>
    <xf numFmtId="0" fontId="25" fillId="10" borderId="1" xfId="3" applyFont="1" applyFill="1" applyBorder="1" applyAlignment="1">
      <alignment vertical="top" wrapText="1"/>
    </xf>
    <xf numFmtId="0" fontId="2" fillId="0" borderId="0" xfId="4"/>
    <xf numFmtId="0" fontId="2" fillId="8" borderId="2" xfId="4" applyFill="1" applyBorder="1"/>
    <xf numFmtId="10" fontId="0" fillId="0" borderId="0" xfId="5" applyNumberFormat="1" applyFont="1"/>
    <xf numFmtId="0" fontId="20" fillId="0" borderId="0" xfId="0" applyNumberFormat="1" applyFont="1"/>
    <xf numFmtId="0" fontId="26" fillId="0" borderId="0" xfId="0" pivotButton="1" applyFont="1"/>
    <xf numFmtId="0" fontId="26" fillId="0" borderId="0" xfId="0" applyFont="1"/>
    <xf numFmtId="0" fontId="26" fillId="0" borderId="0" xfId="0" applyFont="1" applyAlignment="1">
      <alignment horizontal="left"/>
    </xf>
    <xf numFmtId="2" fontId="26" fillId="0" borderId="0" xfId="0" applyNumberFormat="1" applyFont="1"/>
    <xf numFmtId="2" fontId="26" fillId="0" borderId="0" xfId="0" applyNumberFormat="1" applyFont="1" applyAlignment="1">
      <alignment horizontal="center"/>
    </xf>
    <xf numFmtId="0" fontId="26" fillId="0" borderId="0" xfId="0" applyFont="1" applyAlignment="1">
      <alignment horizontal="center" vertical="center"/>
    </xf>
    <xf numFmtId="1" fontId="26" fillId="0" borderId="0" xfId="0" applyNumberFormat="1" applyFont="1" applyAlignment="1">
      <alignment horizontal="center"/>
    </xf>
    <xf numFmtId="1" fontId="26" fillId="0" borderId="0" xfId="0" applyNumberFormat="1" applyFont="1"/>
    <xf numFmtId="49" fontId="1" fillId="0" borderId="0" xfId="2" applyNumberFormat="1" applyFont="1" applyFill="1"/>
    <xf numFmtId="1" fontId="26" fillId="0" borderId="0" xfId="0" applyNumberFormat="1" applyFont="1" applyAlignment="1">
      <alignment horizontal="center" vertical="center"/>
    </xf>
    <xf numFmtId="2" fontId="26" fillId="0" borderId="0" xfId="0" applyNumberFormat="1" applyFont="1" applyAlignment="1">
      <alignment horizontal="center" vertical="center"/>
    </xf>
    <xf numFmtId="0" fontId="17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/>
    </xf>
    <xf numFmtId="0" fontId="13" fillId="3" borderId="0" xfId="0" applyFont="1" applyFill="1" applyAlignment="1">
      <alignment horizontal="center"/>
    </xf>
    <xf numFmtId="49" fontId="9" fillId="3" borderId="0" xfId="0" applyNumberFormat="1" applyFont="1" applyFill="1" applyAlignment="1">
      <alignment horizontal="left" vertical="top" wrapText="1"/>
    </xf>
    <xf numFmtId="0" fontId="9" fillId="3" borderId="0" xfId="0" applyFont="1" applyFill="1" applyAlignment="1">
      <alignment horizontal="left" vertical="top" wrapText="1"/>
    </xf>
    <xf numFmtId="0" fontId="10" fillId="3" borderId="0" xfId="0" applyFont="1" applyFill="1" applyAlignment="1">
      <alignment horizontal="left" vertical="center" wrapText="1"/>
    </xf>
  </cellXfs>
  <cellStyles count="6">
    <cellStyle name="Millares" xfId="1" builtinId="3"/>
    <cellStyle name="Normal" xfId="0" builtinId="0"/>
    <cellStyle name="Normal 2" xfId="2"/>
    <cellStyle name="Normal 2 2" xfId="3"/>
    <cellStyle name="Normal 3" xfId="4"/>
    <cellStyle name="Porcentaje 2" xfId="5"/>
  </cellStyles>
  <dxfs count="211">
    <dxf>
      <numFmt numFmtId="1" formatCode="0"/>
    </dxf>
    <dxf>
      <numFmt numFmtId="167" formatCode="0.0"/>
    </dxf>
    <dxf>
      <numFmt numFmtId="2" formatCode="0.00"/>
    </dxf>
    <dxf>
      <numFmt numFmtId="168" formatCode="0.000"/>
    </dxf>
    <dxf>
      <numFmt numFmtId="2" formatCode="0.00"/>
    </dxf>
    <dxf>
      <numFmt numFmtId="167" formatCode="0.0"/>
    </dxf>
    <dxf>
      <alignment horizontal="center" readingOrder="0"/>
    </dxf>
    <dxf>
      <alignment vertical="center" readingOrder="0"/>
    </dxf>
    <dxf>
      <numFmt numFmtId="1" formatCode="0"/>
    </dxf>
    <dxf>
      <numFmt numFmtId="167" formatCode="0.0"/>
    </dxf>
    <dxf>
      <numFmt numFmtId="1" formatCode="0"/>
    </dxf>
    <dxf>
      <numFmt numFmtId="167" formatCode="0.0"/>
    </dxf>
    <dxf>
      <numFmt numFmtId="2" formatCode="0.00"/>
    </dxf>
    <dxf>
      <font>
        <name val="Gotham HTF Light"/>
      </font>
    </dxf>
    <dxf>
      <font>
        <name val="Gotham HTF Light"/>
      </font>
    </dxf>
    <dxf>
      <font>
        <name val="Gotham HTF Light"/>
      </font>
    </dxf>
    <dxf>
      <font>
        <name val="Gotham HTF Light"/>
      </font>
    </dxf>
    <dxf>
      <font>
        <name val="Gotham HTF Light"/>
      </font>
    </dxf>
    <dxf>
      <font>
        <name val="Gotham HTF Light"/>
      </font>
    </dxf>
    <dxf>
      <numFmt numFmtId="1" formatCode="0"/>
    </dxf>
    <dxf>
      <numFmt numFmtId="167" formatCode="0.0"/>
    </dxf>
    <dxf>
      <numFmt numFmtId="2" formatCode="0.00"/>
    </dxf>
    <dxf>
      <numFmt numFmtId="167" formatCode="0.0"/>
    </dxf>
    <dxf>
      <numFmt numFmtId="1" formatCode="0"/>
    </dxf>
    <dxf>
      <numFmt numFmtId="167" formatCode="0.0"/>
    </dxf>
    <dxf>
      <numFmt numFmtId="1" formatCode="0"/>
    </dxf>
    <dxf>
      <numFmt numFmtId="167" formatCode="0.0"/>
    </dxf>
    <dxf>
      <numFmt numFmtId="2" formatCode="0.00"/>
    </dxf>
    <dxf>
      <numFmt numFmtId="2" formatCode="0.00"/>
    </dxf>
    <dxf>
      <font>
        <name val="Gotham HTF Light"/>
      </font>
    </dxf>
    <dxf>
      <font>
        <name val="Gotham HTF Light"/>
      </font>
    </dxf>
    <dxf>
      <font>
        <name val="Gotham HTF Light"/>
      </font>
    </dxf>
    <dxf>
      <font>
        <name val="Gotham HTF Light"/>
      </font>
    </dxf>
    <dxf>
      <font>
        <name val="Gotham HTF Light"/>
      </font>
    </dxf>
    <dxf>
      <font>
        <name val="Gotham HTF Light"/>
      </font>
    </dxf>
    <dxf>
      <numFmt numFmtId="1" formatCode="0"/>
    </dxf>
    <dxf>
      <numFmt numFmtId="167" formatCode="0.0"/>
    </dxf>
    <dxf>
      <numFmt numFmtId="2" formatCode="0.00"/>
    </dxf>
    <dxf>
      <numFmt numFmtId="167" formatCode="0.0"/>
    </dxf>
    <dxf>
      <alignment horizontal="center" readingOrder="0"/>
    </dxf>
    <dxf>
      <alignment vertical="center" readingOrder="0"/>
    </dxf>
    <dxf>
      <numFmt numFmtId="1" formatCode="0"/>
    </dxf>
    <dxf>
      <numFmt numFmtId="167" formatCode="0.0"/>
    </dxf>
    <dxf>
      <numFmt numFmtId="1" formatCode="0"/>
    </dxf>
    <dxf>
      <numFmt numFmtId="167" formatCode="0.0"/>
    </dxf>
    <dxf>
      <numFmt numFmtId="2" formatCode="0.00"/>
    </dxf>
    <dxf>
      <numFmt numFmtId="2" formatCode="0.00"/>
    </dxf>
    <dxf>
      <font>
        <name val="Gotham HTF Light"/>
      </font>
    </dxf>
    <dxf>
      <font>
        <name val="Gotham HTF Light"/>
      </font>
    </dxf>
    <dxf>
      <font>
        <name val="Gotham HTF Light"/>
      </font>
    </dxf>
    <dxf>
      <font>
        <name val="Gotham HTF Light"/>
      </font>
    </dxf>
    <dxf>
      <font>
        <name val="Gotham HTF Light"/>
      </font>
    </dxf>
    <dxf>
      <font>
        <name val="Gotham HTF Light"/>
      </font>
    </dxf>
    <dxf>
      <numFmt numFmtId="1" formatCode="0"/>
    </dxf>
    <dxf>
      <numFmt numFmtId="167" formatCode="0.0"/>
    </dxf>
    <dxf>
      <numFmt numFmtId="1" formatCode="0"/>
    </dxf>
    <dxf>
      <numFmt numFmtId="167" formatCode="0.0"/>
    </dxf>
    <dxf>
      <numFmt numFmtId="2" formatCode="0.00"/>
    </dxf>
    <dxf>
      <numFmt numFmtId="168" formatCode="0.000"/>
    </dxf>
    <dxf>
      <alignment horizontal="center" readingOrder="0"/>
    </dxf>
    <dxf>
      <alignment vertical="center" readingOrder="0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font>
        <name val="Gotham HTF Light"/>
      </font>
    </dxf>
    <dxf>
      <font>
        <name val="Gotham HTF Light"/>
      </font>
    </dxf>
    <dxf>
      <font>
        <name val="Gotham HTF Light"/>
      </font>
    </dxf>
    <dxf>
      <font>
        <name val="Gotham HTF Light"/>
      </font>
    </dxf>
    <dxf>
      <font>
        <name val="Gotham HTF Light"/>
      </font>
    </dxf>
    <dxf>
      <font>
        <name val="Gotham HTF Light"/>
      </font>
    </dxf>
    <dxf>
      <numFmt numFmtId="1" formatCode="0"/>
    </dxf>
    <dxf>
      <numFmt numFmtId="167" formatCode="0.0"/>
    </dxf>
    <dxf>
      <numFmt numFmtId="2" formatCode="0.00"/>
    </dxf>
    <dxf>
      <numFmt numFmtId="167" formatCode="0.0"/>
    </dxf>
    <dxf>
      <alignment horizontal="center" readingOrder="0"/>
    </dxf>
    <dxf>
      <alignment horizontal="general" readingOrder="0"/>
    </dxf>
    <dxf>
      <alignment vertical="center" readingOrder="0"/>
    </dxf>
    <dxf>
      <alignment vertical="bottom" readingOrder="0"/>
    </dxf>
    <dxf>
      <numFmt numFmtId="2" formatCode="0.00"/>
    </dxf>
    <dxf>
      <numFmt numFmtId="167" formatCode="0.0"/>
    </dxf>
    <dxf>
      <numFmt numFmtId="1" formatCode="0"/>
    </dxf>
    <dxf>
      <numFmt numFmtId="167" formatCode="0.0"/>
    </dxf>
    <dxf>
      <numFmt numFmtId="1" formatCode="0"/>
    </dxf>
    <dxf>
      <numFmt numFmtId="167" formatCode="0.0"/>
    </dxf>
    <dxf>
      <numFmt numFmtId="2" formatCode="0.00"/>
    </dxf>
    <dxf>
      <numFmt numFmtId="167" formatCode="0.0"/>
    </dxf>
    <dxf>
      <numFmt numFmtId="2" formatCode="0.00"/>
    </dxf>
    <dxf>
      <numFmt numFmtId="167" formatCode="0.0"/>
    </dxf>
    <dxf>
      <alignment horizontal="center" readingOrder="0"/>
    </dxf>
    <dxf>
      <alignment vertical="center" readingOrder="0"/>
    </dxf>
    <dxf>
      <numFmt numFmtId="1" formatCode="0"/>
    </dxf>
    <dxf>
      <numFmt numFmtId="167" formatCode="0.0"/>
    </dxf>
    <dxf>
      <numFmt numFmtId="2" formatCode="0.00"/>
    </dxf>
    <dxf>
      <alignment horizontal="center" readingOrder="0"/>
    </dxf>
    <dxf>
      <alignment vertical="center" readingOrder="0"/>
    </dxf>
    <dxf>
      <numFmt numFmtId="2" formatCode="0.00"/>
    </dxf>
    <dxf>
      <numFmt numFmtId="168" formatCode="0.000"/>
    </dxf>
    <dxf>
      <numFmt numFmtId="2" formatCode="0.00"/>
    </dxf>
    <dxf>
      <alignment horizontal="center" readingOrder="0"/>
    </dxf>
    <dxf>
      <alignment vertical="center" readingOrder="0"/>
    </dxf>
    <dxf>
      <numFmt numFmtId="1" formatCode="0"/>
    </dxf>
    <dxf>
      <numFmt numFmtId="167" formatCode="0.0"/>
    </dxf>
    <dxf>
      <numFmt numFmtId="1" formatCode="0"/>
    </dxf>
    <dxf>
      <numFmt numFmtId="167" formatCode="0.0"/>
    </dxf>
    <dxf>
      <alignment vertical="center" readingOrder="0"/>
    </dxf>
    <dxf>
      <alignment horizontal="center" readingOrder="0"/>
    </dxf>
    <dxf>
      <numFmt numFmtId="2" formatCode="0.00"/>
    </dxf>
    <dxf>
      <numFmt numFmtId="168" formatCode="0.000"/>
    </dxf>
    <dxf>
      <numFmt numFmtId="169" formatCode="0.0000"/>
    </dxf>
    <dxf>
      <numFmt numFmtId="170" formatCode="0.00000"/>
    </dxf>
    <dxf>
      <numFmt numFmtId="171" formatCode="0.000000"/>
    </dxf>
    <dxf>
      <numFmt numFmtId="172" formatCode="0.0000000"/>
    </dxf>
    <dxf>
      <numFmt numFmtId="173" formatCode="0.00000000"/>
    </dxf>
    <dxf>
      <numFmt numFmtId="174" formatCode="0.000000000"/>
    </dxf>
    <dxf>
      <numFmt numFmtId="175" formatCode="0.0000000000"/>
    </dxf>
    <dxf>
      <numFmt numFmtId="174" formatCode="0.000000000"/>
    </dxf>
    <dxf>
      <alignment horizontal="center" readingOrder="0"/>
    </dxf>
    <dxf>
      <alignment vertical="center" readingOrder="0"/>
    </dxf>
    <dxf>
      <alignment vertical="bottom" readingOrder="0"/>
    </dxf>
    <dxf>
      <alignment vertical="center" readingOrder="0"/>
    </dxf>
    <dxf>
      <numFmt numFmtId="2" formatCode="0.00"/>
    </dxf>
    <dxf>
      <numFmt numFmtId="167" formatCode="0.0"/>
    </dxf>
    <dxf>
      <numFmt numFmtId="2" formatCode="0.00"/>
    </dxf>
    <dxf>
      <numFmt numFmtId="167" formatCode="0.0"/>
    </dxf>
    <dxf>
      <alignment horizontal="center" readingOrder="0"/>
    </dxf>
    <dxf>
      <numFmt numFmtId="2" formatCode="0.00"/>
    </dxf>
    <dxf>
      <numFmt numFmtId="167" formatCode="0.0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font>
        <name val="Gotham HTF Light"/>
      </font>
    </dxf>
    <dxf>
      <font>
        <name val="Gotham HTF Light"/>
      </font>
    </dxf>
    <dxf>
      <font>
        <name val="Gotham HTF Light"/>
      </font>
    </dxf>
    <dxf>
      <font>
        <name val="Gotham HTF Light"/>
      </font>
    </dxf>
    <dxf>
      <font>
        <name val="Gotham HTF Light"/>
      </font>
    </dxf>
    <dxf>
      <font>
        <name val="Gotham HTF Light"/>
      </font>
    </dxf>
    <dxf>
      <alignment horizontal="center" readingOrder="0"/>
    </dxf>
    <dxf>
      <font>
        <name val="Gotham HTF Light"/>
      </font>
    </dxf>
    <dxf>
      <font>
        <name val="Gotham HTF Light"/>
      </font>
    </dxf>
    <dxf>
      <font>
        <name val="Gotham HTF Light"/>
      </font>
    </dxf>
    <dxf>
      <font>
        <name val="Gotham HTF Light"/>
      </font>
    </dxf>
    <dxf>
      <font>
        <name val="Gotham HTF Light"/>
      </font>
    </dxf>
    <dxf>
      <font>
        <name val="Gotham HTF Light"/>
      </font>
    </dxf>
    <dxf>
      <font>
        <name val="Gotham HTF Light"/>
      </font>
    </dxf>
    <dxf>
      <font>
        <name val="Gotham HTF Light"/>
      </font>
    </dxf>
    <dxf>
      <font>
        <name val="Gotham HTF Light"/>
      </font>
    </dxf>
    <dxf>
      <numFmt numFmtId="2" formatCode="0.00"/>
    </dxf>
    <dxf>
      <numFmt numFmtId="1" formatCode="0"/>
    </dxf>
    <dxf>
      <font>
        <name val="Gotham HTF Light"/>
      </font>
    </dxf>
    <dxf>
      <font>
        <name val="Gotham HTF Light"/>
      </font>
    </dxf>
    <dxf>
      <font>
        <name val="Gotham HTF Light"/>
      </font>
    </dxf>
    <dxf>
      <font>
        <name val="Gotham HTF Light"/>
      </font>
    </dxf>
    <dxf>
      <font>
        <name val="Gotham HTF Light"/>
      </font>
    </dxf>
    <dxf>
      <font>
        <name val="Gotham HTF Light"/>
      </font>
    </dxf>
    <dxf>
      <font>
        <name val="Gotham HTF Light"/>
      </font>
    </dxf>
    <dxf>
      <font>
        <name val="Gotham HTF Light"/>
      </font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Gotham HTF Light"/>
        <scheme val="none"/>
      </font>
    </dxf>
    <dxf>
      <font>
        <strike val="0"/>
        <outline val="0"/>
        <shadow val="0"/>
        <u val="none"/>
        <vertAlign val="baseline"/>
        <sz val="11"/>
        <name val="Gotham HTF Light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Gotham HTF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otham HTF Light"/>
        <scheme val="none"/>
      </font>
      <numFmt numFmtId="164" formatCode="_-* #,##0_-;\-* #,##0_-;_-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Gotham HTF Light"/>
        <scheme val="none"/>
      </font>
    </dxf>
    <dxf>
      <font>
        <strike val="0"/>
        <outline val="0"/>
        <shadow val="0"/>
        <u val="none"/>
        <vertAlign val="baseline"/>
        <sz val="11"/>
        <name val="Gotham HTF Light"/>
        <scheme val="none"/>
      </font>
      <numFmt numFmtId="35" formatCode="_-* #,##0.00_-;\-* #,##0.00_-;_-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Gotham HTF Light"/>
        <scheme val="none"/>
      </font>
    </dxf>
    <dxf>
      <font>
        <strike val="0"/>
        <outline val="0"/>
        <shadow val="0"/>
        <u val="none"/>
        <vertAlign val="baseline"/>
        <sz val="11"/>
        <name val="Gotham HTF Light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Gotham HTF Light"/>
        <scheme val="none"/>
      </font>
    </dxf>
    <dxf>
      <font>
        <strike val="0"/>
        <outline val="0"/>
        <shadow val="0"/>
        <u val="none"/>
        <vertAlign val="baseline"/>
        <sz val="11"/>
        <name val="Gotham HTF Light"/>
        <scheme val="none"/>
      </font>
      <numFmt numFmtId="165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Gotham HTF Light"/>
        <scheme val="none"/>
      </font>
    </dxf>
    <dxf>
      <font>
        <strike val="0"/>
        <outline val="0"/>
        <shadow val="0"/>
        <u val="none"/>
        <vertAlign val="baseline"/>
        <sz val="11"/>
        <name val="Gotham HTF Light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Gotham HTF Light"/>
        <scheme val="none"/>
      </font>
    </dxf>
    <dxf>
      <font>
        <strike val="0"/>
        <outline val="0"/>
        <shadow val="0"/>
        <u val="none"/>
        <vertAlign val="baseline"/>
        <sz val="11"/>
        <name val="Gotham HTF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Gotham HTF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name val="Gotham HTF Light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Gotham HTF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name val="Gotham HTF Light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Gotham HTF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name val="Gotham HTF Light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Gotham HTF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name val="Gotham HTF Light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Gotham HTF Light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1"/>
        <name val="Gotham HTF Ligh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Gotham HTF Light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1"/>
        <name val="Gotham HTF Ligh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Gotham HTF Light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1"/>
        <name val="Gotham HTF Ligh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Gotham HTF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Gotham HTF Light"/>
        <scheme val="none"/>
      </font>
      <numFmt numFmtId="2" formatCode="0.00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Gotham HTF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Gotham HTF Light"/>
        <scheme val="none"/>
      </font>
      <numFmt numFmtId="19" formatCode="d/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Gotham HTF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Gotham HTF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Gotham HTF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Gotham HTF Light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Gotham HTF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Gotham HTF Light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Gotham HTF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Gotham HTF Light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Gotham HTF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Gotham HTF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Gotham HTF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Gotham HTF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Gotham HTF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Gotham HTF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Gotham HTF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Gotham HTF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Gotham HTF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Gotham HTF Light"/>
        <scheme val="none"/>
      </font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GothamHTF-Book"/>
        <scheme val="none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3591"/>
      <color rgb="FFCD20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07/relationships/slicerCache" Target="slicerCaches/slicerCache5.xml"/><Relationship Id="rId18" Type="http://schemas.microsoft.com/office/2007/relationships/slicerCache" Target="slicerCaches/slicerCache10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1.xml"/><Relationship Id="rId12" Type="http://schemas.microsoft.com/office/2007/relationships/slicerCache" Target="slicerCaches/slicerCache4.xml"/><Relationship Id="rId17" Type="http://schemas.microsoft.com/office/2007/relationships/slicerCache" Target="slicerCaches/slicerCache9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microsoft.com/office/2007/relationships/slicerCache" Target="slicerCaches/slicerCache8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microsoft.com/office/2007/relationships/slicerCache" Target="slicerCaches/slicerCache7.xml"/><Relationship Id="rId23" Type="http://schemas.openxmlformats.org/officeDocument/2006/relationships/customXml" Target="../customXml/item1.xml"/><Relationship Id="rId10" Type="http://schemas.microsoft.com/office/2007/relationships/slicerCache" Target="slicerCaches/slicerCache2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microsoft.com/office/2007/relationships/slicerCache" Target="slicerCaches/slicerCache6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360_Q2.xlsx]TD!TablaDinámicaBase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Promedio - Evaluación 360 de pilares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7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TD!$B$3:$B$4</c:f>
              <c:strCache>
                <c:ptCount val="1"/>
                <c:pt idx="0">
                  <c:v>2020-Q1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TD!$A$5:$A$8</c:f>
              <c:strCache>
                <c:ptCount val="4"/>
                <c:pt idx="0">
                  <c:v>Contagiamos pasión</c:v>
                </c:pt>
                <c:pt idx="1">
                  <c:v>Buscamos la excelencia</c:v>
                </c:pt>
                <c:pt idx="2">
                  <c:v>Trabajamos juntos</c:v>
                </c:pt>
                <c:pt idx="3">
                  <c:v>Vivimos y disfrutamos</c:v>
                </c:pt>
              </c:strCache>
            </c:strRef>
          </c:cat>
          <c:val>
            <c:numRef>
              <c:f>TD!$B$5:$B$8</c:f>
              <c:numCache>
                <c:formatCode>0.00</c:formatCode>
                <c:ptCount val="4"/>
                <c:pt idx="0">
                  <c:v>73.48326975282329</c:v>
                </c:pt>
                <c:pt idx="1">
                  <c:v>74.525644010433979</c:v>
                </c:pt>
                <c:pt idx="2">
                  <c:v>76.938930791311051</c:v>
                </c:pt>
                <c:pt idx="3">
                  <c:v>75.515935099771895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5-43D6-8548-E9DA42C22C95}"/>
            </c:ext>
          </c:extLst>
        </c:ser>
        <c:ser>
          <c:idx val="1"/>
          <c:order val="1"/>
          <c:tx>
            <c:strRef>
              <c:f>TD!$C$3:$C$4</c:f>
              <c:strCache>
                <c:ptCount val="1"/>
                <c:pt idx="0">
                  <c:v>2020-Q2</c:v>
                </c:pt>
              </c:strCache>
            </c:strRef>
          </c:tx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elete val="1"/>
          </c:dLbls>
          <c:cat>
            <c:strRef>
              <c:f>TD!$A$5:$A$8</c:f>
              <c:strCache>
                <c:ptCount val="4"/>
                <c:pt idx="0">
                  <c:v>Contagiamos pasión</c:v>
                </c:pt>
                <c:pt idx="1">
                  <c:v>Buscamos la excelencia</c:v>
                </c:pt>
                <c:pt idx="2">
                  <c:v>Trabajamos juntos</c:v>
                </c:pt>
                <c:pt idx="3">
                  <c:v>Vivimos y disfrutamos</c:v>
                </c:pt>
              </c:strCache>
            </c:strRef>
          </c:cat>
          <c:val>
            <c:numRef>
              <c:f>TD!$C$5:$C$8</c:f>
              <c:numCache>
                <c:formatCode>0.00</c:formatCode>
                <c:ptCount val="4"/>
                <c:pt idx="0">
                  <c:v>71.595297371704106</c:v>
                </c:pt>
                <c:pt idx="1">
                  <c:v>73.663968668588609</c:v>
                </c:pt>
                <c:pt idx="2">
                  <c:v>76.279290098346394</c:v>
                </c:pt>
                <c:pt idx="3">
                  <c:v>74.177529820120256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65-462B-A562-4D8E4F85849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064600176"/>
        <c:axId val="2064601808"/>
      </c:barChart>
      <c:catAx>
        <c:axId val="206460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64601808"/>
        <c:crosses val="autoZero"/>
        <c:auto val="1"/>
        <c:lblAlgn val="ctr"/>
        <c:lblOffset val="100"/>
        <c:noMultiLvlLbl val="0"/>
      </c:catAx>
      <c:valAx>
        <c:axId val="2064601808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206460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Evolución 360 de pilares </a:t>
            </a:r>
            <a:endParaRPr lang="es-P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419"/>
        </a:p>
      </c:txPr>
    </c:title>
    <c:autoTitleDeleted val="0"/>
    <c:plotArea>
      <c:layout>
        <c:manualLayout>
          <c:layoutTarget val="inner"/>
          <c:xMode val="edge"/>
          <c:yMode val="edge"/>
          <c:x val="9.7273151778033709E-2"/>
          <c:y val="0.16434267716535436"/>
          <c:w val="0.87122462817147861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TD!$C$12:$D$12</c:f>
              <c:strCache>
                <c:ptCount val="2"/>
                <c:pt idx="0">
                  <c:v>2020-Q1</c:v>
                </c:pt>
                <c:pt idx="1">
                  <c:v>2020-Q2</c:v>
                </c:pt>
              </c:strCache>
            </c:strRef>
          </c:cat>
          <c:val>
            <c:numRef>
              <c:f>TD!$C$17:$D$17</c:f>
              <c:numCache>
                <c:formatCode>0.00</c:formatCode>
                <c:ptCount val="2"/>
                <c:pt idx="0">
                  <c:v>75.115944913585054</c:v>
                </c:pt>
                <c:pt idx="1">
                  <c:v>73.929021489689845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5C-4C46-A3E5-A59C01BA5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964320"/>
        <c:axId val="328397648"/>
      </c:lineChart>
      <c:catAx>
        <c:axId val="32896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28397648"/>
        <c:crosses val="autoZero"/>
        <c:auto val="1"/>
        <c:lblAlgn val="ctr"/>
        <c:lblOffset val="100"/>
        <c:noMultiLvlLbl val="0"/>
      </c:catAx>
      <c:valAx>
        <c:axId val="328397648"/>
        <c:scaling>
          <c:orientation val="minMax"/>
          <c:max val="85"/>
          <c:min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2896432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360_Q2.xlsx]TD!TablaDinámicaContador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pitchFamily="2" charset="77"/>
                <a:ea typeface="+mn-ea"/>
                <a:cs typeface="+mn-cs"/>
              </a:defRPr>
            </a:pPr>
            <a:r>
              <a:rPr lang="en-US"/>
              <a:t>Total evaluados por periodo</a:t>
            </a:r>
          </a:p>
        </c:rich>
      </c:tx>
      <c:layout>
        <c:manualLayout>
          <c:xMode val="edge"/>
          <c:yMode val="edge"/>
          <c:x val="0.15905687207926089"/>
          <c:y val="0.124401867007547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 HTF Book" pitchFamily="2" charset="77"/>
              <a:ea typeface="+mn-ea"/>
              <a:cs typeface="+mn-cs"/>
            </a:defRPr>
          </a:pPr>
          <a:endParaRPr lang="es-419"/>
        </a:p>
      </c:txPr>
    </c:title>
    <c:autoTitleDeleted val="0"/>
    <c:pivotFmts>
      <c:pivotFmt>
        <c:idx val="0"/>
        <c:spPr>
          <a:solidFill>
            <a:srgbClr val="CD202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Gotham HTF Book" pitchFamily="2" charset="77"/>
                  <a:ea typeface="+mn-ea"/>
                  <a:cs typeface="+mn-cs"/>
                </a:defRPr>
              </a:pPr>
              <a:endParaRPr lang="es-419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D202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Gotham HTF Book" pitchFamily="2" charset="77"/>
                  <a:ea typeface="+mn-ea"/>
                  <a:cs typeface="+mn-cs"/>
                </a:defRPr>
              </a:pPr>
              <a:endParaRPr lang="es-419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D202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Gotham HTF Book" pitchFamily="2" charset="77"/>
                  <a:ea typeface="+mn-ea"/>
                  <a:cs typeface="+mn-cs"/>
                </a:defRPr>
              </a:pPr>
              <a:endParaRPr lang="es-419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CD202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Gotham HTF Book" pitchFamily="2" charset="77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D202C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Gotham HTF Book" pitchFamily="2" charset="77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TD!$B$21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D202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pitchFamily="2" charset="77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TD!$A$22:$A$23</c:f>
              <c:strCache>
                <c:ptCount val="2"/>
                <c:pt idx="0">
                  <c:v>2020-Q2</c:v>
                </c:pt>
                <c:pt idx="1">
                  <c:v>2020-Q1</c:v>
                </c:pt>
              </c:strCache>
            </c:strRef>
          </c:cat>
          <c:val>
            <c:numRef>
              <c:f>TD!$B$22:$B$23</c:f>
              <c:numCache>
                <c:formatCode>0</c:formatCode>
                <c:ptCount val="2"/>
                <c:pt idx="0">
                  <c:v>269</c:v>
                </c:pt>
                <c:pt idx="1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EA-4373-9CE2-5425726F8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4"/>
        <c:overlap val="-4"/>
        <c:axId val="2113096751"/>
        <c:axId val="2113098783"/>
      </c:barChart>
      <c:catAx>
        <c:axId val="21130967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pitchFamily="2" charset="77"/>
                <a:ea typeface="+mn-ea"/>
                <a:cs typeface="+mn-cs"/>
              </a:defRPr>
            </a:pPr>
            <a:endParaRPr lang="es-419"/>
          </a:p>
        </c:txPr>
        <c:crossAx val="2113098783"/>
        <c:crosses val="autoZero"/>
        <c:auto val="1"/>
        <c:lblAlgn val="ctr"/>
        <c:lblOffset val="100"/>
        <c:noMultiLvlLbl val="0"/>
      </c:catAx>
      <c:valAx>
        <c:axId val="211309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pitchFamily="2" charset="77"/>
                <a:ea typeface="+mn-ea"/>
                <a:cs typeface="+mn-cs"/>
              </a:defRPr>
            </a:pPr>
            <a:endParaRPr lang="es-419"/>
          </a:p>
        </c:txPr>
        <c:crossAx val="2113096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latin typeface="Gotham HTF Book" pitchFamily="2" charset="77"/>
        </a:defRPr>
      </a:pPr>
      <a:endParaRPr lang="es-419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515476</xdr:colOff>
      <xdr:row>12</xdr:row>
      <xdr:rowOff>20175</xdr:rowOff>
    </xdr:from>
    <xdr:to>
      <xdr:col>8</xdr:col>
      <xdr:colOff>555511</xdr:colOff>
      <xdr:row>29</xdr:row>
      <xdr:rowOff>163149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209C2E-8FA0-E04D-B14C-7ADCC63F3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500176</xdr:colOff>
      <xdr:row>30</xdr:row>
      <xdr:rowOff>89740</xdr:rowOff>
    </xdr:from>
    <xdr:to>
      <xdr:col>3</xdr:col>
      <xdr:colOff>281345</xdr:colOff>
      <xdr:row>42</xdr:row>
      <xdr:rowOff>180457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Nivel Ocupacional">
              <a:extLst>
                <a:ext uri="{FF2B5EF4-FFF2-40B4-BE49-F238E27FC236}">
                  <a16:creationId xmlns:a16="http://schemas.microsoft.com/office/drawing/2014/main" id="{F868D12F-1108-DC4E-833D-68EF1AABD4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ivel Ocupaciona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9739" y="5804740"/>
              <a:ext cx="1305169" cy="23767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419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576277</xdr:colOff>
      <xdr:row>30</xdr:row>
      <xdr:rowOff>89162</xdr:rowOff>
    </xdr:from>
    <xdr:to>
      <xdr:col>11</xdr:col>
      <xdr:colOff>631031</xdr:colOff>
      <xdr:row>42</xdr:row>
      <xdr:rowOff>176997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Área">
              <a:extLst>
                <a:ext uri="{FF2B5EF4-FFF2-40B4-BE49-F238E27FC236}">
                  <a16:creationId xmlns:a16="http://schemas.microsoft.com/office/drawing/2014/main" id="{9F923150-9316-B24F-BF6F-C9FC7B3B22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Áre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57840" y="5804162"/>
              <a:ext cx="3102754" cy="23738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419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730250</xdr:colOff>
      <xdr:row>2</xdr:row>
      <xdr:rowOff>139069</xdr:rowOff>
    </xdr:from>
    <xdr:to>
      <xdr:col>11</xdr:col>
      <xdr:colOff>603250</xdr:colOff>
      <xdr:row>11</xdr:row>
      <xdr:rowOff>52916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Periodo">
              <a:extLst>
                <a:ext uri="{FF2B5EF4-FFF2-40B4-BE49-F238E27FC236}">
                  <a16:creationId xmlns:a16="http://schemas.microsoft.com/office/drawing/2014/main" id="{46CD4BBD-C622-FE47-BBA4-E9F75B40CC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erio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73813" y="520069"/>
              <a:ext cx="2159000" cy="162834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419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8</xdr:col>
      <xdr:colOff>739510</xdr:colOff>
      <xdr:row>12</xdr:row>
      <xdr:rowOff>35719</xdr:rowOff>
    </xdr:from>
    <xdr:to>
      <xdr:col>18</xdr:col>
      <xdr:colOff>9260</xdr:colOff>
      <xdr:row>29</xdr:row>
      <xdr:rowOff>154781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9DA34FC-E3B7-914D-90B3-43F139D30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509324</xdr:colOff>
      <xdr:row>43</xdr:row>
      <xdr:rowOff>107156</xdr:rowOff>
    </xdr:from>
    <xdr:to>
      <xdr:col>7</xdr:col>
      <xdr:colOff>39424</xdr:colOff>
      <xdr:row>56</xdr:row>
      <xdr:rowOff>85983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Nombre">
              <a:extLst>
                <a:ext uri="{FF2B5EF4-FFF2-40B4-BE49-F238E27FC236}">
                  <a16:creationId xmlns:a16="http://schemas.microsoft.com/office/drawing/2014/main" id="{778138E1-2A86-FF41-9701-071E1C895B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8887" y="8298656"/>
              <a:ext cx="4102100" cy="24553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419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28574</xdr:colOff>
      <xdr:row>30</xdr:row>
      <xdr:rowOff>72760</xdr:rowOff>
    </xdr:from>
    <xdr:to>
      <xdr:col>14</xdr:col>
      <xdr:colOff>428623</xdr:colOff>
      <xdr:row>42</xdr:row>
      <xdr:rowOff>142876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exo">
              <a:extLst>
                <a:ext uri="{FF2B5EF4-FFF2-40B4-BE49-F238E27FC236}">
                  <a16:creationId xmlns:a16="http://schemas.microsoft.com/office/drawing/2014/main" id="{F06F11A5-49C5-AB4A-8A58-3EAB8A16A6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x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20137" y="5787760"/>
              <a:ext cx="1924049" cy="23561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419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</xdr:col>
      <xdr:colOff>535781</xdr:colOff>
      <xdr:row>2</xdr:row>
      <xdr:rowOff>143362</xdr:rowOff>
    </xdr:from>
    <xdr:to>
      <xdr:col>8</xdr:col>
      <xdr:colOff>571499</xdr:colOff>
      <xdr:row>11</xdr:row>
      <xdr:rowOff>52917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B1FC0E46-A7CA-F04A-A63F-972EF61708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484980</xdr:colOff>
      <xdr:row>30</xdr:row>
      <xdr:rowOff>64031</xdr:rowOff>
    </xdr:from>
    <xdr:to>
      <xdr:col>17</xdr:col>
      <xdr:colOff>738187</xdr:colOff>
      <xdr:row>42</xdr:row>
      <xdr:rowOff>119063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Rango de edad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ango de eda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00543" y="5779031"/>
              <a:ext cx="2539207" cy="23410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419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12</xdr:col>
      <xdr:colOff>70908</xdr:colOff>
      <xdr:row>2</xdr:row>
      <xdr:rowOff>126999</xdr:rowOff>
    </xdr:from>
    <xdr:to>
      <xdr:col>17</xdr:col>
      <xdr:colOff>728133</xdr:colOff>
      <xdr:row>11</xdr:row>
      <xdr:rowOff>47624</xdr:rowOff>
    </xdr:to>
    <xdr:sp macro="" textlink="">
      <xdr:nvSpPr>
        <xdr:cNvPr id="10" name="CuadroTexto 9"/>
        <xdr:cNvSpPr txBox="1"/>
      </xdr:nvSpPr>
      <xdr:spPr>
        <a:xfrm>
          <a:off x="8762471" y="507999"/>
          <a:ext cx="4467225" cy="1635125"/>
        </a:xfrm>
        <a:prstGeom prst="rect">
          <a:avLst/>
        </a:prstGeom>
        <a:solidFill>
          <a:schemeClr val="lt1"/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419" sz="1100"/>
            <a:t>NOTA:</a:t>
          </a:r>
        </a:p>
        <a:p>
          <a:pPr algn="l"/>
          <a:r>
            <a:rPr lang="es-419" sz="1100"/>
            <a:t>No</a:t>
          </a:r>
          <a:r>
            <a:rPr lang="es-419" sz="1100" baseline="0"/>
            <a:t> se está considerando al personal de Limaná ni de San Francisco Chico.</a:t>
          </a:r>
        </a:p>
        <a:p>
          <a:pPr algn="l"/>
          <a:r>
            <a:rPr lang="es-419" sz="1100" baseline="0"/>
            <a:t>En total han sido evaluadas 269 personas..</a:t>
          </a:r>
        </a:p>
        <a:p>
          <a:pPr algn="l"/>
          <a:endParaRPr lang="es-419" sz="1100"/>
        </a:p>
      </xdr:txBody>
    </xdr:sp>
    <xdr:clientData/>
  </xdr:twoCellAnchor>
  <xdr:twoCellAnchor editAs="oneCell">
    <xdr:from>
      <xdr:col>3</xdr:col>
      <xdr:colOff>385777</xdr:colOff>
      <xdr:row>30</xdr:row>
      <xdr:rowOff>89162</xdr:rowOff>
    </xdr:from>
    <xdr:to>
      <xdr:col>7</xdr:col>
      <xdr:colOff>440531</xdr:colOff>
      <xdr:row>42</xdr:row>
      <xdr:rowOff>166687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7" name="Unidad de negoci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Unidad de negoci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19340" y="5804162"/>
              <a:ext cx="3102754" cy="2363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419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621927</xdr:colOff>
      <xdr:row>4</xdr:row>
      <xdr:rowOff>121939</xdr:rowOff>
    </xdr:from>
    <xdr:ext cx="1503268" cy="2581479"/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Periodo 1">
              <a:extLst>
                <a:ext uri="{FF2B5EF4-FFF2-40B4-BE49-F238E27FC236}">
                  <a16:creationId xmlns:a16="http://schemas.microsoft.com/office/drawing/2014/main" id="{ECC5D809-390F-384B-A8B9-D4FF1D29CD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eriod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951449" y="934365"/>
              <a:ext cx="1503268" cy="25814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419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oneCellAnchor>
  <xdr:twoCellAnchor editAs="oneCell">
    <xdr:from>
      <xdr:col>14</xdr:col>
      <xdr:colOff>2004354</xdr:colOff>
      <xdr:row>19</xdr:row>
      <xdr:rowOff>105652</xdr:rowOff>
    </xdr:from>
    <xdr:to>
      <xdr:col>15</xdr:col>
      <xdr:colOff>520942</xdr:colOff>
      <xdr:row>25</xdr:row>
      <xdr:rowOff>163918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A8D8B2A-FF3D-D542-9C7B-E6EB94803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4501" y="4153777"/>
          <a:ext cx="1206000" cy="1234884"/>
        </a:xfrm>
        <a:prstGeom prst="rect">
          <a:avLst/>
        </a:prstGeom>
      </xdr:spPr>
    </xdr:pic>
    <xdr:clientData/>
  </xdr:twoCellAnchor>
  <xdr:twoCellAnchor editAs="oneCell">
    <xdr:from>
      <xdr:col>1</xdr:col>
      <xdr:colOff>1851033</xdr:colOff>
      <xdr:row>18</xdr:row>
      <xdr:rowOff>161683</xdr:rowOff>
    </xdr:from>
    <xdr:to>
      <xdr:col>2</xdr:col>
      <xdr:colOff>451945</xdr:colOff>
      <xdr:row>25</xdr:row>
      <xdr:rowOff>24126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12D07E23-9C20-1D4C-864A-0C496DE414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5187" y="4013705"/>
          <a:ext cx="1206280" cy="1235164"/>
        </a:xfrm>
        <a:prstGeom prst="rect">
          <a:avLst/>
        </a:prstGeom>
      </xdr:spPr>
    </xdr:pic>
    <xdr:clientData/>
  </xdr:twoCellAnchor>
  <xdr:twoCellAnchor editAs="oneCell">
    <xdr:from>
      <xdr:col>10</xdr:col>
      <xdr:colOff>1763867</xdr:colOff>
      <xdr:row>19</xdr:row>
      <xdr:rowOff>75404</xdr:rowOff>
    </xdr:from>
    <xdr:to>
      <xdr:col>11</xdr:col>
      <xdr:colOff>546875</xdr:colOff>
      <xdr:row>25</xdr:row>
      <xdr:rowOff>129824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1379660-DF36-F742-B9A6-5E7FE8884B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07507" y="4123529"/>
          <a:ext cx="1206280" cy="1231038"/>
        </a:xfrm>
        <a:prstGeom prst="rect">
          <a:avLst/>
        </a:prstGeom>
      </xdr:spPr>
    </xdr:pic>
    <xdr:clientData/>
  </xdr:twoCellAnchor>
  <xdr:twoCellAnchor editAs="oneCell">
    <xdr:from>
      <xdr:col>5</xdr:col>
      <xdr:colOff>1955255</xdr:colOff>
      <xdr:row>19</xdr:row>
      <xdr:rowOff>89455</xdr:rowOff>
    </xdr:from>
    <xdr:to>
      <xdr:col>6</xdr:col>
      <xdr:colOff>233998</xdr:colOff>
      <xdr:row>25</xdr:row>
      <xdr:rowOff>143875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DD8E6870-3562-714C-8229-BE0FCB2B1A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70255" y="4137580"/>
          <a:ext cx="1206280" cy="1231038"/>
        </a:xfrm>
        <a:prstGeom prst="rect">
          <a:avLst/>
        </a:prstGeom>
      </xdr:spPr>
    </xdr:pic>
    <xdr:clientData/>
  </xdr:twoCellAnchor>
  <xdr:twoCellAnchor editAs="oneCell">
    <xdr:from>
      <xdr:col>7</xdr:col>
      <xdr:colOff>165846</xdr:colOff>
      <xdr:row>4</xdr:row>
      <xdr:rowOff>98052</xdr:rowOff>
    </xdr:from>
    <xdr:to>
      <xdr:col>10</xdr:col>
      <xdr:colOff>882462</xdr:colOff>
      <xdr:row>15</xdr:row>
      <xdr:rowOff>154080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Sed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d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62096" y="714376"/>
              <a:ext cx="2187388" cy="25913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419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935692</xdr:colOff>
      <xdr:row>4</xdr:row>
      <xdr:rowOff>98610</xdr:rowOff>
    </xdr:from>
    <xdr:to>
      <xdr:col>11</xdr:col>
      <xdr:colOff>341220</xdr:colOff>
      <xdr:row>15</xdr:row>
      <xdr:rowOff>140073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Nivel Ocupacional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ivel Ocupacional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02714" y="714934"/>
              <a:ext cx="1828800" cy="25767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419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tzye17\Desktop\Consolidado36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C JUNIO"/>
      <sheetName val="Sheet 1"/>
      <sheetName val="TABLAS"/>
      <sheetName val="Hoja1"/>
      <sheetName val="Worksheet"/>
      <sheetName val="Instrucciones"/>
      <sheetName val="DatosColab"/>
    </sheetNames>
    <sheetDataSet>
      <sheetData sheetId="0">
        <row r="1">
          <cell r="A1" t="str">
            <v>Nombre Completo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mela Chokewanca Blanco" refreshedDate="44036.426412615743" createdVersion="6" refreshedVersion="6" minRefreshableVersion="3" recordCount="559">
  <cacheSource type="worksheet">
    <worksheetSource name="TablaResultados"/>
  </cacheSource>
  <cacheFields count="25">
    <cacheField name="DNI" numFmtId="49">
      <sharedItems/>
    </cacheField>
    <cacheField name="Nombre" numFmtId="0">
      <sharedItems containsBlank="1" count="351">
        <s v="Juan Alberto Felipe Forsyth Rivarola"/>
        <s v="Juan Alberto Forsyth Alarco"/>
        <s v="Willard Martin Manrique Ramos"/>
        <s v="Humberto Augusto Toribio Julca"/>
        <s v="Carlos Emilio Perales Quintana"/>
        <s v="Clodoaldo Abraham Diche Paredes"/>
        <s v="Edwin Yoel Bastidas Orellana"/>
        <s v="Gerardo Jeanpierre Correa Juarez"/>
        <s v="Jhon Jesus Valle Ubillus"/>
        <s v="Jose Luis Rodriguez Huaranga"/>
        <s v="Jover Smit Castro Arrasco"/>
        <s v="Michel Angelo Pucce Rivera"/>
        <s v="Rances Paolo Mergoni Altamirano"/>
        <s v="Wylly Wilson Landa Marujo"/>
        <s v="Jameson Daniel Ramirez Sinchez"/>
        <s v="Freddy Alexander Aliaga Ramirez"/>
        <s v="Giancarlo Giovanni Leon Gomez"/>
        <s v="Gregory Joaquin Gutierrez Ayala"/>
        <s v="Roberto Elias Panana Rodriguez"/>
        <s v="Robinson Ramiro Junior Becerra Amasifuen"/>
        <s v="Smith Joseph Chavez Conde"/>
        <s v="Hernan Javier Canales Corbetta"/>
        <s v="Fatima Esther Quiñonez Flores"/>
        <s v="Juan Rene Morillo Machado"/>
        <s v="Pamela Chokewanca Blanco"/>
        <s v="Ronald Antony Jaramillo Enciso"/>
        <s v="Zarella Lizbeth Monteverde Luque"/>
        <s v="Alene Elizabeth Villacorta Tardio"/>
        <s v="Gloria Maribel Monja Cordova"/>
        <s v="Jorge Luis Romero Anaya"/>
        <s v="Jose Alfredo Patrocinio Choque"/>
        <s v="Jose Martin Zorrilla Pio"/>
        <s v="Victor Ernesto Castañeda Pastor"/>
        <s v="Akemi Luz Kiwaki Arauco"/>
        <s v="Carlos Alberto Escobar Bazan"/>
        <s v="Daniel Salvador Cahua Salazar"/>
        <s v="Eduardo Gonzalo Bazalar Pizarro"/>
        <s v="Jose Luis Flores Amaya"/>
        <s v="Mario Sixto Tejada Romero"/>
        <s v="Martin Rodolfo Rivera Vasquez"/>
        <s v="Omar Alejandro Eden Villegas"/>
        <s v="Oscar Ramirez Obregon"/>
        <s v="Rafael Naupari Hurtado"/>
        <s v="Robert Danny Torres Huaman"/>
        <s v="Rosa Elena Rosales Gonzales"/>
        <s v="Sebastian Alejandro Cahua Torres"/>
        <s v="Patricia Kendy Orihuela Bejarano"/>
        <s v="Fermin Yupanqui Alarcon"/>
        <s v="Hernan Jaime Carhuapoma Flores"/>
        <s v="Luis Ayala Chiroque"/>
        <s v="Rosa Graciela Rivasplata De Sandoval"/>
        <s v="Kempner Leao Rios Ribeiro"/>
        <s v="Luis Manuel Chuyo Rios"/>
        <s v="Miky Adan Cubas Ramirez"/>
        <s v="Paolo Andy Chinchay Gonzales"/>
        <s v="Aldo Leonardo Malasquez Garcia"/>
        <s v="Julio Cesar Gomez Cacha"/>
        <s v="Deivid Cristhian Silva Vasquez"/>
        <s v="Luis Aurelio Ricardo Cervantes Relayze"/>
        <s v="Daniel Nathan Oyola Mejia"/>
        <s v="Mark Kevin Perez Diaz"/>
        <s v="Cesar Augusto Navarro Sanchez"/>
        <s v="Diego Alonso Zimmermann Mendez"/>
        <s v="Enrique Santiago Ramirez Hernandez"/>
        <s v="Jose Alfredo Huancas Santisteban"/>
        <s v="Juan Manuel Del Aguila Utia"/>
        <s v="Paulo Cesar Mesones Huaman"/>
        <s v="Claudia Fiorela Otoya Silva"/>
        <s v="Edith Ivet Pando Guillen"/>
        <s v="Liliana Garcia Aguilar"/>
        <s v="Pilar Soledad Cano Ñato"/>
        <s v="Yolanda Brigida Ñahui Alejandro"/>
        <s v="Jorge Juan Guerrero Ramirez"/>
        <s v="Kelly Mariela Fonseca Fonseca"/>
        <s v="Milagros Irma Cano Erazo"/>
        <s v="Carlos Enrique Villena Navarro"/>
        <s v="Stephanie Zapata Cortez"/>
        <s v="Alexander Alberto Alvarado Arambulo"/>
        <s v="Eric Deiby Salvador Salvador"/>
        <s v="John Pether Cienfuegos Gamboa"/>
        <s v="Juan Manuel Melgarejo Hidalgo"/>
        <s v="Luis Alberto Alejandria Zapata"/>
        <s v="Rafael Valverde Cabrera"/>
        <s v="Edwin Ademir Lavado Blas"/>
        <s v="Jesus Eduardo Limas Cruz"/>
        <s v="Julio Cesar Cabrera Verde"/>
        <s v="Reynaldo Alejandro Sausa Carrion"/>
        <s v="Roberto Jonathan Rubina Avila"/>
        <s v="Sheyla Jakeleen Angulo Arista"/>
        <s v="Benjamin Jesus Pizarro Zapata"/>
        <s v="Carmen Elizabeth Aguirre Deza"/>
        <s v="Hector Eleodoro Solis Calderon"/>
        <s v="Henry Quiroz Avila"/>
        <s v="Jorge Luis Ghiglino Echegaray"/>
        <s v="Olivia Sonia Sanchez Gonzales"/>
        <s v="Pablo Cesar Ochoa Chauca"/>
        <s v="Virginia Garcia Calderon De Cruz"/>
        <s v="Luz Gissella Ruiz Flores"/>
        <s v="Sergio Alonso Jimenez Yataco"/>
        <s v="Agustin Guevara Cogorno"/>
        <s v="Gabriela Isabel Ortiz Rodas"/>
        <s v="Roxana Maribel Vargas Solis"/>
        <s v="Andres Pedro Parra Fernandez"/>
        <s v="Carlos Alfredo Loayza Vasquez"/>
        <s v="Cesar Victorino Agurto Obregon"/>
        <s v="David Vladimir Pacheco Hidalgo"/>
        <s v="Fabio Junior Aspajo Ortiz"/>
        <s v="Gerson Tino Sandoval Leyva"/>
        <s v="Ian Aldair Mendez Melgarejo"/>
        <s v="Joaquin Amado Aspajo Llerena"/>
        <s v="Jorge Aldo Cerron Avalos"/>
        <s v="Julio Cesar Flores Ferreyra"/>
        <s v="Kelmer Alan Bartra Vela"/>
        <s v="Max Cevallos Palomino"/>
        <s v="Nils Kevin Enrrique Sotelo"/>
        <s v="Nilton Javier Real Avalos"/>
        <s v="Pedro Leonidas Sotelo Sanchez"/>
        <s v="Jessica Judith Bautista Quintanilla"/>
        <s v="Lucia Del Carmen Hinostroza Huanay"/>
        <s v="Camilo Ignacio Aguirre Guillen"/>
        <s v="Dante Eduardo Ranjit Nuñez Vera"/>
        <s v="Joe Anthony Doria Merino"/>
        <s v="Joe Miguel Conejo Guardamino"/>
        <s v="Julio Cesar Pariona Andrade"/>
        <s v="Martin Hernan Seminario Reusche"/>
        <s v="Rodrigo Aaron Meza Claros"/>
        <s v="Samuel Del Aguila Hidalgo"/>
        <s v="Gustavo Adolfo Buendia Graziani"/>
        <s v="Laura Lucia Barrientos Tapia"/>
        <s v="Luis Alberto Huapaya Tafur"/>
        <s v="Luisa Ricardina Peña Torres"/>
        <s v="Victor Javier Medrano Necochea"/>
        <s v="Grisell Andrea Sarrin Camas"/>
        <s v="Luis Saul Huasasquiche Palomino"/>
        <s v="Jaime Alonso Cabrera Maurtua"/>
        <s v="Abel Omar Canario Huaroto"/>
        <s v="Gabriela Silvia Aliaga Dueñas"/>
        <s v="Isabel Cristina Garcia Huamani"/>
        <s v="Jhony De La Cruz Salazar"/>
        <s v="Luis Alberto Rabanal Villalba"/>
        <s v="Zuleika Yadira Collantes Miyashiro"/>
        <s v="Antonio Humberto Velez Zamora"/>
        <s v="Augusto Carlos Pizarro Aquino"/>
        <s v="Christian Loveday Mejia"/>
        <s v="Claudia Alejandra Rodriguez Contreras"/>
        <s v="Erick Vargas Peña"/>
        <s v="Giancarlo Ameghino Andaluz"/>
        <s v="Gustavo Erwin Juarez Cruz"/>
        <s v="Italo Di-Liberto Sernaque"/>
        <s v="Joel Jimenez Aspilcueta"/>
        <s v="Luis Felipe Hidalgo Chavez"/>
        <s v="Luz De La Cruz Paucar"/>
        <s v="Maria Del Carmen Correa Vergara"/>
        <s v="Martin Balcazer Loli"/>
        <s v="Midori Shikiya Hurtado De Cheng"/>
        <s v="Piero Cesar Mercado Chumpitasi"/>
        <s v="Ricardo Alan Forsyth Rivarola"/>
        <s v="Ricardo Carlos Romanet Galvan"/>
        <s v="Roberto Martin Rodriguez Reyna"/>
        <s v="Liber Martin Balcazer Loli"/>
        <s v="Luz Judith De La Cruz Paucar"/>
        <s v="Lorena Jhazmin Chavez Otiniano"/>
        <s v="Sussi Yanet Cabello Rojas"/>
        <s v="Uriel Leandro Gamarra Castillo"/>
        <s v="Darwin Redin Andia Trujillano"/>
        <s v="Jesus Lorenzo Quispe Ramirez"/>
        <s v="Eliana Carolina Diaz Tejada"/>
        <s v="Jorge Oswaldo Portella Portugal"/>
        <s v="Mirella Diaz Lopez"/>
        <s v="Nicole Xiomara Curay Rodriguez"/>
        <s v="Pamela Talledo Navarro"/>
        <s v="Lorelay Evelyn Alarcon Rodriguez"/>
        <s v="Jeancarlo Dino Villanueva Bruno"/>
        <s v="Pedro Manuel Sosa San Martin"/>
        <s v="Enrique Luis Castellares Cuya"/>
        <s v="Francisco Jonatan Gonzales Garcia"/>
        <s v="Roberto Carlos Rodriguez Sanchez"/>
        <s v="Deibis Jhonatan Salazar Llaja"/>
        <s v="Orlando Eugenio Rodriguez Vasquez"/>
        <s v="Brenda Alejandra Rodriguez Paredes"/>
        <s v="Steven Bryant Chincha Mata"/>
        <s v="Franklin Alberto Mangier Lizama"/>
        <s v="Juan Carlos Flores Zuloeta"/>
        <s v="Kiara Victoria Giron Rioja"/>
        <s v="Rolando Agustin Castro Velasco"/>
        <s v="Yerko Alfredo Espinoza Luna"/>
        <s v="Areliz Estrella Cuadros Aquino"/>
        <s v="Carlos Felipe Anton Huaches"/>
        <s v="Cesar Fabian Marquina Escalante"/>
        <s v="Eloy Paredes Rengifo"/>
        <s v="Herminia Victoria Delfin Calderon"/>
        <s v="Jorge Enrique Cardenas Prada"/>
        <s v="Jorge Luis Ravello Cuellar"/>
        <s v="Jose Enrique Saenz Barrera"/>
        <s v="Marco Antonio Vela Pinedo"/>
        <s v="Maria Isabel Armas Durand"/>
        <s v="Miguel Angel Jimenez Julca"/>
        <s v="Tedy Isuiza Iñap"/>
        <s v="Williams Ernesto Saavedra Vasquez"/>
        <s v="Angela Desiree Paucar Antaurco"/>
        <s v="Jose Luis Yanac Galindo"/>
        <s v="Anai Yessenia Luna Aquituari"/>
        <s v="Giancarlo Edinson Toro Palomino"/>
        <s v="Jesus Martin Falconi Moreyra"/>
        <s v="Julio Cesar Carhuapoma Flores"/>
        <s v="Katherine Allison Muñoz Rosas"/>
        <s v="Luis Gustavo Ramos Coronado"/>
        <s v="Roli Ccarampa Silva"/>
        <s v="Brayan Cristian Puma Ramos"/>
        <s v="Danilo Max Gamboa Quiliche"/>
        <s v="Edwin Javier Cardenas Huamani"/>
        <s v="Juan Harry Condor Castillo"/>
        <s v="Juan Jose Jihua Tapahuasco"/>
        <s v="Martin Julio Rivera Quispe"/>
        <s v="Michel Stiven Evaristo Muñoz"/>
        <s v="Sandro Ruiz Vasquez"/>
        <s v="Victor Herrera Tamani"/>
        <s v="Wilber Celedonio Cabana Buitron"/>
        <s v="Angelo Alonso Balvin Fortuna"/>
        <s v="Elias Echabautis Escobar"/>
        <s v="Jorge Fernando Cardenas Shuan"/>
        <s v="Lener Jackson Suarez Valerio"/>
        <s v="Lizandro Pachas Lazo"/>
        <s v="Luis Guerra Medina"/>
        <s v="Richard Cesar Flores Estacio"/>
        <s v="Wilsson Starley Cordova Castro"/>
        <s v="Claudia Cecilia Flores Fernandez"/>
        <s v="Diana Carolina Alba Sanchez"/>
        <s v="Mileny Sheryl Acuña Vento"/>
        <s v="Alessia Balarezo Cantella"/>
        <s v="Alexandra Beatriz Gasparini Jimenez"/>
        <s v="Alexis Roberto Garcia Torres"/>
        <s v="Cesar Edmundo Galvez Tagle"/>
        <s v="Ever Justiniano Villaorduña Cardenas"/>
        <s v="Joao Lara Cuadrao"/>
        <s v="Jose Leonardo Mansilla Farfan"/>
        <s v="Luis Enrique Gamarra Quispe"/>
        <s v="Marcos Antonio Arredondo Pantoja"/>
        <s v="Marcos Enrique Salazar Ore"/>
        <s v="Maria Consuelo Meneses Ramos"/>
        <s v="Roberto Felix Fernandez Amaya"/>
        <s v="Ronald Collazos Rincon"/>
        <s v="Ronald Omar Pizarro Espichan"/>
        <s v="Ruth Gloria Quispe Gutierrez"/>
        <s v="Donald Joao Lara Cuadrao"/>
        <s v="David Gerardo Asayag Armas"/>
        <s v="Marco Antonio Sinti Uceda"/>
        <s v="Wagner Diaz Rengifo"/>
        <s v="Alex Carlos Choy Carrasco"/>
        <s v="Cesar Alfonso Gutierrez Urbina"/>
        <s v="Jhony Raul Correa Huaman"/>
        <s v="Ysoceres Audon Torres Surita"/>
        <s v="Dayana Naty Maldonado Luna"/>
        <s v="Sandra Pierina Palomino Ruiz"/>
        <s v="Yenika Yiletza Guariguan Garcia"/>
        <s v="Barnad Dy Felix Perez Mosquera"/>
        <s v="Arnold Ivan Pujay Rojas"/>
        <s v="Bruno Eduardo Ugaz Bastante"/>
        <s v="Carlos Antonio Aguirre Villalobos"/>
        <s v="Edison Pedro Otero Gonzales"/>
        <s v="Edson Joao Saldaña Sansuste"/>
        <s v="Frank Marlon Bonifacio Huari"/>
        <s v="Fritz Sneiquer Vento Milian"/>
        <s v="Gabriel Manuel Diaz"/>
        <s v="Jordan Luis Cuellar Manrique"/>
        <s v="Jose Miguel Astocondor Molina"/>
        <s v="Kevin Jose Castillo Martinez"/>
        <s v="Luis Gustavo Gonzales Trujillo"/>
        <s v="Misael Eli Lujan Vicente"/>
        <s v="Robert Wilmer Vilchez Bautista"/>
        <s v="Arturo Diaz Campos"/>
        <s v="Edwin Ricardo Quiñones Cortez"/>
        <s v="Jose Miguel Ramirez Zevallos"/>
        <s v="Melsi Elizabeth Reyes Benavides"/>
        <s v="Ruth Selene Rodriguez Carpio"/>
        <s v="Sandra Silvana Bringas Prochazka"/>
        <s v="Freddy Augusto Martinez Sanchez"/>
        <s v="Brenda Lesly Rodriguez Fernandez"/>
        <s v="Carlos Alberto Recavarren Ruiz"/>
        <s v="Gino Valenzuela Gonzales"/>
        <s v="Jose Alfredo Yataco Castillo"/>
        <s v="Julissa Elias Mantilla"/>
        <s v="Luis Carlos Marcelo Celedonio"/>
        <s v="Luis Yonatan Astuñaupa Najera"/>
        <s v="Pedro Manuel Mendoza Villarreal"/>
        <s v="Selene Pamela Rosas Polo"/>
        <s v="Stefany Consuelo Chavez Berrios"/>
        <s v="Stephany Carolina Mitteenn Suarez"/>
        <s v="Yone Alexandra Martinez Yaranga"/>
        <s v="Alexander Oswaldo Toledo Arauco"/>
        <s v="Jhon Luis Manrique Lopez"/>
        <s v="Jose Quispe Wesembi"/>
        <s v="Liz Staicy Palma Aguilar"/>
        <s v="Oscar Gabriel Suxe"/>
        <s v="Roger Eduard Paucar Navarro"/>
        <m u="1"/>
        <s v="Carmen Margarita Rodriguez Tapayuri" u="1"/>
        <s v="Dalton Frithz Del Rio Chavez" u="1"/>
        <s v="Waldir Marcelo Tapia Catalan" u="1"/>
        <s v="Julisa Entuza Quispe Cano" u="1"/>
        <s v="Ruddy Amed Cruz Camposano" u="1"/>
        <s v="Yober Yonatan Taipe Huaira" u="1"/>
        <s v="Diandra Oreana Bedoya Monterroso" u="1"/>
        <s v="Jorge Luis Sulca Tineo" u="1"/>
        <s v="Antuane Solange Zegarra Roncal" u="1"/>
        <s v="Felix Orlando Sanchez Mendieta" u="1"/>
        <s v="Maribel Chancahuaña Ramos" u="1"/>
        <s v="Frank Deivi Chagua Facundo" u="1"/>
        <s v="Yuit Yim Edith Campos Rodriguez" u="1"/>
        <s v="Eugenia Mamani Corrales" u="1"/>
        <s v="Fredy Junior Amado Uribe" u="1"/>
        <s v="Charles Jaime Vasquez Quispe" u="1"/>
        <s v="Reynaldo Quispe Jorge" u="1"/>
        <s v="Cynthia Melissa Okamura Kamita" u="1"/>
        <s v="Carla Cristina Valle Avila" u="1"/>
        <s v="Brian Alva Delgado" u="1"/>
        <s v="Franco Joan Manuel Tarazona Flores" u="1"/>
        <s v="Emerson Balvin Osorio" u="1"/>
        <s v="Ana Beatriz Belaunde Cornejo" u="1"/>
        <s v="Jose Antonio Junior Angulo Arias" u="1"/>
        <s v="Carla Cassinelli Davila" u="1"/>
        <s v="Giovanni Carrasco Castillo" u="1"/>
        <s v="Carlos Pizarro Aquino" u="1"/>
        <s v="Valerie Fatima Bravo Burgos" u="1"/>
        <s v="Wendy Rocio Guillen Orihuela" u="1"/>
        <s v="Wilmer Leonardo Rodriguez Nazario" u="1"/>
        <s v="Jhampier Edu Curay Cerna" u="1"/>
        <s v="Homero Antonio Soria Saboya" u="1"/>
        <s v="Aslhey Isbet Camino Vigil" u="1"/>
        <s v="Sharon Felipe Cespedes Medina" u="1"/>
        <s v="Lesly Laura Gonzales Castañeda" u="1"/>
        <s v="Ricardo Raul Santa Cruz Bartra" u="1"/>
        <s v="Sebastian Alonso Vega Vattuone" u="1"/>
        <s v="Sonia Jazmin Quispe Mendoza" u="1"/>
        <s v="Rafaella Fiorella Scavino Abad" u="1"/>
        <s v="Wendy Cristina Camere Cabrera" u="1"/>
        <s v="Leonardo Maylle Dominguez" u="1"/>
        <s v="Gabriela Margoth Galarza Baldeon" u="1"/>
        <s v="Catherinne Youbithza Espinoza Coral" u="1"/>
        <s v="Edward Reynaldo Albino Alcocer" u="1"/>
        <s v="Deganit Saiman Samanez" u="1"/>
        <s v="Ysabel Villarreal Molero" u="1"/>
        <s v="Samuel Martin Rodriguez Campos" u="1"/>
        <s v="Karen Michell Munayco Guzman" u="1"/>
        <s v="Luis Angel Ruiz Paz" u="1"/>
        <s v="Carlos Paul Aguilar Garcia" u="1"/>
        <s v="Wilmer Gerardo Velasquez Saldaña" u="1"/>
        <s v="Herder Gian Pierre Mazza Zuñiga" u="1"/>
        <s v="Andrea Margarita Cordova Reynoso" u="1"/>
        <s v="Miguel Angel Bautista Regalado" u="1"/>
        <s v="Lorena Belén Gayoso Ferreyra" u="1"/>
      </sharedItems>
    </cacheField>
    <cacheField name="Nivel Ocupacional" numFmtId="0">
      <sharedItems containsBlank="1" count="5">
        <s v="GERENTE"/>
        <s v="OPERATIVO"/>
        <s v="JEFE"/>
        <s v="INTERMEDIO"/>
        <m u="1"/>
      </sharedItems>
    </cacheField>
    <cacheField name="Peso" numFmtId="0">
      <sharedItems containsSemiMixedTypes="0" containsString="0" containsNumber="1" containsInteger="1" minValue="1" maxValue="4"/>
    </cacheField>
    <cacheField name="Unidad de negocio" numFmtId="0">
      <sharedItems count="6">
        <s v="OVERHEAD"/>
        <s v="NEGOCIO AUTOMOTRIZ"/>
        <s v="GESTION Y DESARROLLO HUMANO"/>
        <s v="ADMINISTRACION Y FINANZAS"/>
        <s v="CFO"/>
        <s v="NEGOCIO INMOBILIARIO"/>
      </sharedItems>
    </cacheField>
    <cacheField name="Área" numFmtId="0">
      <sharedItems containsBlank="1" count="41">
        <s v="GERENCIA GENERAL"/>
        <s v="AUTOMOTRIZ"/>
        <s v="ALMACEN REPUESTOS"/>
        <s v="SERVICIOS GENERALES"/>
        <s v="ATRACCION Y DESARROLLO"/>
        <s v="SEGURIDAD"/>
        <s v="COMPENSACIONES Y BENEFICIOS"/>
        <s v="BIENESTAR Y SSOMA"/>
        <s v="COMERCIAL 3R"/>
        <s v="OPERACIONES"/>
        <s v="ALMACEN DE DOCUMENTOS"/>
        <s v="SISTEMAS"/>
        <s v="ALMACEN VEHICULOS"/>
        <s v="PROYECTOS"/>
        <s v="COMPRAS"/>
        <s v="PLANEAMIENTO"/>
        <s v="COMERCIAL SELVA"/>
        <s v="SERVICIO TECNICO"/>
        <s v="LINEA KAWASAKI"/>
        <s v="LEGAL"/>
        <s v="COMERCIAL 2R"/>
        <s v="TESORERIA"/>
        <s v="SERVICIO AL CLIENTE"/>
        <s v="CONTROL DE GESTION"/>
        <s v="COMERCIAL REPUESTOS"/>
        <s v="CFO"/>
        <s v="NEGOCIO INMOBILIARIO"/>
        <s v="CREDITOS"/>
        <s v="ACCESORIOS"/>
        <s v="INNOVACION Y PROCESOS"/>
        <s v="ALIANZAS COMERCIALES"/>
        <s v="CONTABILIDAD"/>
        <s v="GESTIÓN Y DESARROLLO HUMANO"/>
        <s v="IMPUESTOS"/>
        <s v="PLANILLAS"/>
        <m u="1"/>
        <s v="SAN FRANCISCO CHICO" u="1"/>
        <s v="ADMINISTRACION" u="1"/>
        <s v="CAFE" u="1"/>
        <s v="RESTAURANTE" u="1"/>
        <s v="COCINA" u="1"/>
      </sharedItems>
    </cacheField>
    <cacheField name="Puesto" numFmtId="0">
      <sharedItems/>
    </cacheField>
    <cacheField name="Jefe Directo" numFmtId="0">
      <sharedItems containsMixedTypes="1" containsNumber="1" containsInteger="1" minValue="0" maxValue="0"/>
    </cacheField>
    <cacheField name="Sede" numFmtId="0">
      <sharedItems count="147">
        <s v="San Isidro"/>
        <s v="Santa Rosa"/>
        <s v="Ancón"/>
        <s v="Callao"/>
        <s v="Pucallpa"/>
        <s v="Surquillo"/>
        <s v="Tarapoto"/>
        <s v="Iquitos"/>
        <s v="SUPERVISOR SSOMA" u="1"/>
        <s v="ANALISTA PROGRAMADOR" u="1"/>
        <s v="CHOFER" u="1"/>
        <s v="JEFE DE COMPRAS" u="1"/>
        <s v="GERENTE COMERCIAL REPUESTOS" u="1"/>
        <s v="ANALISTA COMERCIAL" u="1"/>
        <s v="GERENTE DE ACCESORIOS Y LINEA KAWASAKI" u="1"/>
        <s v="ASISTENTE DE TESORERIA" u="1"/>
        <s v="PINTOR" u="1"/>
        <s v="OPERADOR DE MONTACARGA" u="1"/>
        <s v="JEFE DE TIENDA" u="1"/>
        <s v="MECANICO SENIOR" u="1"/>
        <s v="JEFE DE SERVICIOS GENERALES" u="1"/>
        <s v="GERENTE COMERCIAL 3R" u="1"/>
        <s v="ANALISTA SENIOR DE PLANEAMIENTO COMERCIAL" u="1"/>
        <s v="AUXILIAR DE SERVICIOS GENERALES" u="1"/>
        <s v="JEFE DE ALMACEN" u="1"/>
        <s v="PRACTICANTE PRE PROFESIONAL" u="1"/>
        <s v="ASISTENTE CONTABLE" u="1"/>
        <s v="CAPACITADOR TECNICO" u="1"/>
        <s v="AUXILIAR DE ALMACEN" u="1"/>
        <s v="ASISTENTE ADMINISTRATIVO" u="1"/>
        <s v="DIRECTOR EJECUTIVO" u="1"/>
        <s v="SUPERVISOR DE TALLER" u="1"/>
        <s v="COORDINADOR DE NUEVOS NEGOCIOS" u="1"/>
        <s v="ASISTENTE DE ADMINISTRACION DE PERSONAL" u="1"/>
        <s v="GESTOR DE CALIDAD Y SEGURIDAD" u="1"/>
        <s v="AUXILIAR ADMINISTRATIVA" u="1"/>
        <s v="AUXILIAR DE ALMACEN/CHOFER" u="1"/>
        <s v="ASISTENTE DE VENTAS" u="1"/>
        <s v="ANALISTA CONTABLE JUNIOR" u="1"/>
        <s v="REPRESENTANTE DE VENTAS RETAIL" u="1"/>
        <s v="MECANICO" u="1"/>
        <s v="PRESIDENTE EJECUTIVO" u="1"/>
        <s v="ASISTENTE FINANCIERO" u="1"/>
        <s v="JEFE DE INNOVACION Y PROCESOS" u="1"/>
        <s v="BRAND MANAGER SENIOR" u="1"/>
        <s v="GERENTE DE GESTIÓN Y DESARROLLO HUMANO" u="1"/>
        <s v="ASISTENTE LEGAL" u="1"/>
        <s v="COORDINADOR DE REPUESTOS" u="1"/>
        <s v="SUPERVISOR DE SERVICIO AL CLIENTE" u="1"/>
        <s v="TECNICO DE ENSAMBLAJE" u="1"/>
        <s v="ANALISTA DE IMPUESTOS JUNIOR" u="1"/>
        <s v="GESTOR DE CAPACITACIONES TECNICAS" u="1"/>
        <s v="CONTADOR GENERAL" u="1"/>
        <s v="ANALISTA DE IMPORTACIONES" u="1"/>
        <s v="JEFE DE SERVICIO TECNICO Y POST VENTA" u="1"/>
        <s v="REPRESENTANTE DE VENTAS REPUESTOS RETAIL" u="1"/>
        <s v="REPRESENTANTE DE VENTAS VEHICULOS RETAIL" u="1"/>
        <s v="ANALISTA EJECUTIVO" u="1"/>
        <s v="SUPERVISOR DE TESORERIA" u="1"/>
        <s v="GERENTE NEGOCIO INMOBILIARIO" u="1"/>
        <s v="ASISTENTE DE GERENCIA GENERAL" u="1"/>
        <s v="CONTADOR SENIOR" u="1"/>
        <s v="COORDINADOR SENIOR DE VENTAS SELL-OUT" u="1"/>
        <s v="COORDINADOR DE VENTAS CORPORATIVAS Y LICITACIONES" u="1"/>
        <s v="JEFE DE PROYECTO NUEVO ALMACEN" u="1"/>
        <s v="ANALISTA DE TESORERIA JUNIOR" u="1"/>
        <s v="COORDINADOR DE INNOVACION Y DESARROLLO" u="1"/>
        <s v="ANALISTA DE IMPORTACIONES JUNIOR" u="1"/>
        <s v="SUPERVISOR DE CONTROL DE GESTION" u="1"/>
        <s v="COORDINADOR DE PLANEAMIENTO COMERCIAL" u="1"/>
        <s v="SUPERVISOR DE TURNO" u="1"/>
        <s v="SUPERVISOR DE VENTAS SENIOR SELL-IN" u="1"/>
        <s v="GERENTE DE ADMINISTRACION Y FINANZAS" u="1"/>
        <s v="GERENTE DE OPERACIONES" u="1"/>
        <s v="AUXILIAR CONTABLE" u="1"/>
        <s v="JEFE DE SEGURIDAD" u="1"/>
        <s v="ASISTENTE COMERCIAL" u="1"/>
        <s v="ASISTENTA SOCIAL" u="1"/>
        <s v="ASISTENTE DE OPERACIONES" u="1"/>
        <s v="ANALISTA DE CONTROL DE GESTION" u="1"/>
        <s v="ANALISTA DE PROYECTOS" u="1"/>
        <s v="SUPERVISOR DE SERVICIO TECNICO" u="1"/>
        <s v="ANALISTA DE GARANTÍAS" u="1"/>
        <s v="JEFE DE VENTAS SELL-OUT" u="1"/>
        <s v="BRAND MANAGER" u="1"/>
        <s v="ANALISTA DE MARKETING DIGITAL" u="1"/>
        <s v="CONTADOR" u="1"/>
        <s v="ASISTENTE DE COMPRAS" u="1"/>
        <s v="COORDINADOR DE ACCESORIOS" u="1"/>
        <s v="JEFE DE SERV DE TI E INFRAESTRUCTURA" u="1"/>
        <e v="#N/A" u="1"/>
        <s v="ANALISTA LEGAL" u="1"/>
        <s v="REPRESENTANTE DE VENTAS MAYORISTA SENIOR" u="1"/>
        <s v="ANALISTA DE NOMINA" u="1"/>
        <s v="JEFE DE DESARROLLO DE SOLUCIONES TI" u="1"/>
        <s v="SUPERVISOR DE VENTAS REPUESTOS MAYORISTAS" u="1"/>
        <s v="CAPACITADOR" u="1"/>
        <s v="ANALISTA DE COMPRAS" u="1"/>
        <s v="ASISTENTE DE ALMACEN" u="1"/>
        <s v="ANALISTA DE IMPUESTOS" u="1"/>
        <s v="GERENTE COMERCIAL 2R" u="1"/>
        <s v="ANALISTA DE REPUESTOS MAYORISTAS" u="1"/>
        <s v="SUPERVISOR DE RECLAMOS Y AUDITORIAS" u="1"/>
        <s v="GERENTE DE VENTAS 2R" u="1"/>
        <s v="AUXILIAR DE ARCHIVO" u="1"/>
        <s v="AUXILIAR DE ENSAMBLAJE" u="1"/>
        <s v="ANALISTA DE SISTEMAS SENIOR" u="1"/>
        <s v="JEFE DE SERVICIO TÉCNICO" u="1"/>
        <s v="ANALISTA DE OPERACIONES" u="1"/>
        <s v="ASISTENTE DE SERVICIOS GENERALES" u="1"/>
        <s v="SUPERVISOR DE SERVICIO TECNICO SENIOR" u="1"/>
        <s v="ANALISTA DE TESORERIA" u="1"/>
        <s v="TECNICO DE CONTROL DE CALIDAD" u="1"/>
        <s v="SUPERVISOR POST VENTA" u="1"/>
        <s v="ANALISTA DE POST VENTA" u="1"/>
        <s v="RECEPCIONISTA" u="1"/>
        <s v="GERENTE NEGOCIO AUTOMOTRIZ" u="1"/>
        <s v="GERENTE DE ALIANZAS COMERCIALES" u="1"/>
        <s v="ANALISTA DE INTELIGENCIA COMERCIAL" u="1"/>
        <s v="ANALISTA DE LOGISTICA" u="1"/>
        <s v="ANALISTA JR DE COMPENSACIONES Y BENEFICIOS" u="1"/>
        <s v="REPRESENTANTE DE VENTAS ACCESORIOS MAYORISTAS" u="1"/>
        <s v="ASISTENTE DE SERVICIO TECNICO" u="1"/>
        <s v="ANALISTA DE MARKETING" u="1"/>
        <s v="AUXILIAR ADMINISTRATIVO" u="1"/>
        <s v="COORDINADOR DE VENTAS SELL-OUT" u="1"/>
        <s v="SUPERVISOR DE PLANTA" u="1"/>
        <s v="ANALISTA DE ATRACCION Y DESARROLLO" u="1"/>
        <s v="REPRESENTANTE DE VENTAS REPUESTOS MAYORISTAS" u="1"/>
        <s v="COORDINADOR DE ALIANZAS COMERCIALES" u="1"/>
        <s v="GERENTE DE PLANEAMIENTO E INNOVACION" u="1"/>
        <s v="ANALISTA DE VENTAS" u="1"/>
        <s v="SUPERVISOR DE VENTAS SELL-IN" u="1"/>
        <s v="ANALISTA DE INNOVACION Y PROCESOS" u="1"/>
        <s v="ANALISTA DE SERVICIO TECNICO JUNIOR" u="1"/>
        <s v="ANALISTA CONTABLE" u="1"/>
        <s v="GERENTE DE CREDITOS" u="1"/>
        <s v="TECNICO DE GARANTIAS" u="1"/>
        <s v="GERENTE DE SERVICIO AL CLIENTE" u="1"/>
        <s v="GESTOR DE PLANEAMIENTO TI" u="1"/>
        <s v="SUPERVISOR DE ALMACEN" u="1"/>
        <s v="AUXILIAR DE IMPORTACIONES" u="1"/>
        <s v="JEFE LEGAL" u="1"/>
        <s v="COORDINADOR COMERCIAL" u="1"/>
        <s v="COORDINADOR DE CREDITOS" u="1"/>
        <s v="COORDINADOR DE BIENESTAR Y SSOMA" u="1"/>
        <s v="EJECUTIVO DE SERVICIO AL CLIENTE" u="1"/>
      </sharedItems>
    </cacheField>
    <cacheField name="Fecha de ingreso" numFmtId="14">
      <sharedItems containsSemiMixedTypes="0" containsNonDate="0" containsDate="1" containsString="0" minDate="1962-07-15T00:00:00" maxDate="2020-03-17T00:00:00"/>
    </cacheField>
    <cacheField name="Score-Buscamos la excelencia" numFmtId="2">
      <sharedItems containsSemiMixedTypes="0" containsString="0" containsNumber="1" minValue="0" maxValue="100"/>
    </cacheField>
    <cacheField name="Score-Contagiamos pasión" numFmtId="2">
      <sharedItems containsSemiMixedTypes="0" containsString="0" containsNumber="1" minValue="0" maxValue="100"/>
    </cacheField>
    <cacheField name="Score-Trabajamos juntos" numFmtId="2">
      <sharedItems containsSemiMixedTypes="0" containsString="0" containsNumber="1" minValue="0" maxValue="100"/>
    </cacheField>
    <cacheField name="Score-Vivimos y disfrutamos" numFmtId="2">
      <sharedItems containsSemiMixedTypes="0" containsString="0" containsNumber="1" minValue="41.666666666666657" maxValue="100"/>
    </cacheField>
    <cacheField name="Count-Buscamos la excelencia" numFmtId="0">
      <sharedItems containsSemiMixedTypes="0" containsString="0" containsNumber="1" containsInteger="1" minValue="0" maxValue="51"/>
    </cacheField>
    <cacheField name="Count-Contagiamos pasión" numFmtId="1">
      <sharedItems containsSemiMixedTypes="0" containsString="0" containsNumber="1" containsInteger="1" minValue="0" maxValue="51"/>
    </cacheField>
    <cacheField name="Count-Trabajamos juntos" numFmtId="1">
      <sharedItems containsSemiMixedTypes="0" containsString="0" containsNumber="1" containsInteger="1" minValue="0" maxValue="49"/>
    </cacheField>
    <cacheField name="Count-Vivimos y disfrutamos" numFmtId="0">
      <sharedItems containsSemiMixedTypes="0" containsString="0" containsNumber="1" containsInteger="1" minValue="1" maxValue="49"/>
    </cacheField>
    <cacheField name="Periodo" numFmtId="0">
      <sharedItems containsBlank="1" count="3">
        <s v="2020-Q1"/>
        <s v="2020-Q2"/>
        <m u="1"/>
      </sharedItems>
    </cacheField>
    <cacheField name="Sexo" numFmtId="0">
      <sharedItems containsBlank="1" count="3">
        <s v="Masculino"/>
        <s v="Femenino"/>
        <m u="1"/>
      </sharedItems>
    </cacheField>
    <cacheField name="Fecha de nacimiento" numFmtId="0">
      <sharedItems containsSemiMixedTypes="0" containsNonDate="0" containsDate="1" containsString="0" minDate="1940-05-26T00:00:00" maxDate="2000-09-19T00:00:00"/>
    </cacheField>
    <cacheField name="Edad" numFmtId="0">
      <sharedItems containsSemiMixedTypes="0" containsString="0" containsNumber="1" containsInteger="1" minValue="19" maxValue="80"/>
    </cacheField>
    <cacheField name="Promedio general" numFmtId="43">
      <sharedItems containsSemiMixedTypes="0" containsString="0" containsNumber="1" minValue="35" maxValue="100"/>
    </cacheField>
    <cacheField name="Evaluadores" numFmtId="164">
      <sharedItems containsSemiMixedTypes="0" containsString="0" containsNumber="1" minValue="0.75" maxValue="49" count="134">
        <n v="4"/>
        <n v="8.5"/>
        <n v="17.75"/>
        <n v="20.75"/>
        <n v="6.75"/>
        <n v="8"/>
        <n v="15.75"/>
        <n v="13.25"/>
        <n v="8.75"/>
        <n v="11.25"/>
        <n v="7.5"/>
        <n v="7"/>
        <n v="7.75"/>
        <n v="21.75"/>
        <n v="28.25"/>
        <n v="37"/>
        <n v="21.5"/>
        <n v="11.75"/>
        <n v="20.25"/>
        <n v="15"/>
        <n v="17.5"/>
        <n v="17"/>
        <n v="23.75"/>
        <n v="19.25"/>
        <n v="9.75"/>
        <n v="19.5"/>
        <n v="12"/>
        <n v="27.25"/>
        <n v="25.75"/>
        <n v="35.25"/>
        <n v="36.25"/>
        <n v="10.5"/>
        <n v="16.25"/>
        <n v="16.75"/>
        <n v="11"/>
        <n v="23.25"/>
        <n v="6"/>
        <n v="13"/>
        <n v="14"/>
        <n v="14.5"/>
        <n v="20"/>
        <n v="21.25"/>
        <n v="3.25"/>
        <n v="19"/>
        <n v="24.25"/>
        <n v="25.25"/>
        <n v="18.25"/>
        <n v="19.75"/>
        <n v="18.75"/>
        <n v="2"/>
        <n v="15.25"/>
        <n v="37.5"/>
        <n v="1"/>
        <n v="26"/>
        <n v="18"/>
        <n v="30.75"/>
        <n v="12.75"/>
        <n v="14.25"/>
        <n v="22.75"/>
        <n v="9"/>
        <n v="5"/>
        <n v="4.25"/>
        <n v="2.75"/>
        <n v="3"/>
        <n v="2.25"/>
        <n v="3.75"/>
        <n v="10"/>
        <n v="5.25"/>
        <n v="6.25"/>
        <n v="39.75"/>
        <n v="22.25"/>
        <n v="18.5"/>
        <n v="31"/>
        <n v="29.75"/>
        <n v="13.75"/>
        <n v="12.25"/>
        <n v="22"/>
        <n v="24"/>
        <n v="16.5"/>
        <n v="16"/>
        <n v="10.75"/>
        <n v="12.5"/>
        <n v="15.5"/>
        <n v="10.25"/>
        <n v="7.25"/>
        <n v="27.75"/>
        <n v="24.75"/>
        <n v="28.75"/>
        <n v="31.75"/>
        <n v="14.75"/>
        <n v="13.5"/>
        <n v="0.75"/>
        <n v="1.75"/>
        <n v="1.5"/>
        <n v="6.5"/>
        <n v="11.5"/>
        <n v="5.75"/>
        <n v="4.75"/>
        <n v="9.25"/>
        <n v="23"/>
        <n v="31.5"/>
        <n v="48.25"/>
        <n v="27"/>
        <n v="32"/>
        <n v="36.75"/>
        <n v="29.25"/>
        <n v="48.5"/>
        <n v="39.25"/>
        <n v="38.75"/>
        <n v="17.25"/>
        <n v="26.5"/>
        <n v="21"/>
        <n v="49"/>
        <n v="20.5"/>
        <n v="40"/>
        <n v="24.5"/>
        <n v="23.5"/>
        <n v="31.25"/>
        <n v="34"/>
        <n v="22.5"/>
        <n v="4.5"/>
        <n v="8.25"/>
        <n v="5.5"/>
        <n v="2.5"/>
        <n v="25"/>
        <n v="26.75"/>
        <n v="29.5"/>
        <n v="3.5"/>
        <n v="26.25"/>
        <n v="25.5"/>
        <n v="28.5"/>
        <n v="34.75"/>
        <n v="42"/>
        <n v="29"/>
      </sharedItems>
    </cacheField>
    <cacheField name="Rango de edad" numFmtId="0">
      <sharedItems count="5">
        <s v="Más de 54 años"/>
        <s v="35 años a 44 años"/>
        <s v="25 años a 34 años"/>
        <s v="18 años a 24 años"/>
        <s v="45 años a 54 años"/>
      </sharedItems>
    </cacheField>
  </cacheFields>
  <extLst>
    <ext xmlns:x14="http://schemas.microsoft.com/office/spreadsheetml/2009/9/main" uri="{725AE2AE-9491-48be-B2B4-4EB974FC3084}">
      <x14:pivotCacheDefinition pivotCacheId="213392117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9">
  <r>
    <s v="06543619"/>
    <x v="0"/>
    <x v="0"/>
    <n v="1"/>
    <x v="0"/>
    <x v="0"/>
    <s v="PRESIDENTE EJECUTIVO"/>
    <n v="0"/>
    <x v="0"/>
    <d v="1962-07-15T00:00:00"/>
    <n v="93.75"/>
    <n v="81.25"/>
    <n v="75"/>
    <n v="81.25"/>
    <n v="4"/>
    <n v="4"/>
    <n v="4"/>
    <n v="4"/>
    <x v="0"/>
    <x v="0"/>
    <d v="1940-05-26T00:00:00"/>
    <n v="80"/>
    <n v="82.8125"/>
    <x v="0"/>
    <x v="0"/>
  </r>
  <r>
    <s v="06543622"/>
    <x v="1"/>
    <x v="0"/>
    <n v="1"/>
    <x v="0"/>
    <x v="0"/>
    <s v="DIRECTOR EJECUTIVO"/>
    <n v="0"/>
    <x v="0"/>
    <d v="2001-01-01T00:00:00"/>
    <n v="96.875"/>
    <n v="88.888888888888886"/>
    <n v="83.333333333333329"/>
    <n v="81.25"/>
    <n v="8"/>
    <n v="9"/>
    <n v="9"/>
    <n v="8"/>
    <x v="0"/>
    <x v="0"/>
    <d v="1964-01-08T00:00:00"/>
    <n v="56"/>
    <n v="87.586805555555557"/>
    <x v="1"/>
    <x v="0"/>
  </r>
  <r>
    <s v="10792396"/>
    <x v="2"/>
    <x v="0"/>
    <n v="1"/>
    <x v="1"/>
    <x v="1"/>
    <s v="GERENTE NEGOCIO AUTOMOTRIZ"/>
    <n v="0"/>
    <x v="0"/>
    <d v="2007-01-01T00:00:00"/>
    <n v="94.444444444444443"/>
    <n v="95.833333333333329"/>
    <n v="93.055555555555557"/>
    <n v="89.705882352941174"/>
    <n v="18"/>
    <n v="18"/>
    <n v="18"/>
    <n v="17"/>
    <x v="0"/>
    <x v="0"/>
    <d v="1978-06-21T00:00:00"/>
    <n v="42"/>
    <n v="93.259803921568619"/>
    <x v="2"/>
    <x v="1"/>
  </r>
  <r>
    <s v="06543622"/>
    <x v="1"/>
    <x v="0"/>
    <n v="1"/>
    <x v="0"/>
    <x v="0"/>
    <s v="DIRECTOR EJECUTIVO"/>
    <n v="0"/>
    <x v="0"/>
    <d v="2001-01-01T00:00:00"/>
    <n v="93.75"/>
    <n v="81.25"/>
    <n v="81.25"/>
    <n v="75"/>
    <n v="4"/>
    <n v="4"/>
    <n v="4"/>
    <n v="4"/>
    <x v="1"/>
    <x v="0"/>
    <d v="1964-01-08T00:00:00"/>
    <n v="56"/>
    <n v="82.8125"/>
    <x v="0"/>
    <x v="0"/>
  </r>
  <r>
    <s v="10792396"/>
    <x v="2"/>
    <x v="0"/>
    <n v="1"/>
    <x v="1"/>
    <x v="1"/>
    <s v="GERENTE GENERAL"/>
    <n v="0"/>
    <x v="0"/>
    <d v="2007-01-01T00:00:00"/>
    <n v="88.75"/>
    <n v="85.714285714285708"/>
    <n v="85"/>
    <n v="87.5"/>
    <n v="20"/>
    <n v="21"/>
    <n v="20"/>
    <n v="22"/>
    <x v="1"/>
    <x v="0"/>
    <d v="1978-06-21T00:00:00"/>
    <n v="42"/>
    <n v="86.741071428571431"/>
    <x v="3"/>
    <x v="1"/>
  </r>
  <r>
    <s v="45478193"/>
    <x v="3"/>
    <x v="1"/>
    <n v="4"/>
    <x v="1"/>
    <x v="2"/>
    <s v="AUXILIAR DE ALMACEN"/>
    <s v="ALEJANDRIA ZAPATA LUIS ALBERTO"/>
    <x v="1"/>
    <d v="2019-11-04T00:00:00"/>
    <n v="60.714285714285722"/>
    <n v="41.666666666666657"/>
    <n v="68.75"/>
    <n v="66.666666666666671"/>
    <n v="7"/>
    <n v="6"/>
    <n v="8"/>
    <n v="6"/>
    <x v="0"/>
    <x v="0"/>
    <d v="1988-12-28T00:00:00"/>
    <n v="31"/>
    <n v="59.449404761904759"/>
    <x v="4"/>
    <x v="2"/>
  </r>
  <r>
    <s v="43993340"/>
    <x v="4"/>
    <x v="1"/>
    <n v="4"/>
    <x v="1"/>
    <x v="2"/>
    <s v="AUXILIAR DE ALMACEN"/>
    <s v="ALEJANDRIA ZAPATA LUIS ALBERTO"/>
    <x v="1"/>
    <d v="2018-05-02T00:00:00"/>
    <n v="75"/>
    <n v="65.625"/>
    <n v="81.25"/>
    <n v="68.75"/>
    <n v="8"/>
    <n v="8"/>
    <n v="8"/>
    <n v="8"/>
    <x v="0"/>
    <x v="0"/>
    <d v="1983-11-26T00:00:00"/>
    <n v="36"/>
    <n v="72.65625"/>
    <x v="5"/>
    <x v="1"/>
  </r>
  <r>
    <s v="42053463"/>
    <x v="5"/>
    <x v="1"/>
    <n v="4"/>
    <x v="1"/>
    <x v="2"/>
    <s v="ASISTENTE DE ALMACEN"/>
    <s v="ALEJANDRIA ZAPATA LUIS ALBERTO"/>
    <x v="1"/>
    <d v="2017-02-13T00:00:00"/>
    <n v="83.333333333333329"/>
    <n v="85"/>
    <n v="83.82352941176471"/>
    <n v="81.25"/>
    <n v="15"/>
    <n v="15"/>
    <n v="17"/>
    <n v="16"/>
    <x v="0"/>
    <x v="0"/>
    <d v="1983-09-02T00:00:00"/>
    <n v="36"/>
    <n v="83.351715686274503"/>
    <x v="6"/>
    <x v="1"/>
  </r>
  <r>
    <s v="46409441"/>
    <x v="6"/>
    <x v="1"/>
    <n v="4"/>
    <x v="1"/>
    <x v="2"/>
    <s v="ASISTENTE DE ALMACEN"/>
    <s v="ALEJANDRIA ZAPATA LUIS ALBERTO"/>
    <x v="1"/>
    <d v="2015-04-22T00:00:00"/>
    <n v="84.615384615384613"/>
    <n v="84.615384615384613"/>
    <n v="85.714285714285708"/>
    <n v="84.615384615384613"/>
    <n v="13"/>
    <n v="13"/>
    <n v="14"/>
    <n v="13"/>
    <x v="0"/>
    <x v="0"/>
    <d v="1990-03-10T00:00:00"/>
    <n v="30"/>
    <n v="84.890109890109898"/>
    <x v="7"/>
    <x v="2"/>
  </r>
  <r>
    <s v="73211163"/>
    <x v="7"/>
    <x v="1"/>
    <n v="4"/>
    <x v="1"/>
    <x v="2"/>
    <s v="AUXILIAR DE ALMACEN"/>
    <s v="ALEJANDRIA ZAPATA LUIS ALBERTO"/>
    <x v="1"/>
    <d v="2018-01-22T00:00:00"/>
    <n v="72.222222222222229"/>
    <n v="53.125"/>
    <n v="72.222222222222229"/>
    <n v="69.444444444444443"/>
    <n v="9"/>
    <n v="8"/>
    <n v="9"/>
    <n v="9"/>
    <x v="0"/>
    <x v="0"/>
    <d v="1992-04-15T00:00:00"/>
    <n v="28"/>
    <n v="66.753472222222229"/>
    <x v="8"/>
    <x v="2"/>
  </r>
  <r>
    <s v="75211077"/>
    <x v="8"/>
    <x v="1"/>
    <n v="4"/>
    <x v="1"/>
    <x v="2"/>
    <s v="AUXILIAR DE ALMACEN/CHOFER"/>
    <s v="ALEJANDRIA ZAPATA LUIS ALBERTO"/>
    <x v="1"/>
    <d v="2016-10-17T00:00:00"/>
    <n v="62.5"/>
    <n v="65"/>
    <n v="65.384615384615387"/>
    <n v="65"/>
    <n v="12"/>
    <n v="10"/>
    <n v="13"/>
    <n v="10"/>
    <x v="0"/>
    <x v="0"/>
    <d v="1995-06-06T00:00:00"/>
    <n v="25"/>
    <n v="64.47115384615384"/>
    <x v="9"/>
    <x v="2"/>
  </r>
  <r>
    <s v="46666646"/>
    <x v="9"/>
    <x v="1"/>
    <n v="4"/>
    <x v="1"/>
    <x v="2"/>
    <s v="AUXILIAR DE ALMACEN"/>
    <s v="ALEJANDRIA ZAPATA LUIS ALBERTO"/>
    <x v="1"/>
    <d v="2019-06-03T00:00:00"/>
    <n v="65.625"/>
    <n v="57.142857142857153"/>
    <n v="68.75"/>
    <n v="71.428571428571431"/>
    <n v="8"/>
    <n v="7"/>
    <n v="8"/>
    <n v="7"/>
    <x v="0"/>
    <x v="0"/>
    <d v="1990-07-05T00:00:00"/>
    <n v="30"/>
    <n v="65.736607142857153"/>
    <x v="10"/>
    <x v="2"/>
  </r>
  <r>
    <s v="42654496"/>
    <x v="10"/>
    <x v="1"/>
    <n v="4"/>
    <x v="1"/>
    <x v="2"/>
    <s v="AUXILIAR DE ALMACEN"/>
    <s v="ALEJANDRIA ZAPATA LUIS ALBERTO"/>
    <x v="1"/>
    <d v="2016-02-01T00:00:00"/>
    <n v="86.111111111111114"/>
    <n v="77.777777777777771"/>
    <n v="93.75"/>
    <n v="87.5"/>
    <n v="9"/>
    <n v="9"/>
    <n v="8"/>
    <n v="8"/>
    <x v="0"/>
    <x v="0"/>
    <d v="1984-10-12T00:00:00"/>
    <n v="35"/>
    <n v="86.284722222222229"/>
    <x v="1"/>
    <x v="1"/>
  </r>
  <r>
    <s v="72467819"/>
    <x v="11"/>
    <x v="1"/>
    <n v="4"/>
    <x v="1"/>
    <x v="2"/>
    <s v="AUXILIAR DE ALMACEN"/>
    <s v="ALEJANDRIA ZAPATA LUIS ALBERTO"/>
    <x v="1"/>
    <d v="2017-07-11T00:00:00"/>
    <n v="71.428571428571431"/>
    <n v="64.285714285714292"/>
    <n v="78.571428571428569"/>
    <n v="78.571428571428569"/>
    <n v="7"/>
    <n v="7"/>
    <n v="7"/>
    <n v="7"/>
    <x v="0"/>
    <x v="0"/>
    <d v="1995-09-15T00:00:00"/>
    <n v="24"/>
    <n v="73.214285714285708"/>
    <x v="11"/>
    <x v="3"/>
  </r>
  <r>
    <s v="73666121"/>
    <x v="12"/>
    <x v="1"/>
    <n v="4"/>
    <x v="1"/>
    <x v="2"/>
    <s v="AUXILIAR DE ALMACEN"/>
    <s v="ALEJANDRIA ZAPATA LUIS ALBERTO"/>
    <x v="1"/>
    <d v="2018-09-10T00:00:00"/>
    <n v="87.5"/>
    <n v="81.25"/>
    <n v="89.285714285714292"/>
    <n v="87.5"/>
    <n v="8"/>
    <n v="8"/>
    <n v="7"/>
    <n v="8"/>
    <x v="0"/>
    <x v="0"/>
    <d v="1996-10-24T00:00:00"/>
    <n v="23"/>
    <n v="86.383928571428569"/>
    <x v="12"/>
    <x v="3"/>
  </r>
  <r>
    <s v="72082866"/>
    <x v="13"/>
    <x v="1"/>
    <n v="4"/>
    <x v="1"/>
    <x v="2"/>
    <s v="AUXILIAR DE ALMACEN"/>
    <s v="ALEJANDRIA ZAPATA LUIS ALBERTO"/>
    <x v="1"/>
    <d v="2019-05-02T00:00:00"/>
    <n v="75"/>
    <n v="54.166666666666657"/>
    <n v="71.428571428571431"/>
    <n v="79.166666666666671"/>
    <n v="8"/>
    <n v="6"/>
    <n v="7"/>
    <n v="6"/>
    <x v="0"/>
    <x v="0"/>
    <d v="1996-06-10T00:00:00"/>
    <n v="24"/>
    <n v="69.94047619047619"/>
    <x v="4"/>
    <x v="3"/>
  </r>
  <r>
    <s v="43993340"/>
    <x v="4"/>
    <x v="1"/>
    <n v="4"/>
    <x v="1"/>
    <x v="2"/>
    <s v="AUXILIAR DE ALMACEN"/>
    <s v="ALEJANDRIA ZAPATA LUIS ALBERTO"/>
    <x v="1"/>
    <d v="2018-05-02T00:00:00"/>
    <n v="68.75"/>
    <n v="61.904761904761912"/>
    <n v="72.5"/>
    <n v="69.230769230769226"/>
    <n v="20"/>
    <n v="21"/>
    <n v="20"/>
    <n v="26"/>
    <x v="1"/>
    <x v="0"/>
    <d v="1983-11-26T00:00:00"/>
    <n v="36"/>
    <n v="68.096382783882788"/>
    <x v="13"/>
    <x v="1"/>
  </r>
  <r>
    <s v="42053463"/>
    <x v="5"/>
    <x v="1"/>
    <n v="4"/>
    <x v="1"/>
    <x v="2"/>
    <s v="ASISTENTE DE ALMACEN"/>
    <s v="ALEJANDRIA ZAPATA LUIS ALBERTO"/>
    <x v="1"/>
    <d v="2017-02-13T00:00:00"/>
    <n v="77"/>
    <n v="68.75"/>
    <n v="76.92307692307692"/>
    <n v="71.32352941176471"/>
    <n v="25"/>
    <n v="28"/>
    <n v="26"/>
    <n v="34"/>
    <x v="1"/>
    <x v="0"/>
    <d v="1983-09-02T00:00:00"/>
    <n v="36"/>
    <n v="73.4991515837104"/>
    <x v="14"/>
    <x v="1"/>
  </r>
  <r>
    <s v="46409441"/>
    <x v="6"/>
    <x v="1"/>
    <n v="4"/>
    <x v="1"/>
    <x v="2"/>
    <s v="ASISTENTE DE ALMACEN"/>
    <s v="ALEJANDRIA ZAPATA LUIS ALBERTO"/>
    <x v="1"/>
    <d v="2015-04-22T00:00:00"/>
    <n v="78.472222222222229"/>
    <n v="76.388888888888886"/>
    <n v="80.714285714285708"/>
    <n v="79.268292682926827"/>
    <n v="36"/>
    <n v="36"/>
    <n v="35"/>
    <n v="41"/>
    <x v="1"/>
    <x v="0"/>
    <d v="1990-03-10T00:00:00"/>
    <n v="30"/>
    <n v="78.710922377080905"/>
    <x v="15"/>
    <x v="2"/>
  </r>
  <r>
    <s v="73211163"/>
    <x v="7"/>
    <x v="1"/>
    <n v="4"/>
    <x v="1"/>
    <x v="2"/>
    <s v="AUXILIAR DE ALMACEN"/>
    <s v="ALEJANDRIA ZAPATA LUIS ALBERTO"/>
    <x v="1"/>
    <d v="2018-01-22T00:00:00"/>
    <n v="67.10526315789474"/>
    <n v="63.095238095238088"/>
    <n v="69.736842105263165"/>
    <n v="71.875"/>
    <n v="19"/>
    <n v="21"/>
    <n v="19"/>
    <n v="24"/>
    <x v="1"/>
    <x v="0"/>
    <d v="1992-04-15T00:00:00"/>
    <n v="28"/>
    <n v="67.953085839598998"/>
    <x v="3"/>
    <x v="2"/>
  </r>
  <r>
    <s v="45478193"/>
    <x v="3"/>
    <x v="1"/>
    <n v="4"/>
    <x v="1"/>
    <x v="2"/>
    <s v="AUXILIAR DE ALMACEN"/>
    <s v="ALEJANDRIA ZAPATA LUIS ALBERTO"/>
    <x v="1"/>
    <d v="2019-11-04T00:00:00"/>
    <n v="66.25"/>
    <n v="61.25"/>
    <n v="69.047619047619051"/>
    <n v="69"/>
    <n v="20"/>
    <n v="20"/>
    <n v="21"/>
    <n v="25"/>
    <x v="1"/>
    <x v="0"/>
    <d v="1988-12-28T00:00:00"/>
    <n v="31"/>
    <n v="66.386904761904759"/>
    <x v="16"/>
    <x v="2"/>
  </r>
  <r>
    <s v="71515111"/>
    <x v="14"/>
    <x v="1"/>
    <n v="4"/>
    <x v="1"/>
    <x v="2"/>
    <s v="AUXILIAR DE ALMACEN"/>
    <s v="ALEJANDRIA ZAPATA LUIS ALBERTO"/>
    <x v="1"/>
    <d v="2020-03-10T00:00:00"/>
    <n v="52.272727272727273"/>
    <n v="59.090909090909093"/>
    <n v="59.090909090909093"/>
    <n v="53.571428571428569"/>
    <n v="11"/>
    <n v="11"/>
    <n v="11"/>
    <n v="14"/>
    <x v="1"/>
    <x v="0"/>
    <d v="1995-06-08T00:00:00"/>
    <n v="25"/>
    <n v="56.006493506493513"/>
    <x v="17"/>
    <x v="2"/>
  </r>
  <r>
    <s v="75211077"/>
    <x v="8"/>
    <x v="1"/>
    <n v="4"/>
    <x v="1"/>
    <x v="2"/>
    <s v="AUXILIAR DE ALMACEN/CHOFER"/>
    <s v="ALEJANDRIA ZAPATA LUIS ALBERTO"/>
    <x v="1"/>
    <d v="2016-10-17T00:00:00"/>
    <n v="60.526315789473678"/>
    <n v="63.75"/>
    <n v="67.5"/>
    <n v="57.954545454545453"/>
    <n v="19"/>
    <n v="20"/>
    <n v="20"/>
    <n v="22"/>
    <x v="1"/>
    <x v="0"/>
    <d v="1995-06-06T00:00:00"/>
    <n v="25"/>
    <n v="62.432715311004785"/>
    <x v="18"/>
    <x v="2"/>
  </r>
  <r>
    <s v="46666646"/>
    <x v="9"/>
    <x v="1"/>
    <n v="4"/>
    <x v="1"/>
    <x v="2"/>
    <s v="AUXILIAR DE ALMACEN"/>
    <s v="ALEJANDRIA ZAPATA LUIS ALBERTO"/>
    <x v="1"/>
    <d v="2019-06-03T00:00:00"/>
    <n v="53.571428571428569"/>
    <n v="58.928571428571431"/>
    <n v="60"/>
    <n v="57.352941176470587"/>
    <n v="14"/>
    <n v="14"/>
    <n v="15"/>
    <n v="17"/>
    <x v="1"/>
    <x v="0"/>
    <d v="1990-07-05T00:00:00"/>
    <n v="30"/>
    <n v="57.463235294117645"/>
    <x v="19"/>
    <x v="2"/>
  </r>
  <r>
    <s v="42654496"/>
    <x v="10"/>
    <x v="1"/>
    <n v="4"/>
    <x v="1"/>
    <x v="2"/>
    <s v="AUXILIAR DE ALMACEN"/>
    <s v="ALEJANDRIA ZAPATA LUIS ALBERTO"/>
    <x v="1"/>
    <d v="2016-02-01T00:00:00"/>
    <n v="63.235294117647058"/>
    <n v="60.294117647058833"/>
    <n v="70.588235294117652"/>
    <n v="69.736842105263165"/>
    <n v="17"/>
    <n v="17"/>
    <n v="17"/>
    <n v="19"/>
    <x v="1"/>
    <x v="0"/>
    <d v="1984-10-12T00:00:00"/>
    <n v="35"/>
    <n v="65.963622291021679"/>
    <x v="20"/>
    <x v="1"/>
  </r>
  <r>
    <s v="72467819"/>
    <x v="11"/>
    <x v="1"/>
    <n v="4"/>
    <x v="1"/>
    <x v="2"/>
    <s v="AUXILIAR DE ALMACEN"/>
    <s v="ALEJANDRIA ZAPATA LUIS ALBERTO"/>
    <x v="1"/>
    <d v="2017-07-11T00:00:00"/>
    <n v="46.875"/>
    <n v="48.4375"/>
    <n v="53.125"/>
    <n v="53.75"/>
    <n v="16"/>
    <n v="16"/>
    <n v="16"/>
    <n v="20"/>
    <x v="1"/>
    <x v="0"/>
    <d v="1995-09-15T00:00:00"/>
    <n v="24"/>
    <n v="50.546875"/>
    <x v="21"/>
    <x v="3"/>
  </r>
  <r>
    <s v="73666121"/>
    <x v="12"/>
    <x v="1"/>
    <n v="4"/>
    <x v="1"/>
    <x v="2"/>
    <s v="AUXILIAR DE ALMACEN"/>
    <s v="ALEJANDRIA ZAPATA LUIS ALBERTO"/>
    <x v="1"/>
    <d v="2018-09-10T00:00:00"/>
    <n v="70.652173913043484"/>
    <n v="70.454545454545453"/>
    <n v="71.590909090909093"/>
    <n v="75"/>
    <n v="23"/>
    <n v="22"/>
    <n v="22"/>
    <n v="28"/>
    <x v="1"/>
    <x v="0"/>
    <d v="1996-10-24T00:00:00"/>
    <n v="23"/>
    <n v="71.924407114624501"/>
    <x v="22"/>
    <x v="3"/>
  </r>
  <r>
    <s v="72082866"/>
    <x v="13"/>
    <x v="1"/>
    <n v="4"/>
    <x v="1"/>
    <x v="2"/>
    <s v="AUXILIAR DE ALMACEN"/>
    <s v="ALEJANDRIA ZAPATA LUIS ALBERTO"/>
    <x v="1"/>
    <d v="2019-05-02T00:00:00"/>
    <n v="62.5"/>
    <n v="64.705882352941174"/>
    <n v="66.666666666666671"/>
    <n v="70.833333333333329"/>
    <n v="18"/>
    <n v="17"/>
    <n v="18"/>
    <n v="24"/>
    <x v="1"/>
    <x v="0"/>
    <d v="1996-06-10T00:00:00"/>
    <n v="24"/>
    <n v="66.17647058823529"/>
    <x v="23"/>
    <x v="3"/>
  </r>
  <r>
    <s v="43632179"/>
    <x v="15"/>
    <x v="1"/>
    <n v="4"/>
    <x v="1"/>
    <x v="2"/>
    <s v="AUXILIAR DE ALMACEN"/>
    <s v="ALVARADO ARAMBULO ALEXANDER ALBERTO"/>
    <x v="1"/>
    <d v="2018-10-01T00:00:00"/>
    <n v="75"/>
    <n v="71.875"/>
    <n v="71.875"/>
    <n v="75"/>
    <n v="8"/>
    <n v="8"/>
    <n v="8"/>
    <n v="8"/>
    <x v="0"/>
    <x v="0"/>
    <d v="1986-04-10T00:00:00"/>
    <n v="34"/>
    <n v="73.4375"/>
    <x v="5"/>
    <x v="2"/>
  </r>
  <r>
    <s v="46087993"/>
    <x v="16"/>
    <x v="1"/>
    <n v="4"/>
    <x v="1"/>
    <x v="2"/>
    <s v="AUXILIAR DE ALMACEN"/>
    <s v="ALVARADO ARAMBULO ALEXANDER ALBERTO"/>
    <x v="1"/>
    <d v="2017-12-11T00:00:00"/>
    <n v="75"/>
    <n v="62.5"/>
    <n v="75"/>
    <n v="75"/>
    <n v="7"/>
    <n v="8"/>
    <n v="8"/>
    <n v="9"/>
    <x v="0"/>
    <x v="0"/>
    <d v="1988-09-27T00:00:00"/>
    <n v="31"/>
    <n v="71.875"/>
    <x v="5"/>
    <x v="2"/>
  </r>
  <r>
    <s v="45922502"/>
    <x v="17"/>
    <x v="1"/>
    <n v="4"/>
    <x v="1"/>
    <x v="2"/>
    <s v="ASISTENTE DE ALMACEN"/>
    <s v="ALVARADO ARAMBULO ALEXANDER ALBERTO"/>
    <x v="1"/>
    <d v="2015-02-05T00:00:00"/>
    <n v="77.777777777777771"/>
    <n v="64.285714285714292"/>
    <n v="77.777777777777771"/>
    <n v="72.222222222222229"/>
    <n v="9"/>
    <n v="7"/>
    <n v="9"/>
    <n v="9"/>
    <x v="0"/>
    <x v="0"/>
    <d v="1989-04-21T00:00:00"/>
    <n v="31"/>
    <n v="73.015873015873012"/>
    <x v="1"/>
    <x v="2"/>
  </r>
  <r>
    <s v="48446137"/>
    <x v="18"/>
    <x v="1"/>
    <n v="4"/>
    <x v="1"/>
    <x v="2"/>
    <s v="AUXILIAR DE ALMACEN"/>
    <s v="ALVARADO ARAMBULO ALEXANDER ALBERTO"/>
    <x v="1"/>
    <d v="2019-01-18T00:00:00"/>
    <n v="71.428571428571431"/>
    <n v="71.428571428571431"/>
    <n v="71.428571428571431"/>
    <n v="70.833333333333329"/>
    <n v="7"/>
    <n v="7"/>
    <n v="7"/>
    <n v="6"/>
    <x v="0"/>
    <x v="0"/>
    <d v="1994-09-11T00:00:00"/>
    <n v="25"/>
    <n v="71.279761904761898"/>
    <x v="4"/>
    <x v="2"/>
  </r>
  <r>
    <s v="46835105"/>
    <x v="19"/>
    <x v="1"/>
    <n v="4"/>
    <x v="1"/>
    <x v="2"/>
    <s v="AUXILIAR DE ALMACEN"/>
    <s v="ALVARADO ARAMBULO ALEXANDER ALBERTO"/>
    <x v="1"/>
    <d v="2019-10-18T00:00:00"/>
    <n v="71.875"/>
    <n v="62.5"/>
    <n v="75"/>
    <n v="64.285714285714292"/>
    <n v="8"/>
    <n v="6"/>
    <n v="7"/>
    <n v="7"/>
    <x v="0"/>
    <x v="0"/>
    <d v="1990-12-05T00:00:00"/>
    <n v="29"/>
    <n v="68.415178571428569"/>
    <x v="11"/>
    <x v="2"/>
  </r>
  <r>
    <s v="46316278"/>
    <x v="20"/>
    <x v="1"/>
    <n v="4"/>
    <x v="1"/>
    <x v="2"/>
    <s v="ASISTENTE DE ALMACEN"/>
    <s v="ALVARADO ARAMBULO ALEXANDER ALBERTO"/>
    <x v="1"/>
    <d v="2017-07-03T00:00:00"/>
    <n v="70"/>
    <n v="72.222222222222229"/>
    <n v="70"/>
    <n v="70"/>
    <n v="10"/>
    <n v="9"/>
    <n v="10"/>
    <n v="10"/>
    <x v="0"/>
    <x v="0"/>
    <d v="1990-05-21T00:00:00"/>
    <n v="30"/>
    <n v="70.555555555555557"/>
    <x v="24"/>
    <x v="2"/>
  </r>
  <r>
    <s v="43632179"/>
    <x v="15"/>
    <x v="1"/>
    <n v="4"/>
    <x v="1"/>
    <x v="2"/>
    <s v="AUXILIAR DE ALMACEN"/>
    <s v="ALVARADO ARAMBULO ALEXANDER ALBERTO"/>
    <x v="1"/>
    <d v="2018-10-01T00:00:00"/>
    <n v="71.875"/>
    <n v="66.17647058823529"/>
    <n v="71.666666666666671"/>
    <n v="65.909090909090907"/>
    <n v="16"/>
    <n v="17"/>
    <n v="15"/>
    <n v="22"/>
    <x v="1"/>
    <x v="0"/>
    <d v="1986-04-10T00:00:00"/>
    <n v="34"/>
    <n v="68.906807040998217"/>
    <x v="20"/>
    <x v="2"/>
  </r>
  <r>
    <s v="46087993"/>
    <x v="16"/>
    <x v="1"/>
    <n v="4"/>
    <x v="1"/>
    <x v="2"/>
    <s v="AUXILIAR DE ALMACEN"/>
    <s v="ALVARADO ARAMBULO ALEXANDER ALBERTO"/>
    <x v="1"/>
    <d v="2017-12-11T00:00:00"/>
    <n v="59.375"/>
    <n v="61.666666666666657"/>
    <n v="71.875"/>
    <n v="70.238095238095241"/>
    <n v="16"/>
    <n v="15"/>
    <n v="16"/>
    <n v="21"/>
    <x v="1"/>
    <x v="0"/>
    <d v="1988-09-27T00:00:00"/>
    <n v="31"/>
    <n v="65.788690476190482"/>
    <x v="21"/>
    <x v="2"/>
  </r>
  <r>
    <s v="45922502"/>
    <x v="17"/>
    <x v="1"/>
    <n v="4"/>
    <x v="1"/>
    <x v="2"/>
    <s v="ASISTENTE DE ALMACEN"/>
    <s v="ALVARADO ARAMBULO ALEXANDER ALBERTO"/>
    <x v="1"/>
    <d v="2015-02-05T00:00:00"/>
    <n v="79.166666666666671"/>
    <n v="77.777777777777771"/>
    <n v="79.166666666666671"/>
    <n v="77.083333333333329"/>
    <n v="18"/>
    <n v="18"/>
    <n v="18"/>
    <n v="24"/>
    <x v="1"/>
    <x v="0"/>
    <d v="1989-04-21T00:00:00"/>
    <n v="31"/>
    <n v="78.298611111111114"/>
    <x v="25"/>
    <x v="2"/>
  </r>
  <r>
    <s v="46835105"/>
    <x v="19"/>
    <x v="1"/>
    <n v="4"/>
    <x v="1"/>
    <x v="2"/>
    <s v="AUXILIAR DE ALMACEN"/>
    <s v="ALVARADO ARAMBULO ALEXANDER ALBERTO"/>
    <x v="1"/>
    <d v="2019-10-18T00:00:00"/>
    <n v="63.235294117647058"/>
    <n v="65"/>
    <n v="66.17647058823529"/>
    <n v="67.857142857142861"/>
    <n v="17"/>
    <n v="15"/>
    <n v="17"/>
    <n v="21"/>
    <x v="1"/>
    <x v="0"/>
    <d v="1990-12-05T00:00:00"/>
    <n v="29"/>
    <n v="65.567226890756302"/>
    <x v="20"/>
    <x v="2"/>
  </r>
  <r>
    <s v="46316278"/>
    <x v="20"/>
    <x v="1"/>
    <n v="4"/>
    <x v="1"/>
    <x v="2"/>
    <s v="ASISTENTE DE ALMACEN"/>
    <s v="ALVARADO ARAMBULO ALEXANDER ALBERTO"/>
    <x v="1"/>
    <d v="2017-07-03T00:00:00"/>
    <n v="63.636363636363633"/>
    <n v="65.909090909090907"/>
    <n v="70.454545454545453"/>
    <n v="61.666666666666657"/>
    <n v="11"/>
    <n v="11"/>
    <n v="11"/>
    <n v="15"/>
    <x v="1"/>
    <x v="0"/>
    <d v="1990-05-21T00:00:00"/>
    <n v="30"/>
    <n v="65.416666666666657"/>
    <x v="26"/>
    <x v="2"/>
  </r>
  <r>
    <s v="09620603"/>
    <x v="21"/>
    <x v="2"/>
    <n v="2"/>
    <x v="2"/>
    <x v="3"/>
    <s v="JEFE DE SERVICIOS GENERALES"/>
    <s v="AMEGHINO ANDALUZ GIANCARLO"/>
    <x v="0"/>
    <d v="2002-02-05T00:00:00"/>
    <n v="61.111111111111107"/>
    <n v="55.555555555555557"/>
    <n v="66.964285714285708"/>
    <n v="67.592592592592595"/>
    <n v="27"/>
    <n v="27"/>
    <n v="28"/>
    <n v="27"/>
    <x v="0"/>
    <x v="0"/>
    <d v="1970-05-14T00:00:00"/>
    <n v="50"/>
    <n v="62.80588624338624"/>
    <x v="27"/>
    <x v="4"/>
  </r>
  <r>
    <s v="46349726"/>
    <x v="22"/>
    <x v="3"/>
    <n v="3"/>
    <x v="2"/>
    <x v="4"/>
    <s v="ANALISTA DE ATRACCION Y DESARROLLO"/>
    <s v="AMEGHINO ANDALUZ GIANCARLO"/>
    <x v="0"/>
    <d v="2019-10-07T00:00:00"/>
    <n v="78.94736842105263"/>
    <n v="81.578947368421055"/>
    <n v="86.25"/>
    <n v="85"/>
    <n v="19"/>
    <n v="19"/>
    <n v="20"/>
    <n v="20"/>
    <x v="0"/>
    <x v="1"/>
    <d v="1990-06-01T00:00:00"/>
    <n v="30"/>
    <n v="82.944078947368425"/>
    <x v="25"/>
    <x v="2"/>
  </r>
  <r>
    <s v="10741277"/>
    <x v="23"/>
    <x v="2"/>
    <n v="2"/>
    <x v="2"/>
    <x v="5"/>
    <s v="JEFE DE SEGURIDAD"/>
    <s v="AMEGHINO ANDALUZ GIANCARLO"/>
    <x v="0"/>
    <d v="2010-11-10T00:00:00"/>
    <n v="75"/>
    <n v="70.192307692307693"/>
    <n v="76.851851851851848"/>
    <n v="78"/>
    <n v="25"/>
    <n v="26"/>
    <n v="27"/>
    <n v="25"/>
    <x v="0"/>
    <x v="0"/>
    <d v="1966-03-27T00:00:00"/>
    <n v="54"/>
    <n v="75.011039886039882"/>
    <x v="28"/>
    <x v="4"/>
  </r>
  <r>
    <s v="70055383"/>
    <x v="24"/>
    <x v="3"/>
    <n v="3"/>
    <x v="2"/>
    <x v="4"/>
    <s v="ANALISTA DE ATRACCION Y DESARROLLO"/>
    <s v="AMEGHINO ANDALUZ GIANCARLO"/>
    <x v="0"/>
    <d v="2017-11-06T00:00:00"/>
    <n v="79.545454545454547"/>
    <n v="81.25"/>
    <n v="81.25"/>
    <n v="80.555555555555557"/>
    <n v="33"/>
    <n v="36"/>
    <n v="36"/>
    <n v="36"/>
    <x v="0"/>
    <x v="1"/>
    <d v="1988-06-26T00:00:00"/>
    <n v="32"/>
    <n v="80.650252525252526"/>
    <x v="29"/>
    <x v="2"/>
  </r>
  <r>
    <s v="77030602"/>
    <x v="25"/>
    <x v="3"/>
    <n v="3"/>
    <x v="2"/>
    <x v="6"/>
    <s v="ANALISTA JR DE COMPENSACIONES Y BENEFICIOS"/>
    <s v="AMEGHINO ANDALUZ GIANCARLO"/>
    <x v="0"/>
    <d v="2019-03-11T00:00:00"/>
    <n v="72.115384615384613"/>
    <n v="75"/>
    <n v="83.620689655172413"/>
    <n v="75.961538461538467"/>
    <n v="26"/>
    <n v="28"/>
    <n v="29"/>
    <n v="26"/>
    <x v="0"/>
    <x v="0"/>
    <d v="1997-11-06T00:00:00"/>
    <n v="22"/>
    <n v="76.67440318302387"/>
    <x v="27"/>
    <x v="3"/>
  </r>
  <r>
    <s v="41345981"/>
    <x v="26"/>
    <x v="3"/>
    <n v="3"/>
    <x v="2"/>
    <x v="7"/>
    <s v="COORDINADOR DE BIENESTAR Y SSOMA"/>
    <s v="AMEGHINO ANDALUZ GIANCARLO"/>
    <x v="0"/>
    <d v="2011-09-06T00:00:00"/>
    <n v="85"/>
    <n v="84.027777777777771"/>
    <n v="87.837837837837839"/>
    <n v="87.837837837837839"/>
    <n v="35"/>
    <n v="36"/>
    <n v="37"/>
    <n v="37"/>
    <x v="0"/>
    <x v="1"/>
    <d v="1982-05-19T00:00:00"/>
    <n v="38"/>
    <n v="86.175863363363362"/>
    <x v="30"/>
    <x v="1"/>
  </r>
  <r>
    <s v="09620603"/>
    <x v="21"/>
    <x v="2"/>
    <n v="2"/>
    <x v="2"/>
    <x v="3"/>
    <s v="JEFE DE SERVICIOS GENERALES"/>
    <s v="AMEGHINO ANDALUZ GIANCARLO"/>
    <x v="0"/>
    <d v="2002-02-05T00:00:00"/>
    <n v="60"/>
    <n v="54.545454545454547"/>
    <n v="70"/>
    <n v="68.181818181818187"/>
    <n v="10"/>
    <n v="11"/>
    <n v="10"/>
    <n v="11"/>
    <x v="1"/>
    <x v="0"/>
    <d v="1970-05-14T00:00:00"/>
    <n v="50"/>
    <n v="63.181818181818187"/>
    <x v="31"/>
    <x v="4"/>
  </r>
  <r>
    <s v="10741277"/>
    <x v="23"/>
    <x v="2"/>
    <n v="2"/>
    <x v="2"/>
    <x v="5"/>
    <s v="JEFE DE SEGURIDAD"/>
    <s v="AMEGHINO ANDALUZ GIANCARLO"/>
    <x v="0"/>
    <d v="2010-11-10T00:00:00"/>
    <n v="73.4375"/>
    <n v="73.4375"/>
    <n v="83.82352941176471"/>
    <n v="76.5625"/>
    <n v="16"/>
    <n v="16"/>
    <n v="17"/>
    <n v="16"/>
    <x v="1"/>
    <x v="0"/>
    <d v="1966-03-27T00:00:00"/>
    <n v="54"/>
    <n v="76.815257352941174"/>
    <x v="32"/>
    <x v="4"/>
  </r>
  <r>
    <s v="46277915"/>
    <x v="27"/>
    <x v="3"/>
    <n v="3"/>
    <x v="2"/>
    <x v="4"/>
    <s v="ANALISTA DE ATRACCION Y DESARROLLO"/>
    <s v="AMEGHINO ANDALUZ GIANCARLO"/>
    <x v="0"/>
    <d v="2020-03-16T00:00:00"/>
    <n v="67.857142857142861"/>
    <n v="71.428571428571431"/>
    <n v="78.571428571428569"/>
    <n v="67.857142857142861"/>
    <n v="7"/>
    <n v="7"/>
    <n v="7"/>
    <n v="7"/>
    <x v="1"/>
    <x v="1"/>
    <d v="1990-04-04T00:00:00"/>
    <n v="30"/>
    <n v="71.428571428571416"/>
    <x v="11"/>
    <x v="2"/>
  </r>
  <r>
    <s v="70055383"/>
    <x v="24"/>
    <x v="3"/>
    <n v="3"/>
    <x v="2"/>
    <x v="4"/>
    <s v="ANALISTA DE ATRACCION Y DESARROLLO"/>
    <s v="AMEGHINO ANDALUZ GIANCARLO"/>
    <x v="0"/>
    <d v="2017-11-06T00:00:00"/>
    <n v="82.352941176470594"/>
    <n v="82.8125"/>
    <n v="83.82352941176471"/>
    <n v="82.352941176470594"/>
    <n v="17"/>
    <n v="16"/>
    <n v="17"/>
    <n v="17"/>
    <x v="1"/>
    <x v="1"/>
    <d v="1988-06-26T00:00:00"/>
    <n v="32"/>
    <n v="82.835477941176478"/>
    <x v="33"/>
    <x v="2"/>
  </r>
  <r>
    <s v="77030602"/>
    <x v="25"/>
    <x v="3"/>
    <n v="3"/>
    <x v="2"/>
    <x v="6"/>
    <s v="ANALISTA JR DE COMPENSACIONES Y BENEFICIOS"/>
    <s v="AMEGHINO ANDALUZ GIANCARLO"/>
    <x v="0"/>
    <d v="2019-03-11T00:00:00"/>
    <n v="79.545454545454547"/>
    <n v="70.454545454545453"/>
    <n v="84.090909090909093"/>
    <n v="77.272727272727266"/>
    <n v="11"/>
    <n v="11"/>
    <n v="11"/>
    <n v="11"/>
    <x v="1"/>
    <x v="0"/>
    <d v="1997-11-06T00:00:00"/>
    <n v="22"/>
    <n v="77.840909090909093"/>
    <x v="34"/>
    <x v="3"/>
  </r>
  <r>
    <s v="41345981"/>
    <x v="26"/>
    <x v="3"/>
    <n v="3"/>
    <x v="2"/>
    <x v="7"/>
    <s v="COORDINADOR DE BIENESTAR Y SSOMA"/>
    <s v="AMEGHINO ANDALUZ GIANCARLO"/>
    <x v="0"/>
    <d v="2011-09-06T00:00:00"/>
    <n v="76.13636363636364"/>
    <n v="79.347826086956516"/>
    <n v="85.416666666666671"/>
    <n v="81.25"/>
    <n v="22"/>
    <n v="23"/>
    <n v="24"/>
    <n v="24"/>
    <x v="1"/>
    <x v="1"/>
    <d v="1982-05-19T00:00:00"/>
    <n v="38"/>
    <n v="80.537714097496703"/>
    <x v="35"/>
    <x v="1"/>
  </r>
  <r>
    <s v="42971757"/>
    <x v="28"/>
    <x v="1"/>
    <n v="4"/>
    <x v="1"/>
    <x v="8"/>
    <s v="COORDINADOR DE VENTAS SELL-OUT"/>
    <s v="ARREDONDO PANTOJA MARCOS ANTONIO"/>
    <x v="0"/>
    <d v="2017-09-04T00:00:00"/>
    <n v="75"/>
    <n v="66.666666666666671"/>
    <n v="79.166666666666671"/>
    <n v="70.833333333333329"/>
    <n v="6"/>
    <n v="6"/>
    <n v="6"/>
    <n v="6"/>
    <x v="0"/>
    <x v="1"/>
    <d v="1982-05-10T00:00:00"/>
    <n v="38"/>
    <n v="72.916666666666671"/>
    <x v="36"/>
    <x v="1"/>
  </r>
  <r>
    <s v="76403921"/>
    <x v="29"/>
    <x v="1"/>
    <n v="4"/>
    <x v="1"/>
    <x v="8"/>
    <s v="COORDINADOR DE VENTAS SELL-OUT"/>
    <s v="ARREDONDO PANTOJA MARCOS ANTONIO"/>
    <x v="0"/>
    <d v="2019-12-02T00:00:00"/>
    <n v="71.15384615384616"/>
    <n v="73.07692307692308"/>
    <n v="76.92307692307692"/>
    <n v="63.46153846153846"/>
    <n v="13"/>
    <n v="13"/>
    <n v="13"/>
    <n v="13"/>
    <x v="0"/>
    <x v="0"/>
    <d v="1995-06-29T00:00:00"/>
    <n v="25"/>
    <n v="71.153846153846146"/>
    <x v="37"/>
    <x v="2"/>
  </r>
  <r>
    <s v="45938071"/>
    <x v="30"/>
    <x v="1"/>
    <n v="4"/>
    <x v="1"/>
    <x v="8"/>
    <s v="COORDINADOR DE VENTAS SELL-OUT"/>
    <s v="ARREDONDO PANTOJA MARCOS ANTONIO"/>
    <x v="0"/>
    <d v="2018-07-11T00:00:00"/>
    <n v="78.333333333333329"/>
    <n v="80"/>
    <n v="85"/>
    <n v="75"/>
    <n v="15"/>
    <n v="15"/>
    <n v="15"/>
    <n v="15"/>
    <x v="0"/>
    <x v="0"/>
    <d v="1989-08-20T00:00:00"/>
    <n v="30"/>
    <n v="79.583333333333329"/>
    <x v="19"/>
    <x v="2"/>
  </r>
  <r>
    <s v="06162086"/>
    <x v="31"/>
    <x v="1"/>
    <n v="4"/>
    <x v="1"/>
    <x v="8"/>
    <s v="COORDINADOR DE VENTAS SELL-OUT"/>
    <s v="ARREDONDO PANTOJA MARCOS ANTONIO"/>
    <x v="0"/>
    <d v="2017-01-16T00:00:00"/>
    <n v="69.642857142857139"/>
    <n v="69.642857142857139"/>
    <n v="78.571428571428569"/>
    <n v="76.785714285714292"/>
    <n v="14"/>
    <n v="14"/>
    <n v="14"/>
    <n v="14"/>
    <x v="0"/>
    <x v="0"/>
    <d v="1963-11-22T00:00:00"/>
    <n v="56"/>
    <n v="73.660714285714278"/>
    <x v="38"/>
    <x v="0"/>
  </r>
  <r>
    <s v="46356695"/>
    <x v="32"/>
    <x v="1"/>
    <n v="4"/>
    <x v="1"/>
    <x v="8"/>
    <s v="COORDINADOR DE VENTAS SELL-OUT"/>
    <s v="ARREDONDO PANTOJA MARCOS ANTONIO"/>
    <x v="0"/>
    <d v="2019-04-04T00:00:00"/>
    <n v="76.785714285714292"/>
    <n v="75"/>
    <n v="80.357142857142861"/>
    <n v="71.428571428571431"/>
    <n v="14"/>
    <n v="14"/>
    <n v="14"/>
    <n v="14"/>
    <x v="0"/>
    <x v="0"/>
    <d v="1990-05-30T00:00:00"/>
    <n v="30"/>
    <n v="75.892857142857139"/>
    <x v="38"/>
    <x v="2"/>
  </r>
  <r>
    <s v="42971757"/>
    <x v="28"/>
    <x v="1"/>
    <n v="4"/>
    <x v="1"/>
    <x v="8"/>
    <s v="COORDINADOR DE VENTAS SELL-OUT"/>
    <s v="ARREDONDO PANTOJA MARCOS ANTONIO"/>
    <x v="0"/>
    <d v="2017-09-04T00:00:00"/>
    <n v="56.81818181818182"/>
    <n v="52.083333333333343"/>
    <n v="62.5"/>
    <n v="56.25"/>
    <n v="11"/>
    <n v="12"/>
    <n v="12"/>
    <n v="12"/>
    <x v="1"/>
    <x v="1"/>
    <d v="1982-05-10T00:00:00"/>
    <n v="38"/>
    <n v="56.912878787878789"/>
    <x v="17"/>
    <x v="1"/>
  </r>
  <r>
    <s v="76403921"/>
    <x v="29"/>
    <x v="1"/>
    <n v="4"/>
    <x v="1"/>
    <x v="8"/>
    <s v="COORDINADOR DE VENTAS SELL-OUT"/>
    <s v="ARREDONDO PANTOJA MARCOS ANTONIO"/>
    <x v="0"/>
    <d v="2019-12-02T00:00:00"/>
    <n v="63.636363636363633"/>
    <n v="66.666666666666671"/>
    <n v="64.583333333333329"/>
    <n v="56.25"/>
    <n v="11"/>
    <n v="12"/>
    <n v="12"/>
    <n v="12"/>
    <x v="1"/>
    <x v="0"/>
    <d v="1995-06-29T00:00:00"/>
    <n v="25"/>
    <n v="62.784090909090907"/>
    <x v="17"/>
    <x v="2"/>
  </r>
  <r>
    <s v="45938071"/>
    <x v="30"/>
    <x v="1"/>
    <n v="4"/>
    <x v="1"/>
    <x v="8"/>
    <s v="COORDINADOR DE VENTAS SELL-OUT"/>
    <s v="ARREDONDO PANTOJA MARCOS ANTONIO"/>
    <x v="0"/>
    <d v="2018-07-11T00:00:00"/>
    <n v="61.53846153846154"/>
    <n v="61.666666666666657"/>
    <n v="68.333333333333329"/>
    <n v="60"/>
    <n v="13"/>
    <n v="15"/>
    <n v="15"/>
    <n v="15"/>
    <x v="1"/>
    <x v="0"/>
    <d v="1989-08-20T00:00:00"/>
    <n v="30"/>
    <n v="62.884615384615387"/>
    <x v="39"/>
    <x v="2"/>
  </r>
  <r>
    <s v="06162086"/>
    <x v="31"/>
    <x v="1"/>
    <n v="4"/>
    <x v="1"/>
    <x v="8"/>
    <s v="COORDINADOR DE VENTAS SELL-OUT"/>
    <s v="ARREDONDO PANTOJA MARCOS ANTONIO"/>
    <x v="0"/>
    <d v="2017-01-16T00:00:00"/>
    <n v="58.333333333333343"/>
    <n v="52.083333333333343"/>
    <n v="60.416666666666657"/>
    <n v="56.25"/>
    <n v="12"/>
    <n v="12"/>
    <n v="12"/>
    <n v="12"/>
    <x v="1"/>
    <x v="0"/>
    <d v="1963-11-22T00:00:00"/>
    <n v="56"/>
    <n v="56.770833333333336"/>
    <x v="26"/>
    <x v="0"/>
  </r>
  <r>
    <s v="46356695"/>
    <x v="32"/>
    <x v="1"/>
    <n v="4"/>
    <x v="1"/>
    <x v="8"/>
    <s v="COORDINADOR DE VENTAS SELL-OUT"/>
    <s v="ARREDONDO PANTOJA MARCOS ANTONIO"/>
    <x v="0"/>
    <d v="2019-04-04T00:00:00"/>
    <n v="66.071428571428569"/>
    <n v="69.642857142857139"/>
    <n v="66.666666666666671"/>
    <n v="66.666666666666671"/>
    <n v="14"/>
    <n v="14"/>
    <n v="15"/>
    <n v="15"/>
    <x v="1"/>
    <x v="0"/>
    <d v="1990-05-30T00:00:00"/>
    <n v="30"/>
    <n v="67.261904761904773"/>
    <x v="39"/>
    <x v="2"/>
  </r>
  <r>
    <s v="70193596"/>
    <x v="33"/>
    <x v="3"/>
    <n v="3"/>
    <x v="1"/>
    <x v="9"/>
    <s v="ANALISTA DE IMPORTACIONES JUNIOR"/>
    <s v="BALCAZER LOLI LIBER MARTIN"/>
    <x v="0"/>
    <d v="2015-12-21T00:00:00"/>
    <n v="69.736842105263165"/>
    <n v="71.428571428571431"/>
    <n v="72.61904761904762"/>
    <n v="77.631578947368425"/>
    <n v="19"/>
    <n v="21"/>
    <n v="21"/>
    <n v="19"/>
    <x v="0"/>
    <x v="1"/>
    <d v="1992-08-19T00:00:00"/>
    <n v="27"/>
    <n v="72.854010025062664"/>
    <x v="40"/>
    <x v="2"/>
  </r>
  <r>
    <s v="07251745"/>
    <x v="34"/>
    <x v="2"/>
    <n v="2"/>
    <x v="1"/>
    <x v="2"/>
    <s v="JEFE DE ALMACEN"/>
    <s v="BALCAZER LOLI LIBER MARTIN"/>
    <x v="1"/>
    <d v="2018-01-02T00:00:00"/>
    <n v="86.36363636363636"/>
    <n v="80.681818181818187"/>
    <n v="82.5"/>
    <n v="85.714285714285708"/>
    <n v="22"/>
    <n v="22"/>
    <n v="20"/>
    <n v="21"/>
    <x v="0"/>
    <x v="0"/>
    <d v="1967-11-15T00:00:00"/>
    <n v="52"/>
    <n v="83.814935064935071"/>
    <x v="41"/>
    <x v="4"/>
  </r>
  <r>
    <s v="32738701"/>
    <x v="35"/>
    <x v="1"/>
    <n v="4"/>
    <x v="1"/>
    <x v="10"/>
    <s v="AUXILIAR DE ARCHIVO"/>
    <s v="BALCAZER LOLI LIBER MARTIN"/>
    <x v="0"/>
    <d v="2007-07-02T00:00:00"/>
    <n v="41.666666666666657"/>
    <n v="62.5"/>
    <n v="75"/>
    <n v="75"/>
    <n v="3"/>
    <n v="4"/>
    <n v="3"/>
    <n v="3"/>
    <x v="0"/>
    <x v="0"/>
    <d v="1966-12-21T00:00:00"/>
    <n v="53"/>
    <n v="63.541666666666664"/>
    <x v="42"/>
    <x v="4"/>
  </r>
  <r>
    <s v="25720478"/>
    <x v="36"/>
    <x v="2"/>
    <n v="2"/>
    <x v="1"/>
    <x v="11"/>
    <s v="JEFE DE SERV DE TI E INFRAESTRUCTURA"/>
    <s v="BALCAZER LOLI LIBER MARTIN"/>
    <x v="0"/>
    <d v="2019-05-06T00:00:00"/>
    <n v="77.631578947368425"/>
    <n v="73.75"/>
    <n v="76.315789473684205"/>
    <n v="73.611111111111114"/>
    <n v="19"/>
    <n v="20"/>
    <n v="19"/>
    <n v="18"/>
    <x v="0"/>
    <x v="0"/>
    <d v="1974-06-18T00:00:00"/>
    <n v="46"/>
    <n v="75.32711988304095"/>
    <x v="43"/>
    <x v="4"/>
  </r>
  <r>
    <s v="41091059"/>
    <x v="37"/>
    <x v="3"/>
    <n v="3"/>
    <x v="1"/>
    <x v="11"/>
    <s v="GESTOR DE PLANEAMIENTO TI"/>
    <s v="BALCAZER LOLI LIBER MARTIN"/>
    <x v="0"/>
    <d v="2019-06-10T00:00:00"/>
    <n v="79.545454545454547"/>
    <n v="79.545454545454547"/>
    <n v="84.090909090909093"/>
    <n v="81.818181818181813"/>
    <n v="11"/>
    <n v="11"/>
    <n v="11"/>
    <n v="11"/>
    <x v="0"/>
    <x v="0"/>
    <d v="1981-11-10T00:00:00"/>
    <n v="38"/>
    <n v="81.25"/>
    <x v="34"/>
    <x v="1"/>
  </r>
  <r>
    <s v="72848198"/>
    <x v="38"/>
    <x v="3"/>
    <n v="3"/>
    <x v="1"/>
    <x v="9"/>
    <s v="ANALISTA DE OPERACIONES"/>
    <s v="BALCAZER LOLI LIBER MARTIN"/>
    <x v="0"/>
    <d v="2014-02-18T00:00:00"/>
    <n v="86.458333333333329"/>
    <n v="90"/>
    <n v="90.625"/>
    <n v="88.541666666666671"/>
    <n v="24"/>
    <n v="25"/>
    <n v="24"/>
    <n v="24"/>
    <x v="0"/>
    <x v="0"/>
    <d v="1993-06-04T00:00:00"/>
    <n v="27"/>
    <n v="88.90625"/>
    <x v="44"/>
    <x v="2"/>
  </r>
  <r>
    <s v="80106120"/>
    <x v="39"/>
    <x v="3"/>
    <n v="3"/>
    <x v="1"/>
    <x v="12"/>
    <s v="SUPERVISOR DE ALMACEN"/>
    <s v="BALCAZER LOLI LIBER MARTIN"/>
    <x v="2"/>
    <d v="2011-01-06T00:00:00"/>
    <n v="83.65384615384616"/>
    <n v="84"/>
    <n v="87"/>
    <n v="82"/>
    <n v="26"/>
    <n v="25"/>
    <n v="25"/>
    <n v="25"/>
    <x v="0"/>
    <x v="0"/>
    <d v="1977-04-01T00:00:00"/>
    <n v="43"/>
    <n v="84.163461538461547"/>
    <x v="45"/>
    <x v="1"/>
  </r>
  <r>
    <s v="44647618"/>
    <x v="40"/>
    <x v="3"/>
    <n v="3"/>
    <x v="1"/>
    <x v="9"/>
    <s v="ANALISTA DE IMPORTACIONES"/>
    <s v="BALCAZER LOLI LIBER MARTIN"/>
    <x v="0"/>
    <d v="2012-04-02T00:00:00"/>
    <n v="76.470588235294116"/>
    <n v="73.684210526315795"/>
    <n v="76.315789473684205"/>
    <n v="76.388888888888886"/>
    <n v="17"/>
    <n v="19"/>
    <n v="19"/>
    <n v="18"/>
    <x v="0"/>
    <x v="0"/>
    <d v="1987-10-17T00:00:00"/>
    <n v="32"/>
    <n v="75.714869281045765"/>
    <x v="46"/>
    <x v="2"/>
  </r>
  <r>
    <s v="42249673"/>
    <x v="41"/>
    <x v="2"/>
    <n v="2"/>
    <x v="1"/>
    <x v="13"/>
    <s v="JEFE DE PROYECTO NUEVO ALMACEN"/>
    <s v="BALCAZER LOLI LIBER MARTIN"/>
    <x v="3"/>
    <d v="2016-06-01T00:00:00"/>
    <n v="86.25"/>
    <n v="81.25"/>
    <n v="85"/>
    <n v="73.684210526315795"/>
    <n v="20"/>
    <n v="20"/>
    <n v="20"/>
    <n v="19"/>
    <x v="0"/>
    <x v="0"/>
    <d v="1983-12-24T00:00:00"/>
    <n v="36"/>
    <n v="81.546052631578945"/>
    <x v="47"/>
    <x v="1"/>
  </r>
  <r>
    <s v="07508404"/>
    <x v="42"/>
    <x v="2"/>
    <n v="2"/>
    <x v="1"/>
    <x v="11"/>
    <s v="JEFE DE DESARROLLO DE SOLUCIONES TI"/>
    <s v="BALCAZER LOLI LIBER MARTIN"/>
    <x v="0"/>
    <d v="2007-02-02T00:00:00"/>
    <n v="71.428571428571431"/>
    <n v="72.61904761904762"/>
    <n v="75"/>
    <n v="76.25"/>
    <n v="21"/>
    <n v="21"/>
    <n v="21"/>
    <n v="20"/>
    <x v="0"/>
    <x v="0"/>
    <d v="1976-01-30T00:00:00"/>
    <n v="44"/>
    <n v="73.824404761904759"/>
    <x v="3"/>
    <x v="1"/>
  </r>
  <r>
    <s v="43379915"/>
    <x v="43"/>
    <x v="2"/>
    <n v="2"/>
    <x v="1"/>
    <x v="14"/>
    <s v="JEFE DE COMPRAS"/>
    <s v="BALCAZER LOLI LIBER MARTIN"/>
    <x v="0"/>
    <d v="2019-10-04T00:00:00"/>
    <n v="73.529411764705884"/>
    <n v="76.315789473684205"/>
    <n v="78.94736842105263"/>
    <n v="76.5625"/>
    <n v="17"/>
    <n v="19"/>
    <n v="19"/>
    <n v="16"/>
    <x v="0"/>
    <x v="0"/>
    <d v="1985-12-04T00:00:00"/>
    <n v="34"/>
    <n v="76.338767414860683"/>
    <x v="2"/>
    <x v="2"/>
  </r>
  <r>
    <s v="43901347"/>
    <x v="44"/>
    <x v="3"/>
    <n v="3"/>
    <x v="1"/>
    <x v="11"/>
    <s v="GESTOR DE CALIDAD Y SEGURIDAD"/>
    <s v="BALCAZER LOLI LIBER MARTIN"/>
    <x v="0"/>
    <d v="2019-05-06T00:00:00"/>
    <n v="61.842105263157897"/>
    <n v="61.842105263157897"/>
    <n v="69.736842105263165"/>
    <n v="68.055555555555557"/>
    <n v="19"/>
    <n v="19"/>
    <n v="19"/>
    <n v="18"/>
    <x v="0"/>
    <x v="1"/>
    <d v="1986-08-24T00:00:00"/>
    <n v="33"/>
    <n v="65.369152046783626"/>
    <x v="48"/>
    <x v="2"/>
  </r>
  <r>
    <s v="71996517"/>
    <x v="45"/>
    <x v="1"/>
    <n v="4"/>
    <x v="1"/>
    <x v="10"/>
    <s v="AUXILIAR DE ARCHIVO"/>
    <s v="BALCAZER LOLI LIBER MARTIN"/>
    <x v="0"/>
    <d v="2017-06-01T00:00:00"/>
    <n v="37.5"/>
    <n v="37.5"/>
    <n v="75"/>
    <n v="62.5"/>
    <n v="2"/>
    <n v="2"/>
    <n v="2"/>
    <n v="2"/>
    <x v="0"/>
    <x v="0"/>
    <d v="1995-07-15T00:00:00"/>
    <n v="25"/>
    <n v="53.125"/>
    <x v="49"/>
    <x v="2"/>
  </r>
  <r>
    <s v="70193596"/>
    <x v="33"/>
    <x v="3"/>
    <n v="3"/>
    <x v="1"/>
    <x v="9"/>
    <s v="ANALISTA DE IMPORTACIONES JUNIOR"/>
    <s v="BALCAZER LOLI LIBER MARTIN"/>
    <x v="0"/>
    <d v="2015-12-21T00:00:00"/>
    <n v="82.142857142857139"/>
    <n v="80"/>
    <n v="87.5"/>
    <n v="84.375"/>
    <n v="14"/>
    <n v="15"/>
    <n v="16"/>
    <n v="16"/>
    <x v="1"/>
    <x v="1"/>
    <d v="1992-08-19T00:00:00"/>
    <n v="27"/>
    <n v="83.504464285714278"/>
    <x v="50"/>
    <x v="2"/>
  </r>
  <r>
    <s v="07251745"/>
    <x v="34"/>
    <x v="2"/>
    <n v="2"/>
    <x v="1"/>
    <x v="2"/>
    <s v="JEFE DE ALMACEN"/>
    <s v="BALCAZER LOLI LIBER MARTIN"/>
    <x v="1"/>
    <d v="2018-01-02T00:00:00"/>
    <n v="73.611111111111114"/>
    <n v="76.470588235294116"/>
    <n v="79.861111111111114"/>
    <n v="77.272727272727266"/>
    <n v="36"/>
    <n v="34"/>
    <n v="36"/>
    <n v="44"/>
    <x v="1"/>
    <x v="0"/>
    <d v="1967-11-15T00:00:00"/>
    <n v="52"/>
    <n v="76.803884432560906"/>
    <x v="51"/>
    <x v="4"/>
  </r>
  <r>
    <s v="32738701"/>
    <x v="35"/>
    <x v="1"/>
    <n v="4"/>
    <x v="1"/>
    <x v="10"/>
    <s v="AUXILIAR DE ARCHIVO"/>
    <s v="BALCAZER LOLI LIBER MARTIN"/>
    <x v="0"/>
    <d v="2007-07-02T00:00:00"/>
    <n v="100"/>
    <n v="100"/>
    <n v="100"/>
    <n v="100"/>
    <n v="1"/>
    <n v="1"/>
    <n v="1"/>
    <n v="1"/>
    <x v="1"/>
    <x v="0"/>
    <d v="1966-12-21T00:00:00"/>
    <n v="53"/>
    <n v="100"/>
    <x v="52"/>
    <x v="4"/>
  </r>
  <r>
    <s v="25720478"/>
    <x v="36"/>
    <x v="2"/>
    <n v="2"/>
    <x v="1"/>
    <x v="11"/>
    <s v="JEFE DE SERV DE TI E INFRAESTRUCTURA"/>
    <s v="BALCAZER LOLI LIBER MARTIN"/>
    <x v="0"/>
    <d v="2019-05-06T00:00:00"/>
    <n v="64.81481481481481"/>
    <n v="57.692307692307693"/>
    <n v="70.192307692307693"/>
    <n v="67"/>
    <n v="27"/>
    <n v="26"/>
    <n v="26"/>
    <n v="25"/>
    <x v="1"/>
    <x v="0"/>
    <d v="1974-06-18T00:00:00"/>
    <n v="46"/>
    <n v="64.924857549857549"/>
    <x v="53"/>
    <x v="4"/>
  </r>
  <r>
    <s v="41091059"/>
    <x v="37"/>
    <x v="3"/>
    <n v="3"/>
    <x v="1"/>
    <x v="11"/>
    <s v="GESTOR DE PLANEAMIENTO TI"/>
    <s v="BALCAZER LOLI LIBER MARTIN"/>
    <x v="0"/>
    <d v="2019-06-10T00:00:00"/>
    <n v="84.375"/>
    <n v="80.555555555555557"/>
    <n v="86.111111111111114"/>
    <n v="77.777777777777771"/>
    <n v="8"/>
    <n v="9"/>
    <n v="9"/>
    <n v="9"/>
    <x v="1"/>
    <x v="0"/>
    <d v="1981-11-10T00:00:00"/>
    <n v="38"/>
    <n v="82.204861111111114"/>
    <x v="8"/>
    <x v="1"/>
  </r>
  <r>
    <s v="72848198"/>
    <x v="38"/>
    <x v="3"/>
    <n v="3"/>
    <x v="1"/>
    <x v="9"/>
    <s v="ANALISTA DE OPERACIONES"/>
    <s v="BALCAZER LOLI LIBER MARTIN"/>
    <x v="0"/>
    <d v="2014-02-18T00:00:00"/>
    <n v="77.941176470588232"/>
    <n v="85.294117647058826"/>
    <n v="87.5"/>
    <n v="83.75"/>
    <n v="17"/>
    <n v="17"/>
    <n v="18"/>
    <n v="20"/>
    <x v="1"/>
    <x v="0"/>
    <d v="1993-06-04T00:00:00"/>
    <n v="27"/>
    <n v="83.621323529411768"/>
    <x v="54"/>
    <x v="2"/>
  </r>
  <r>
    <s v="80106120"/>
    <x v="39"/>
    <x v="3"/>
    <n v="3"/>
    <x v="1"/>
    <x v="12"/>
    <s v="SUPERVISOR DE ALMACEN"/>
    <s v="BALCAZER LOLI LIBER MARTIN"/>
    <x v="2"/>
    <d v="2011-01-06T00:00:00"/>
    <n v="79.310344827586206"/>
    <n v="82.258064516129039"/>
    <n v="79.838709677419359"/>
    <n v="80.46875"/>
    <n v="29"/>
    <n v="31"/>
    <n v="31"/>
    <n v="32"/>
    <x v="1"/>
    <x v="0"/>
    <d v="1977-04-01T00:00:00"/>
    <n v="43"/>
    <n v="80.468967255283644"/>
    <x v="55"/>
    <x v="1"/>
  </r>
  <r>
    <s v="44647618"/>
    <x v="40"/>
    <x v="3"/>
    <n v="3"/>
    <x v="1"/>
    <x v="9"/>
    <s v="ANALISTA DE IMPORTACIONES"/>
    <s v="BALCAZER LOLI LIBER MARTIN"/>
    <x v="0"/>
    <d v="2012-04-02T00:00:00"/>
    <n v="83.333333333333329"/>
    <n v="76.92307692307692"/>
    <n v="86.538461538461533"/>
    <n v="80.769230769230774"/>
    <n v="12"/>
    <n v="13"/>
    <n v="13"/>
    <n v="13"/>
    <x v="1"/>
    <x v="0"/>
    <d v="1987-10-17T00:00:00"/>
    <n v="32"/>
    <n v="81.891025641025635"/>
    <x v="56"/>
    <x v="2"/>
  </r>
  <r>
    <s v="42249673"/>
    <x v="41"/>
    <x v="2"/>
    <n v="2"/>
    <x v="1"/>
    <x v="13"/>
    <s v="JEFE DE PROYECTO NUEVO ALMACEN"/>
    <s v="BALCAZER LOLI LIBER MARTIN"/>
    <x v="3"/>
    <d v="2016-06-01T00:00:00"/>
    <n v="90.384615384615387"/>
    <n v="91.666666666666671"/>
    <n v="85"/>
    <n v="83.928571428571431"/>
    <n v="13"/>
    <n v="15"/>
    <n v="15"/>
    <n v="14"/>
    <x v="1"/>
    <x v="0"/>
    <d v="1983-12-24T00:00:00"/>
    <n v="36"/>
    <n v="87.744963369963372"/>
    <x v="57"/>
    <x v="1"/>
  </r>
  <r>
    <s v="07508404"/>
    <x v="42"/>
    <x v="2"/>
    <n v="2"/>
    <x v="1"/>
    <x v="11"/>
    <s v="JEFE DE DESARROLLO DE SOLUCIONES TI"/>
    <s v="BALCAZER LOLI LIBER MARTIN"/>
    <x v="0"/>
    <d v="2007-02-02T00:00:00"/>
    <n v="80.681818181818187"/>
    <n v="70.652173913043484"/>
    <n v="81.521739130434781"/>
    <n v="73.913043478260875"/>
    <n v="22"/>
    <n v="23"/>
    <n v="23"/>
    <n v="23"/>
    <x v="1"/>
    <x v="0"/>
    <d v="1976-01-30T00:00:00"/>
    <n v="44"/>
    <n v="76.692193675889342"/>
    <x v="58"/>
    <x v="1"/>
  </r>
  <r>
    <s v="43379915"/>
    <x v="43"/>
    <x v="2"/>
    <n v="2"/>
    <x v="1"/>
    <x v="14"/>
    <s v="JEFE DE COMPRAS"/>
    <s v="BALCAZER LOLI LIBER MARTIN"/>
    <x v="0"/>
    <d v="2019-10-04T00:00:00"/>
    <n v="77.38095238095238"/>
    <n v="70.238095238095241"/>
    <n v="76.086956521739125"/>
    <n v="72.61904761904762"/>
    <n v="21"/>
    <n v="21"/>
    <n v="23"/>
    <n v="21"/>
    <x v="1"/>
    <x v="0"/>
    <d v="1985-12-04T00:00:00"/>
    <n v="34"/>
    <n v="74.081262939958592"/>
    <x v="16"/>
    <x v="2"/>
  </r>
  <r>
    <s v="71996517"/>
    <x v="45"/>
    <x v="1"/>
    <n v="4"/>
    <x v="1"/>
    <x v="10"/>
    <s v="AUXILIAR DE ARCHIVO"/>
    <s v="BALCAZER LOLI LIBER MARTIN"/>
    <x v="0"/>
    <d v="2017-06-01T00:00:00"/>
    <n v="100"/>
    <n v="100"/>
    <n v="100"/>
    <n v="100"/>
    <n v="1"/>
    <n v="1"/>
    <n v="1"/>
    <n v="1"/>
    <x v="1"/>
    <x v="0"/>
    <d v="1995-07-15T00:00:00"/>
    <n v="25"/>
    <n v="100"/>
    <x v="52"/>
    <x v="2"/>
  </r>
  <r>
    <s v="73087145"/>
    <x v="46"/>
    <x v="3"/>
    <n v="3"/>
    <x v="1"/>
    <x v="15"/>
    <s v="ANALISTA DE INTELIGENCIA COMERCIAL"/>
    <s v="BARRIENTOS TAPIA LAURA LUCIA"/>
    <x v="0"/>
    <d v="2019-07-01T00:00:00"/>
    <n v="81.818181818181813"/>
    <n v="75"/>
    <n v="72.727272727272734"/>
    <n v="75"/>
    <n v="11"/>
    <n v="10"/>
    <n v="11"/>
    <n v="10"/>
    <x v="0"/>
    <x v="1"/>
    <d v="1993-10-20T00:00:00"/>
    <n v="26"/>
    <n v="76.13636363636364"/>
    <x v="31"/>
    <x v="2"/>
  </r>
  <r>
    <s v="73087145"/>
    <x v="46"/>
    <x v="3"/>
    <n v="3"/>
    <x v="1"/>
    <x v="15"/>
    <s v="ANALISTA DE INTELIGENCIA COMERCIAL"/>
    <s v="BARRIENTOS TAPIA LAURA LUCIA"/>
    <x v="0"/>
    <d v="2019-07-01T00:00:00"/>
    <n v="77.777777777777771"/>
    <n v="60"/>
    <n v="77.777777777777771"/>
    <n v="65.625"/>
    <n v="9"/>
    <n v="10"/>
    <n v="9"/>
    <n v="8"/>
    <x v="1"/>
    <x v="1"/>
    <d v="1993-10-20T00:00:00"/>
    <n v="26"/>
    <n v="70.295138888888886"/>
    <x v="59"/>
    <x v="2"/>
  </r>
  <r>
    <s v="09555005"/>
    <x v="47"/>
    <x v="1"/>
    <n v="4"/>
    <x v="2"/>
    <x v="3"/>
    <s v="AUXILIAR DE SERVICIOS GENERALES"/>
    <s v="CANALES CORBETTA HERNAN JAVIER"/>
    <x v="0"/>
    <d v="2015-05-07T00:00:00"/>
    <n v="84.090909090909093"/>
    <n v="77.5"/>
    <n v="87.5"/>
    <n v="79.545454545454547"/>
    <n v="11"/>
    <n v="10"/>
    <n v="10"/>
    <n v="11"/>
    <x v="0"/>
    <x v="0"/>
    <d v="1968-03-11T00:00:00"/>
    <n v="52"/>
    <n v="82.159090909090907"/>
    <x v="31"/>
    <x v="4"/>
  </r>
  <r>
    <s v="25444867"/>
    <x v="48"/>
    <x v="1"/>
    <n v="4"/>
    <x v="2"/>
    <x v="3"/>
    <s v="AUXILIAR DE SERVICIOS GENERALES"/>
    <s v="CANALES CORBETTA HERNAN JAVIER"/>
    <x v="0"/>
    <d v="1993-01-01T00:00:00"/>
    <n v="75"/>
    <n v="62.5"/>
    <n v="65"/>
    <n v="70.833333333333329"/>
    <n v="5"/>
    <n v="4"/>
    <n v="5"/>
    <n v="6"/>
    <x v="0"/>
    <x v="0"/>
    <d v="1965-04-25T00:00:00"/>
    <n v="55"/>
    <n v="68.333333333333329"/>
    <x v="60"/>
    <x v="0"/>
  </r>
  <r>
    <s v="25817327"/>
    <x v="49"/>
    <x v="1"/>
    <n v="4"/>
    <x v="2"/>
    <x v="3"/>
    <s v="AUXILIAR DE SERVICIOS GENERALES"/>
    <s v="CANALES CORBETTA HERNAN JAVIER"/>
    <x v="0"/>
    <d v="2010-09-16T00:00:00"/>
    <n v="68.75"/>
    <n v="62.5"/>
    <n v="56.25"/>
    <n v="65"/>
    <n v="4"/>
    <n v="4"/>
    <n v="4"/>
    <n v="5"/>
    <x v="0"/>
    <x v="0"/>
    <d v="1967-12-07T00:00:00"/>
    <n v="52"/>
    <n v="63.125"/>
    <x v="61"/>
    <x v="4"/>
  </r>
  <r>
    <s v="25675455"/>
    <x v="50"/>
    <x v="1"/>
    <n v="4"/>
    <x v="2"/>
    <x v="3"/>
    <s v="RECEPCIONISTA"/>
    <s v="CANALES CORBETTA HERNAN JAVIER"/>
    <x v="0"/>
    <d v="1976-02-06T00:00:00"/>
    <n v="86.111111111111114"/>
    <n v="93.75"/>
    <n v="88.888888888888886"/>
    <n v="90"/>
    <n v="9"/>
    <n v="8"/>
    <n v="9"/>
    <n v="10"/>
    <x v="0"/>
    <x v="1"/>
    <d v="1951-11-24T00:00:00"/>
    <n v="68"/>
    <n v="89.6875"/>
    <x v="59"/>
    <x v="0"/>
  </r>
  <r>
    <s v="09555005"/>
    <x v="47"/>
    <x v="1"/>
    <n v="4"/>
    <x v="2"/>
    <x v="3"/>
    <s v="AUXILIAR DE SERVICIOS GENERALES"/>
    <s v="CANALES CORBETTA HERNAN JAVIER"/>
    <x v="0"/>
    <d v="2015-05-07T00:00:00"/>
    <n v="65"/>
    <n v="0"/>
    <n v="0"/>
    <n v="75"/>
    <n v="5"/>
    <n v="0"/>
    <n v="0"/>
    <n v="6"/>
    <x v="1"/>
    <x v="0"/>
    <d v="1968-03-11T00:00:00"/>
    <n v="52"/>
    <n v="35"/>
    <x v="62"/>
    <x v="4"/>
  </r>
  <r>
    <s v="25444867"/>
    <x v="48"/>
    <x v="1"/>
    <n v="4"/>
    <x v="2"/>
    <x v="3"/>
    <s v="AUXILIAR DE SERVICIOS GENERALES"/>
    <s v="CANALES CORBETTA HERNAN JAVIER"/>
    <x v="1"/>
    <d v="1993-01-01T00:00:00"/>
    <n v="58.333333333333343"/>
    <n v="58.333333333333343"/>
    <n v="75"/>
    <n v="66.666666666666671"/>
    <n v="3"/>
    <n v="3"/>
    <n v="3"/>
    <n v="3"/>
    <x v="1"/>
    <x v="0"/>
    <d v="1965-04-25T00:00:00"/>
    <n v="55"/>
    <n v="64.583333333333343"/>
    <x v="63"/>
    <x v="0"/>
  </r>
  <r>
    <s v="25675455"/>
    <x v="50"/>
    <x v="1"/>
    <n v="4"/>
    <x v="2"/>
    <x v="3"/>
    <s v="RECEPCIONISTA"/>
    <s v="CANALES CORBETTA HERNAN JAVIER"/>
    <x v="0"/>
    <d v="1976-02-06T00:00:00"/>
    <n v="0"/>
    <n v="37.5"/>
    <n v="66.666666666666671"/>
    <n v="58.333333333333343"/>
    <n v="1"/>
    <n v="2"/>
    <n v="3"/>
    <n v="3"/>
    <x v="1"/>
    <x v="1"/>
    <d v="1951-11-24T00:00:00"/>
    <n v="68"/>
    <n v="40.625"/>
    <x v="64"/>
    <x v="0"/>
  </r>
  <r>
    <s v="44367231"/>
    <x v="51"/>
    <x v="1"/>
    <n v="4"/>
    <x v="1"/>
    <x v="16"/>
    <s v="REPRESENTANTE DE VENTAS VEHICULOS RETAIL"/>
    <s v="CARDENAS PRADA JORGE ENRIQUE"/>
    <x v="4"/>
    <d v="2019-11-18T00:00:00"/>
    <n v="87.5"/>
    <n v="75"/>
    <n v="75"/>
    <n v="87.5"/>
    <n v="2"/>
    <n v="2"/>
    <n v="2"/>
    <n v="2"/>
    <x v="0"/>
    <x v="0"/>
    <d v="1987-02-22T00:00:00"/>
    <n v="33"/>
    <n v="81.25"/>
    <x v="49"/>
    <x v="2"/>
  </r>
  <r>
    <s v="47633758"/>
    <x v="52"/>
    <x v="1"/>
    <n v="4"/>
    <x v="1"/>
    <x v="16"/>
    <s v="REPRESENTANTE DE VENTAS VEHICULOS RETAIL"/>
    <s v="CARDENAS PRADA JORGE ENRIQUE"/>
    <x v="4"/>
    <d v="2019-12-16T00:00:00"/>
    <n v="75"/>
    <n v="62.5"/>
    <n v="75"/>
    <n v="68.75"/>
    <n v="4"/>
    <n v="4"/>
    <n v="4"/>
    <n v="4"/>
    <x v="0"/>
    <x v="0"/>
    <d v="1993-02-04T00:00:00"/>
    <n v="27"/>
    <n v="70.3125"/>
    <x v="0"/>
    <x v="2"/>
  </r>
  <r>
    <s v="42011663"/>
    <x v="53"/>
    <x v="1"/>
    <n v="4"/>
    <x v="1"/>
    <x v="16"/>
    <s v="REPRESENTANTE DE VENTAS REPUESTOS RETAIL"/>
    <s v="CARDENAS PRADA JORGE ENRIQUE"/>
    <x v="4"/>
    <d v="2019-12-09T00:00:00"/>
    <n v="55"/>
    <n v="55"/>
    <n v="55"/>
    <n v="55"/>
    <n v="5"/>
    <n v="5"/>
    <n v="5"/>
    <n v="5"/>
    <x v="0"/>
    <x v="0"/>
    <d v="1983-09-19T00:00:00"/>
    <n v="36"/>
    <n v="55"/>
    <x v="60"/>
    <x v="1"/>
  </r>
  <r>
    <s v="42928943"/>
    <x v="54"/>
    <x v="1"/>
    <n v="4"/>
    <x v="1"/>
    <x v="16"/>
    <s v="REPRESENTANTE DE VENTAS VEHICULOS RETAIL"/>
    <s v="CARDENAS PRADA JORGE ENRIQUE"/>
    <x v="4"/>
    <d v="2019-11-18T00:00:00"/>
    <n v="50"/>
    <n v="50"/>
    <n v="58.333333333333343"/>
    <n v="41.666666666666657"/>
    <n v="3"/>
    <n v="3"/>
    <n v="3"/>
    <n v="3"/>
    <x v="0"/>
    <x v="0"/>
    <d v="1981-03-09T00:00:00"/>
    <n v="39"/>
    <n v="50"/>
    <x v="63"/>
    <x v="1"/>
  </r>
  <r>
    <s v="42011663"/>
    <x v="53"/>
    <x v="1"/>
    <n v="4"/>
    <x v="1"/>
    <x v="16"/>
    <s v="REPRESENTANTE DE VENTAS REPUESTOS RETAIL"/>
    <s v="CARDENAS PRADA JORGE ENRIQUE"/>
    <x v="4"/>
    <d v="2019-12-09T00:00:00"/>
    <n v="83.333333333333329"/>
    <n v="75"/>
    <n v="83.333333333333329"/>
    <n v="83.333333333333329"/>
    <n v="3"/>
    <n v="3"/>
    <n v="3"/>
    <n v="3"/>
    <x v="1"/>
    <x v="0"/>
    <d v="1983-09-19T00:00:00"/>
    <n v="36"/>
    <n v="81.249999999999986"/>
    <x v="63"/>
    <x v="1"/>
  </r>
  <r>
    <s v="42928943"/>
    <x v="54"/>
    <x v="1"/>
    <n v="4"/>
    <x v="1"/>
    <x v="16"/>
    <s v="REPRESENTANTE DE VENTAS VEHICULOS RETAIL"/>
    <s v="CARDENAS PRADA JORGE ENRIQUE"/>
    <x v="4"/>
    <d v="2019-11-18T00:00:00"/>
    <n v="91.666666666666671"/>
    <n v="93.75"/>
    <n v="93.75"/>
    <n v="93.75"/>
    <n v="3"/>
    <n v="4"/>
    <n v="4"/>
    <n v="4"/>
    <x v="1"/>
    <x v="0"/>
    <d v="1981-03-09T00:00:00"/>
    <n v="39"/>
    <n v="93.229166666666671"/>
    <x v="65"/>
    <x v="1"/>
  </r>
  <r>
    <s v="42850407"/>
    <x v="55"/>
    <x v="3"/>
    <n v="3"/>
    <x v="1"/>
    <x v="17"/>
    <s v="CAPACITADOR TECNICO"/>
    <s v="CONDOR CASTILLO JUAN HARRY"/>
    <x v="0"/>
    <d v="2017-06-19T00:00:00"/>
    <n v="72.916666666666671"/>
    <n v="75"/>
    <n v="72.916666666666671"/>
    <n v="77.083333333333329"/>
    <n v="12"/>
    <n v="12"/>
    <n v="12"/>
    <n v="12"/>
    <x v="0"/>
    <x v="0"/>
    <d v="1984-12-23T00:00:00"/>
    <n v="35"/>
    <n v="74.479166666666671"/>
    <x v="26"/>
    <x v="1"/>
  </r>
  <r>
    <s v="47036204"/>
    <x v="56"/>
    <x v="3"/>
    <n v="3"/>
    <x v="1"/>
    <x v="17"/>
    <s v="CAPACITADOR TECNICO"/>
    <s v="CONDOR CASTILLO JUAN HARRY"/>
    <x v="0"/>
    <d v="2018-04-02T00:00:00"/>
    <n v="81.25"/>
    <n v="85.416666666666671"/>
    <n v="85.416666666666671"/>
    <n v="85.416666666666671"/>
    <n v="12"/>
    <n v="12"/>
    <n v="12"/>
    <n v="12"/>
    <x v="0"/>
    <x v="0"/>
    <d v="1991-07-25T00:00:00"/>
    <n v="29"/>
    <n v="84.375000000000014"/>
    <x v="26"/>
    <x v="2"/>
  </r>
  <r>
    <s v="42850407"/>
    <x v="55"/>
    <x v="3"/>
    <n v="3"/>
    <x v="1"/>
    <x v="17"/>
    <s v="CAPACITADOR TECNICO"/>
    <s v="CONDOR CASTILLO JUAN HARRY"/>
    <x v="0"/>
    <d v="2017-06-19T00:00:00"/>
    <n v="75"/>
    <n v="73.07692307692308"/>
    <n v="78.84615384615384"/>
    <n v="71.428571428571431"/>
    <n v="11"/>
    <n v="13"/>
    <n v="13"/>
    <n v="14"/>
    <x v="1"/>
    <x v="0"/>
    <d v="1984-12-23T00:00:00"/>
    <n v="35"/>
    <n v="74.587912087912088"/>
    <x v="56"/>
    <x v="1"/>
  </r>
  <r>
    <s v="47036204"/>
    <x v="56"/>
    <x v="3"/>
    <n v="3"/>
    <x v="1"/>
    <x v="17"/>
    <s v="CAPACITADOR TECNICO"/>
    <s v="CONDOR CASTILLO JUAN HARRY"/>
    <x v="0"/>
    <d v="2018-04-02T00:00:00"/>
    <n v="91.666666666666671"/>
    <n v="90"/>
    <n v="87.5"/>
    <n v="84.090909090909093"/>
    <n v="9"/>
    <n v="10"/>
    <n v="10"/>
    <n v="11"/>
    <x v="1"/>
    <x v="0"/>
    <d v="1991-07-25T00:00:00"/>
    <n v="29"/>
    <n v="88.314393939393938"/>
    <x v="66"/>
    <x v="2"/>
  </r>
  <r>
    <s v="45613368"/>
    <x v="57"/>
    <x v="1"/>
    <n v="4"/>
    <x v="1"/>
    <x v="18"/>
    <s v="MECANICO"/>
    <s v="CONEJO GUARDAMINO JOE MIGUEL"/>
    <x v="5"/>
    <d v="2019-11-19T00:00:00"/>
    <n v="75"/>
    <n v="75"/>
    <n v="80"/>
    <n v="80"/>
    <n v="5"/>
    <n v="6"/>
    <n v="5"/>
    <n v="5"/>
    <x v="0"/>
    <x v="0"/>
    <d v="1989-01-17T00:00:00"/>
    <n v="31"/>
    <n v="77.5"/>
    <x v="67"/>
    <x v="2"/>
  </r>
  <r>
    <s v="06745393"/>
    <x v="58"/>
    <x v="3"/>
    <n v="3"/>
    <x v="1"/>
    <x v="18"/>
    <s v="SUPERVISOR DE TALLER"/>
    <s v="CONEJO GUARDAMINO JOE MIGUEL"/>
    <x v="5"/>
    <d v="2018-10-01T00:00:00"/>
    <n v="62.5"/>
    <n v="71.428571428571431"/>
    <n v="66.666666666666671"/>
    <n v="62.5"/>
    <n v="6"/>
    <n v="7"/>
    <n v="6"/>
    <n v="6"/>
    <x v="0"/>
    <x v="0"/>
    <d v="1954-07-29T00:00:00"/>
    <n v="66"/>
    <n v="65.773809523809533"/>
    <x v="68"/>
    <x v="0"/>
  </r>
  <r>
    <s v="45613368"/>
    <x v="57"/>
    <x v="1"/>
    <n v="4"/>
    <x v="1"/>
    <x v="18"/>
    <s v="MECANICO"/>
    <s v="CONEJO GUARDAMINO JOE MIGUEL"/>
    <x v="5"/>
    <d v="2019-11-19T00:00:00"/>
    <n v="90"/>
    <n v="80"/>
    <n v="85"/>
    <n v="80"/>
    <n v="5"/>
    <n v="5"/>
    <n v="5"/>
    <n v="5"/>
    <x v="1"/>
    <x v="0"/>
    <d v="1989-01-17T00:00:00"/>
    <n v="31"/>
    <n v="83.75"/>
    <x v="60"/>
    <x v="2"/>
  </r>
  <r>
    <s v="45609761"/>
    <x v="59"/>
    <x v="3"/>
    <n v="3"/>
    <x v="3"/>
    <x v="19"/>
    <s v="ANALISTA LEGAL"/>
    <s v="CORREA VERGARA MARIA DEL CARMEN"/>
    <x v="0"/>
    <d v="2019-10-22T00:00:00"/>
    <n v="76"/>
    <n v="78.409090909090907"/>
    <n v="80.952380952380949"/>
    <n v="77.173913043478265"/>
    <n v="25"/>
    <n v="22"/>
    <n v="21"/>
    <n v="23"/>
    <x v="0"/>
    <x v="0"/>
    <d v="1989-03-20T00:00:00"/>
    <n v="31"/>
    <n v="78.133846226237523"/>
    <x v="58"/>
    <x v="2"/>
  </r>
  <r>
    <s v="70478393"/>
    <x v="60"/>
    <x v="1"/>
    <n v="4"/>
    <x v="3"/>
    <x v="19"/>
    <s v="ASISTENTE LEGAL"/>
    <s v="CORREA VERGARA MARIA DEL CARMEN"/>
    <x v="0"/>
    <d v="2016-09-12T00:00:00"/>
    <n v="80"/>
    <n v="83.125"/>
    <n v="83.974358974358978"/>
    <n v="85"/>
    <n v="40"/>
    <n v="40"/>
    <n v="39"/>
    <n v="40"/>
    <x v="0"/>
    <x v="0"/>
    <d v="1995-09-23T00:00:00"/>
    <n v="24"/>
    <n v="83.024839743589752"/>
    <x v="69"/>
    <x v="3"/>
  </r>
  <r>
    <s v="45609761"/>
    <x v="59"/>
    <x v="3"/>
    <n v="3"/>
    <x v="3"/>
    <x v="19"/>
    <s v="ANALISTA LEGAL"/>
    <s v="CORREA VERGARA MARIA DEL CARMEN"/>
    <x v="0"/>
    <d v="2019-10-22T00:00:00"/>
    <n v="73.214285714285708"/>
    <n v="71.875"/>
    <n v="78.125"/>
    <n v="71.666666666666671"/>
    <n v="14"/>
    <n v="16"/>
    <n v="16"/>
    <n v="15"/>
    <x v="1"/>
    <x v="0"/>
    <d v="1989-03-20T00:00:00"/>
    <n v="31"/>
    <n v="73.720238095238102"/>
    <x v="50"/>
    <x v="2"/>
  </r>
  <r>
    <s v="70478393"/>
    <x v="60"/>
    <x v="1"/>
    <n v="4"/>
    <x v="3"/>
    <x v="19"/>
    <s v="ASISTENTE LEGAL"/>
    <s v="CORREA VERGARA MARIA DEL CARMEN"/>
    <x v="0"/>
    <d v="2016-09-12T00:00:00"/>
    <n v="83.333333333333329"/>
    <n v="79.347826086956516"/>
    <n v="83.695652173913047"/>
    <n v="79.545454545454547"/>
    <n v="21"/>
    <n v="23"/>
    <n v="23"/>
    <n v="22"/>
    <x v="1"/>
    <x v="0"/>
    <d v="1995-09-23T00:00:00"/>
    <n v="24"/>
    <n v="81.48056653491436"/>
    <x v="70"/>
    <x v="3"/>
  </r>
  <r>
    <s v="02883536"/>
    <x v="61"/>
    <x v="1"/>
    <n v="4"/>
    <x v="1"/>
    <x v="20"/>
    <s v="COORDINADOR DE VENTAS SELL-OUT"/>
    <s v="CURAY RODRIGUEZ NICOLE XIOMARA"/>
    <x v="0"/>
    <d v="2016-06-01T00:00:00"/>
    <n v="63.157894736842103"/>
    <n v="64.473684210526315"/>
    <n v="68.055555555555557"/>
    <n v="63.888888888888893"/>
    <n v="19"/>
    <n v="19"/>
    <n v="18"/>
    <n v="18"/>
    <x v="0"/>
    <x v="0"/>
    <d v="1976-11-18T00:00:00"/>
    <n v="43"/>
    <n v="64.894005847953224"/>
    <x v="71"/>
    <x v="1"/>
  </r>
  <r>
    <s v="46695916"/>
    <x v="62"/>
    <x v="1"/>
    <n v="4"/>
    <x v="1"/>
    <x v="20"/>
    <s v="COORDINADOR DE VENTAS SELL-OUT"/>
    <s v="CURAY RODRIGUEZ NICOLE XIOMARA"/>
    <x v="0"/>
    <d v="2019-09-02T00:00:00"/>
    <n v="75"/>
    <n v="72.916666666666671"/>
    <n v="81.25"/>
    <n v="81.25"/>
    <n v="12"/>
    <n v="12"/>
    <n v="12"/>
    <n v="12"/>
    <x v="0"/>
    <x v="0"/>
    <d v="1991-08-19T00:00:00"/>
    <n v="28"/>
    <n v="77.604166666666671"/>
    <x v="26"/>
    <x v="2"/>
  </r>
  <r>
    <s v="07292285"/>
    <x v="63"/>
    <x v="1"/>
    <n v="4"/>
    <x v="1"/>
    <x v="20"/>
    <s v="COORDINADOR DE VENTAS SELL-OUT"/>
    <s v="CURAY RODRIGUEZ NICOLE XIOMARA"/>
    <x v="0"/>
    <d v="2002-06-16T00:00:00"/>
    <n v="58.333333333333343"/>
    <n v="60.416666666666657"/>
    <n v="70.833333333333329"/>
    <n v="64.583333333333329"/>
    <n v="12"/>
    <n v="12"/>
    <n v="12"/>
    <n v="12"/>
    <x v="0"/>
    <x v="0"/>
    <d v="1955-05-19T00:00:00"/>
    <n v="65"/>
    <n v="63.541666666666657"/>
    <x v="26"/>
    <x v="0"/>
  </r>
  <r>
    <s v="09670006"/>
    <x v="64"/>
    <x v="1"/>
    <n v="4"/>
    <x v="1"/>
    <x v="20"/>
    <s v="COORDINADOR DE VENTAS SELL-OUT"/>
    <s v="CURAY RODRIGUEZ NICOLE XIOMARA"/>
    <x v="0"/>
    <d v="2004-01-05T00:00:00"/>
    <n v="60"/>
    <n v="59.375"/>
    <n v="68.75"/>
    <n v="65.625"/>
    <n v="15"/>
    <n v="16"/>
    <n v="16"/>
    <n v="16"/>
    <x v="0"/>
    <x v="0"/>
    <d v="1971-12-04T00:00:00"/>
    <n v="48"/>
    <n v="63.4375"/>
    <x v="6"/>
    <x v="4"/>
  </r>
  <r>
    <s v="05353330"/>
    <x v="65"/>
    <x v="1"/>
    <n v="4"/>
    <x v="1"/>
    <x v="20"/>
    <s v="COORDINADOR SENIOR DE VENTAS SELL-OUT"/>
    <s v="CURAY RODRIGUEZ NICOLE XIOMARA"/>
    <x v="0"/>
    <d v="2019-06-12T00:00:00"/>
    <n v="83.064516129032256"/>
    <n v="82.258064516129039"/>
    <n v="83.064516129032256"/>
    <n v="85.483870967741936"/>
    <n v="31"/>
    <n v="31"/>
    <n v="31"/>
    <n v="31"/>
    <x v="0"/>
    <x v="0"/>
    <d v="1972-01-26T00:00:00"/>
    <n v="48"/>
    <n v="83.467741935483872"/>
    <x v="72"/>
    <x v="4"/>
  </r>
  <r>
    <s v="44360734"/>
    <x v="66"/>
    <x v="3"/>
    <n v="3"/>
    <x v="1"/>
    <x v="20"/>
    <s v="ANALISTA DE VENTAS"/>
    <s v="CURAY RODRIGUEZ NICOLE XIOMARA"/>
    <x v="0"/>
    <d v="2010-01-14T00:00:00"/>
    <n v="66.666666666666671"/>
    <n v="70"/>
    <n v="73.387096774193552"/>
    <n v="74.193548387096769"/>
    <n v="27"/>
    <n v="30"/>
    <n v="31"/>
    <n v="31"/>
    <x v="0"/>
    <x v="0"/>
    <d v="1986-06-12T00:00:00"/>
    <n v="34"/>
    <n v="71.061827956989248"/>
    <x v="73"/>
    <x v="2"/>
  </r>
  <r>
    <s v="02883536"/>
    <x v="61"/>
    <x v="1"/>
    <n v="4"/>
    <x v="1"/>
    <x v="20"/>
    <s v="COORDINADOR DE VENTAS SELL-OUT"/>
    <s v="CURAY RODRIGUEZ NICOLE XIOMARA"/>
    <x v="0"/>
    <d v="2016-06-01T00:00:00"/>
    <n v="65.909090909090907"/>
    <n v="65.909090909090907"/>
    <n v="79.545454545454547"/>
    <n v="72.727272727272734"/>
    <n v="11"/>
    <n v="11"/>
    <n v="11"/>
    <n v="11"/>
    <x v="1"/>
    <x v="0"/>
    <d v="1976-11-18T00:00:00"/>
    <n v="43"/>
    <n v="71.02272727272728"/>
    <x v="34"/>
    <x v="1"/>
  </r>
  <r>
    <s v="46695916"/>
    <x v="62"/>
    <x v="1"/>
    <n v="4"/>
    <x v="1"/>
    <x v="20"/>
    <s v="COORDINADOR DE VENTAS SELL-OUT"/>
    <s v="CURAY RODRIGUEZ NICOLE XIOMARA"/>
    <x v="0"/>
    <d v="2019-09-02T00:00:00"/>
    <n v="85.714285714285708"/>
    <n v="89.0625"/>
    <n v="87.5"/>
    <n v="88.333333333333329"/>
    <n v="14"/>
    <n v="16"/>
    <n v="16"/>
    <n v="15"/>
    <x v="1"/>
    <x v="0"/>
    <d v="1991-08-19T00:00:00"/>
    <n v="28"/>
    <n v="87.652529761904759"/>
    <x v="50"/>
    <x v="2"/>
  </r>
  <r>
    <s v="07292285"/>
    <x v="63"/>
    <x v="1"/>
    <n v="4"/>
    <x v="1"/>
    <x v="20"/>
    <s v="COORDINADOR DE VENTAS SELL-OUT"/>
    <s v="CURAY RODRIGUEZ NICOLE XIOMARA"/>
    <x v="0"/>
    <d v="2002-06-16T00:00:00"/>
    <n v="71.428571428571431"/>
    <n v="62.5"/>
    <n v="64.285714285714292"/>
    <n v="63.46153846153846"/>
    <n v="14"/>
    <n v="14"/>
    <n v="14"/>
    <n v="13"/>
    <x v="1"/>
    <x v="0"/>
    <d v="1955-05-19T00:00:00"/>
    <n v="65"/>
    <n v="65.418956043956044"/>
    <x v="74"/>
    <x v="0"/>
  </r>
  <r>
    <s v="09670006"/>
    <x v="64"/>
    <x v="1"/>
    <n v="4"/>
    <x v="1"/>
    <x v="20"/>
    <s v="COORDINADOR DE VENTAS SELL-OUT"/>
    <s v="CURAY RODRIGUEZ NICOLE XIOMARA"/>
    <x v="0"/>
    <d v="2004-01-05T00:00:00"/>
    <n v="66.666666666666671"/>
    <n v="63.46153846153846"/>
    <n v="66.666666666666671"/>
    <n v="68.75"/>
    <n v="12"/>
    <n v="13"/>
    <n v="12"/>
    <n v="12"/>
    <x v="1"/>
    <x v="0"/>
    <d v="1971-12-04T00:00:00"/>
    <n v="48"/>
    <n v="66.386217948717956"/>
    <x v="75"/>
    <x v="4"/>
  </r>
  <r>
    <s v="05353330"/>
    <x v="65"/>
    <x v="1"/>
    <n v="4"/>
    <x v="1"/>
    <x v="20"/>
    <s v="COORDINADOR SENIOR DE VENTAS SELL-OUT"/>
    <s v="CURAY RODRIGUEZ NICOLE XIOMARA"/>
    <x v="0"/>
    <d v="2019-06-12T00:00:00"/>
    <n v="85.9375"/>
    <n v="79.411764705882348"/>
    <n v="86.764705882352942"/>
    <n v="85.294117647058826"/>
    <n v="16"/>
    <n v="17"/>
    <n v="17"/>
    <n v="17"/>
    <x v="1"/>
    <x v="0"/>
    <d v="1972-01-26T00:00:00"/>
    <n v="48"/>
    <n v="84.352022058823536"/>
    <x v="33"/>
    <x v="4"/>
  </r>
  <r>
    <s v="44360734"/>
    <x v="66"/>
    <x v="1"/>
    <n v="4"/>
    <x v="1"/>
    <x v="20"/>
    <s v="COORDINADOR DE VENTAS SELL-OUT"/>
    <s v="CURAY RODRIGUEZ NICOLE XIOMARA"/>
    <x v="0"/>
    <d v="2010-01-14T00:00:00"/>
    <n v="65.909090909090907"/>
    <n v="73.86363636363636"/>
    <n v="75"/>
    <n v="78.409090909090907"/>
    <n v="22"/>
    <n v="22"/>
    <n v="23"/>
    <n v="22"/>
    <x v="1"/>
    <x v="0"/>
    <d v="1986-06-12T00:00:00"/>
    <n v="34"/>
    <n v="73.295454545454533"/>
    <x v="70"/>
    <x v="2"/>
  </r>
  <r>
    <s v="73983886"/>
    <x v="67"/>
    <x v="3"/>
    <n v="3"/>
    <x v="3"/>
    <x v="21"/>
    <s v="ANALISTA DE TESORERIA JUNIOR"/>
    <s v="DE LA CRUZ PAUCAR LUZ JUDITH"/>
    <x v="0"/>
    <d v="2018-09-19T00:00:00"/>
    <n v="72.222222222222229"/>
    <n v="73.611111111111114"/>
    <n v="69.736842105263165"/>
    <n v="75"/>
    <n v="18"/>
    <n v="18"/>
    <n v="19"/>
    <n v="17"/>
    <x v="0"/>
    <x v="1"/>
    <d v="1993-07-18T00:00:00"/>
    <n v="27"/>
    <n v="72.642543859649123"/>
    <x v="54"/>
    <x v="2"/>
  </r>
  <r>
    <s v="44646487"/>
    <x v="68"/>
    <x v="3"/>
    <n v="3"/>
    <x v="3"/>
    <x v="21"/>
    <s v="ANALISTA DE TESORERIA"/>
    <s v="DE LA CRUZ PAUCAR LUZ JUDITH"/>
    <x v="0"/>
    <d v="2012-05-03T00:00:00"/>
    <n v="69.047619047619051"/>
    <n v="71.739130434782609"/>
    <n v="68.75"/>
    <n v="72.5"/>
    <n v="21"/>
    <n v="23"/>
    <n v="24"/>
    <n v="20"/>
    <x v="0"/>
    <x v="1"/>
    <d v="1987-10-12T00:00:00"/>
    <n v="32"/>
    <n v="70.509187370600415"/>
    <x v="76"/>
    <x v="2"/>
  </r>
  <r>
    <s v="46780682"/>
    <x v="69"/>
    <x v="1"/>
    <n v="4"/>
    <x v="3"/>
    <x v="21"/>
    <s v="ASISTENTE DE TESORERIA"/>
    <s v="DE LA CRUZ PAUCAR LUZ JUDITH"/>
    <x v="0"/>
    <d v="2016-11-21T00:00:00"/>
    <n v="75"/>
    <n v="76.315789473684205"/>
    <n v="77.5"/>
    <n v="81.944444444444443"/>
    <n v="19"/>
    <n v="19"/>
    <n v="20"/>
    <n v="18"/>
    <x v="0"/>
    <x v="1"/>
    <d v="1990-12-25T00:00:00"/>
    <n v="29"/>
    <n v="77.690058479532169"/>
    <x v="43"/>
    <x v="2"/>
  </r>
  <r>
    <s v="73824248"/>
    <x v="70"/>
    <x v="3"/>
    <n v="3"/>
    <x v="3"/>
    <x v="21"/>
    <s v="ANALISTA DE TESORERIA JUNIOR"/>
    <s v="DE LA CRUZ PAUCAR LUZ JUDITH"/>
    <x v="0"/>
    <d v="2017-09-04T00:00:00"/>
    <n v="66.666666666666671"/>
    <n v="69.736842105263165"/>
    <n v="72.61904761904762"/>
    <n v="72.222222222222229"/>
    <n v="18"/>
    <n v="19"/>
    <n v="21"/>
    <n v="18"/>
    <x v="0"/>
    <x v="1"/>
    <d v="1995-06-19T00:00:00"/>
    <n v="25"/>
    <n v="70.311194653299921"/>
    <x v="43"/>
    <x v="2"/>
  </r>
  <r>
    <s v="48030402"/>
    <x v="71"/>
    <x v="1"/>
    <n v="4"/>
    <x v="3"/>
    <x v="21"/>
    <s v="ASISTENTE DE TESORERIA"/>
    <s v="DE LA CRUZ PAUCAR LUZ JUDITH"/>
    <x v="0"/>
    <d v="2019-07-08T00:00:00"/>
    <n v="70"/>
    <n v="73"/>
    <n v="71.875"/>
    <n v="72.727272727272734"/>
    <n v="25"/>
    <n v="25"/>
    <n v="24"/>
    <n v="22"/>
    <x v="0"/>
    <x v="1"/>
    <d v="1993-04-24T00:00:00"/>
    <n v="27"/>
    <n v="71.900568181818187"/>
    <x v="77"/>
    <x v="2"/>
  </r>
  <r>
    <s v="73983886"/>
    <x v="67"/>
    <x v="3"/>
    <n v="3"/>
    <x v="3"/>
    <x v="21"/>
    <s v="ANALISTA DE TESORERIA JUNIOR"/>
    <s v="DE LA CRUZ PAUCAR LUZ JUDITH"/>
    <x v="0"/>
    <d v="2018-09-19T00:00:00"/>
    <n v="77.941176470588232"/>
    <n v="75"/>
    <n v="79.166666666666671"/>
    <n v="75"/>
    <n v="17"/>
    <n v="18"/>
    <n v="18"/>
    <n v="19"/>
    <x v="1"/>
    <x v="1"/>
    <d v="1993-07-18T00:00:00"/>
    <n v="27"/>
    <n v="76.776960784313729"/>
    <x v="54"/>
    <x v="2"/>
  </r>
  <r>
    <s v="44646487"/>
    <x v="68"/>
    <x v="3"/>
    <n v="3"/>
    <x v="3"/>
    <x v="21"/>
    <s v="ANALISTA DE TESORERIA"/>
    <s v="DE LA CRUZ PAUCAR LUZ JUDITH"/>
    <x v="0"/>
    <d v="2012-05-03T00:00:00"/>
    <n v="75"/>
    <n v="76.5625"/>
    <n v="78.125"/>
    <n v="75"/>
    <n v="16"/>
    <n v="16"/>
    <n v="16"/>
    <n v="18"/>
    <x v="1"/>
    <x v="1"/>
    <d v="1987-10-12T00:00:00"/>
    <n v="32"/>
    <n v="76.171875"/>
    <x v="78"/>
    <x v="2"/>
  </r>
  <r>
    <s v="46780682"/>
    <x v="69"/>
    <x v="1"/>
    <n v="4"/>
    <x v="3"/>
    <x v="21"/>
    <s v="ASISTENTE DE TESORERIA"/>
    <s v="DE LA CRUZ PAUCAR LUZ JUDITH"/>
    <x v="0"/>
    <d v="2016-11-21T00:00:00"/>
    <n v="78.125"/>
    <n v="73.4375"/>
    <n v="79.6875"/>
    <n v="81.25"/>
    <n v="16"/>
    <n v="16"/>
    <n v="16"/>
    <n v="16"/>
    <x v="1"/>
    <x v="1"/>
    <d v="1990-12-25T00:00:00"/>
    <n v="29"/>
    <n v="78.125"/>
    <x v="79"/>
    <x v="2"/>
  </r>
  <r>
    <s v="73824248"/>
    <x v="70"/>
    <x v="3"/>
    <n v="3"/>
    <x v="3"/>
    <x v="21"/>
    <s v="ANALISTA DE TESORERIA JUNIOR"/>
    <s v="DE LA CRUZ PAUCAR LUZ JUDITH"/>
    <x v="0"/>
    <d v="2017-09-04T00:00:00"/>
    <n v="71.875"/>
    <n v="68.75"/>
    <n v="73.4375"/>
    <n v="78.125"/>
    <n v="16"/>
    <n v="16"/>
    <n v="16"/>
    <n v="16"/>
    <x v="1"/>
    <x v="1"/>
    <d v="1995-06-19T00:00:00"/>
    <n v="25"/>
    <n v="73.046875"/>
    <x v="79"/>
    <x v="2"/>
  </r>
  <r>
    <s v="45638378"/>
    <x v="72"/>
    <x v="1"/>
    <n v="4"/>
    <x v="1"/>
    <x v="22"/>
    <s v="EJECUTIVO DE SERVICIO AL CLIENTE"/>
    <s v="DIAZ CAMPOS ARTURO"/>
    <x v="0"/>
    <d v="2017-02-15T00:00:00"/>
    <n v="72.727272727272734"/>
    <n v="75"/>
    <n v="72.727272727272734"/>
    <n v="70"/>
    <n v="11"/>
    <n v="11"/>
    <n v="11"/>
    <n v="10"/>
    <x v="0"/>
    <x v="0"/>
    <d v="1989-03-15T00:00:00"/>
    <n v="31"/>
    <n v="72.613636363636374"/>
    <x v="80"/>
    <x v="2"/>
  </r>
  <r>
    <s v="42061846"/>
    <x v="73"/>
    <x v="1"/>
    <n v="4"/>
    <x v="1"/>
    <x v="22"/>
    <s v="EJECUTIVO DE SERVICIO AL CLIENTE"/>
    <s v="DIAZ CAMPOS ARTURO"/>
    <x v="5"/>
    <d v="2009-10-15T00:00:00"/>
    <n v="50"/>
    <n v="44.444444444444443"/>
    <n v="61.111111111111107"/>
    <n v="58.333333333333343"/>
    <n v="9"/>
    <n v="9"/>
    <n v="9"/>
    <n v="9"/>
    <x v="0"/>
    <x v="1"/>
    <d v="1981-06-21T00:00:00"/>
    <n v="39"/>
    <n v="53.472222222222221"/>
    <x v="59"/>
    <x v="1"/>
  </r>
  <r>
    <s v="07755595"/>
    <x v="74"/>
    <x v="1"/>
    <n v="4"/>
    <x v="1"/>
    <x v="22"/>
    <s v="EJECUTIVO DE SERVICIO AL CLIENTE"/>
    <s v="DIAZ CAMPOS ARTURO"/>
    <x v="0"/>
    <d v="2008-11-03T00:00:00"/>
    <n v="58.333333333333343"/>
    <n v="59.615384615384613"/>
    <n v="61.53846153846154"/>
    <n v="64.583333333333329"/>
    <n v="12"/>
    <n v="13"/>
    <n v="13"/>
    <n v="12"/>
    <x v="0"/>
    <x v="1"/>
    <d v="1971-05-19T00:00:00"/>
    <n v="49"/>
    <n v="61.017628205128204"/>
    <x v="81"/>
    <x v="4"/>
  </r>
  <r>
    <s v="45638378"/>
    <x v="72"/>
    <x v="1"/>
    <n v="4"/>
    <x v="1"/>
    <x v="22"/>
    <s v="EJECUTIVO DE SERVICIO AL CLIENTE"/>
    <s v="DIAZ CAMPOS ARTURO"/>
    <x v="0"/>
    <d v="2017-02-15T00:00:00"/>
    <n v="77.272727272727266"/>
    <n v="67.5"/>
    <n v="80"/>
    <n v="75"/>
    <n v="11"/>
    <n v="10"/>
    <n v="10"/>
    <n v="11"/>
    <x v="1"/>
    <x v="0"/>
    <d v="1989-03-15T00:00:00"/>
    <n v="31"/>
    <n v="74.943181818181813"/>
    <x v="31"/>
    <x v="2"/>
  </r>
  <r>
    <s v="42061846"/>
    <x v="73"/>
    <x v="1"/>
    <n v="4"/>
    <x v="1"/>
    <x v="22"/>
    <s v="EJECUTIVO DE SERVICIO AL CLIENTE"/>
    <s v="DIAZ CAMPOS ARTURO"/>
    <x v="5"/>
    <d v="2009-10-15T00:00:00"/>
    <n v="85"/>
    <n v="72.5"/>
    <n v="80"/>
    <n v="80"/>
    <n v="10"/>
    <n v="10"/>
    <n v="10"/>
    <n v="10"/>
    <x v="1"/>
    <x v="1"/>
    <d v="1981-06-21T00:00:00"/>
    <n v="39"/>
    <n v="79.375"/>
    <x v="66"/>
    <x v="1"/>
  </r>
  <r>
    <s v="07755595"/>
    <x v="74"/>
    <x v="1"/>
    <n v="4"/>
    <x v="1"/>
    <x v="22"/>
    <s v="EJECUTIVO DE SERVICIO AL CLIENTE"/>
    <s v="DIAZ CAMPOS ARTURO"/>
    <x v="0"/>
    <d v="2008-11-03T00:00:00"/>
    <n v="72.916666666666671"/>
    <n v="58.333333333333343"/>
    <n v="70.454545454545453"/>
    <n v="60.416666666666657"/>
    <n v="12"/>
    <n v="12"/>
    <n v="11"/>
    <n v="12"/>
    <x v="1"/>
    <x v="1"/>
    <d v="1971-05-19T00:00:00"/>
    <n v="49"/>
    <n v="65.530303030303031"/>
    <x v="17"/>
    <x v="4"/>
  </r>
  <r>
    <s v="70124696"/>
    <x v="75"/>
    <x v="3"/>
    <n v="3"/>
    <x v="3"/>
    <x v="23"/>
    <s v="ANALISTA DE CONTROL DE GESTION"/>
    <s v="DI-LIBERTO SERNAQUE ITALO"/>
    <x v="0"/>
    <d v="2019-02-25T00:00:00"/>
    <n v="78.333333333333329"/>
    <n v="73.4375"/>
    <n v="76.5625"/>
    <n v="78.333333333333329"/>
    <n v="15"/>
    <n v="16"/>
    <n v="16"/>
    <n v="15"/>
    <x v="0"/>
    <x v="0"/>
    <d v="1992-06-18T00:00:00"/>
    <n v="28"/>
    <n v="76.666666666666657"/>
    <x v="82"/>
    <x v="2"/>
  </r>
  <r>
    <s v="70124696"/>
    <x v="75"/>
    <x v="3"/>
    <n v="3"/>
    <x v="3"/>
    <x v="23"/>
    <s v="ANALISTA DE CONTROL DE GESTION"/>
    <s v="DI-LIBERTO SERNAQUE ITALO"/>
    <x v="0"/>
    <d v="2019-02-25T00:00:00"/>
    <n v="73.07692307692308"/>
    <n v="71.15384615384616"/>
    <n v="75"/>
    <n v="73.07692307692308"/>
    <n v="13"/>
    <n v="13"/>
    <n v="13"/>
    <n v="13"/>
    <x v="1"/>
    <x v="0"/>
    <d v="1992-06-18T00:00:00"/>
    <n v="28"/>
    <n v="73.07692307692308"/>
    <x v="37"/>
    <x v="2"/>
  </r>
  <r>
    <s v="48588559"/>
    <x v="76"/>
    <x v="1"/>
    <n v="4"/>
    <x v="1"/>
    <x v="9"/>
    <s v="AUXILIAR DE IMPORTACIONES"/>
    <s v="EDEN VILLEGAS OMAR ALEJANDRO"/>
    <x v="0"/>
    <d v="2018-02-19T00:00:00"/>
    <n v="67.5"/>
    <n v="62.5"/>
    <n v="70.454545454545453"/>
    <n v="67.5"/>
    <n v="10"/>
    <n v="10"/>
    <n v="11"/>
    <n v="10"/>
    <x v="0"/>
    <x v="1"/>
    <d v="1994-03-13T00:00:00"/>
    <n v="26"/>
    <n v="66.98863636363636"/>
    <x v="83"/>
    <x v="2"/>
  </r>
  <r>
    <s v="48588559"/>
    <x v="76"/>
    <x v="1"/>
    <n v="4"/>
    <x v="1"/>
    <x v="9"/>
    <s v="AUXILIAR DE IMPORTACIONES"/>
    <s v="EDEN VILLEGAS OMAR ALEJANDRO"/>
    <x v="0"/>
    <d v="2018-02-19T00:00:00"/>
    <n v="83.333333333333329"/>
    <n v="78.125"/>
    <n v="84.375"/>
    <n v="82.142857142857139"/>
    <n v="6"/>
    <n v="8"/>
    <n v="8"/>
    <n v="7"/>
    <x v="1"/>
    <x v="1"/>
    <d v="1994-03-13T00:00:00"/>
    <n v="26"/>
    <n v="81.99404761904762"/>
    <x v="84"/>
    <x v="2"/>
  </r>
  <r>
    <s v="80258868"/>
    <x v="77"/>
    <x v="3"/>
    <n v="3"/>
    <x v="1"/>
    <x v="2"/>
    <s v="SUPERVISOR DE ALMACEN"/>
    <s v="ESCOBAR BAZAN CARLOS ALBERTO"/>
    <x v="1"/>
    <d v="2011-10-20T00:00:00"/>
    <n v="78.84615384615384"/>
    <n v="81.25"/>
    <n v="78.571428571428569"/>
    <n v="73.07692307692308"/>
    <n v="13"/>
    <n v="12"/>
    <n v="14"/>
    <n v="13"/>
    <x v="0"/>
    <x v="0"/>
    <d v="1977-12-02T00:00:00"/>
    <n v="42"/>
    <n v="77.936126373626379"/>
    <x v="37"/>
    <x v="1"/>
  </r>
  <r>
    <s v="45453006"/>
    <x v="78"/>
    <x v="3"/>
    <n v="3"/>
    <x v="1"/>
    <x v="2"/>
    <s v="SUPERVISOR DE RECLAMOS Y AUDITORIAS"/>
    <s v="ESCOBAR BAZAN CARLOS ALBERTO"/>
    <x v="1"/>
    <d v="2015-02-02T00:00:00"/>
    <n v="80.882352941176464"/>
    <n v="82.352941176470594"/>
    <n v="85.294117647058826"/>
    <n v="80.882352941176464"/>
    <n v="17"/>
    <n v="17"/>
    <n v="17"/>
    <n v="17"/>
    <x v="0"/>
    <x v="0"/>
    <d v="1988-09-14T00:00:00"/>
    <n v="31"/>
    <n v="82.352941176470594"/>
    <x v="21"/>
    <x v="2"/>
  </r>
  <r>
    <s v="72029026"/>
    <x v="79"/>
    <x v="3"/>
    <n v="3"/>
    <x v="1"/>
    <x v="2"/>
    <s v="ANALISTA DE LOGISTICA"/>
    <s v="ESCOBAR BAZAN CARLOS ALBERTO"/>
    <x v="1"/>
    <d v="2017-04-19T00:00:00"/>
    <n v="84.782608695652172"/>
    <n v="79.166666666666671"/>
    <n v="83.695652173913047"/>
    <n v="83.333333333333329"/>
    <n v="23"/>
    <n v="24"/>
    <n v="23"/>
    <n v="21"/>
    <x v="0"/>
    <x v="0"/>
    <d v="1993-07-31T00:00:00"/>
    <n v="27"/>
    <n v="82.744565217391298"/>
    <x v="58"/>
    <x v="2"/>
  </r>
  <r>
    <s v="04081715"/>
    <x v="80"/>
    <x v="3"/>
    <n v="3"/>
    <x v="1"/>
    <x v="2"/>
    <s v="SUPERVISOR DE ALMACEN"/>
    <s v="ESCOBAR BAZAN CARLOS ALBERTO"/>
    <x v="1"/>
    <d v="2010-03-16T00:00:00"/>
    <n v="82.692307692307693"/>
    <n v="80.769230769230774"/>
    <n v="82.692307692307693"/>
    <n v="73.07692307692308"/>
    <n v="13"/>
    <n v="13"/>
    <n v="13"/>
    <n v="13"/>
    <x v="0"/>
    <x v="0"/>
    <d v="1972-04-29T00:00:00"/>
    <n v="48"/>
    <n v="79.807692307692307"/>
    <x v="37"/>
    <x v="4"/>
  </r>
  <r>
    <s v="43489421"/>
    <x v="81"/>
    <x v="3"/>
    <n v="3"/>
    <x v="1"/>
    <x v="2"/>
    <s v="SUPERVISOR DE ALMACEN"/>
    <s v="ESCOBAR BAZAN CARLOS ALBERTO"/>
    <x v="1"/>
    <d v="2008-11-17T00:00:00"/>
    <n v="75"/>
    <n v="75"/>
    <n v="76.470588235294116"/>
    <n v="73.4375"/>
    <n v="16"/>
    <n v="17"/>
    <n v="17"/>
    <n v="16"/>
    <x v="0"/>
    <x v="0"/>
    <d v="1985-09-28T00:00:00"/>
    <n v="34"/>
    <n v="74.977022058823536"/>
    <x v="78"/>
    <x v="2"/>
  </r>
  <r>
    <s v="46316172"/>
    <x v="82"/>
    <x v="1"/>
    <n v="4"/>
    <x v="1"/>
    <x v="2"/>
    <s v="ASISTENTE DE ALMACEN"/>
    <s v="ESCOBAR BAZAN CARLOS ALBERTO"/>
    <x v="1"/>
    <d v="2010-02-19T00:00:00"/>
    <n v="83.333333333333329"/>
    <n v="80.769230769230774"/>
    <n v="86.538461538461533"/>
    <n v="83.333333333333329"/>
    <n v="12"/>
    <n v="13"/>
    <n v="13"/>
    <n v="12"/>
    <x v="0"/>
    <x v="0"/>
    <d v="1990-04-05T00:00:00"/>
    <n v="30"/>
    <n v="83.493589743589737"/>
    <x v="81"/>
    <x v="2"/>
  </r>
  <r>
    <s v="80258868"/>
    <x v="77"/>
    <x v="3"/>
    <n v="3"/>
    <x v="1"/>
    <x v="2"/>
    <s v="SUPERVISOR DE ALMACEN"/>
    <s v="ESCOBAR BAZAN CARLOS ALBERTO"/>
    <x v="1"/>
    <d v="2011-10-20T00:00:00"/>
    <n v="85.34482758620689"/>
    <n v="85.833333333333329"/>
    <n v="89.166666666666671"/>
    <n v="83.571428571428569"/>
    <n v="29"/>
    <n v="30"/>
    <n v="30"/>
    <n v="35"/>
    <x v="1"/>
    <x v="0"/>
    <d v="1977-12-02T00:00:00"/>
    <n v="42"/>
    <n v="85.979064039408868"/>
    <x v="72"/>
    <x v="1"/>
  </r>
  <r>
    <s v="45453006"/>
    <x v="78"/>
    <x v="3"/>
    <n v="3"/>
    <x v="1"/>
    <x v="2"/>
    <s v="SUPERVISOR DE RECLAMOS Y AUDITORIAS"/>
    <s v="ESCOBAR BAZAN CARLOS ALBERTO"/>
    <x v="1"/>
    <d v="2015-02-02T00:00:00"/>
    <n v="72.222222222222229"/>
    <n v="73.07692307692308"/>
    <n v="75"/>
    <n v="70.3125"/>
    <n v="27"/>
    <n v="26"/>
    <n v="26"/>
    <n v="32"/>
    <x v="1"/>
    <x v="0"/>
    <d v="1988-09-14T00:00:00"/>
    <n v="31"/>
    <n v="72.652911324786331"/>
    <x v="85"/>
    <x v="2"/>
  </r>
  <r>
    <s v="72029026"/>
    <x v="79"/>
    <x v="3"/>
    <n v="3"/>
    <x v="1"/>
    <x v="2"/>
    <s v="ANALISTA DE LOGISTICA"/>
    <s v="ESCOBAR BAZAN CARLOS ALBERTO"/>
    <x v="1"/>
    <d v="2017-04-19T00:00:00"/>
    <n v="74.074074074074076"/>
    <n v="71.551724137931032"/>
    <n v="75.862068965517238"/>
    <n v="69.852941176470594"/>
    <n v="27"/>
    <n v="29"/>
    <n v="29"/>
    <n v="34"/>
    <x v="1"/>
    <x v="0"/>
    <d v="1993-07-31T00:00:00"/>
    <n v="27"/>
    <n v="72.835202088498235"/>
    <x v="73"/>
    <x v="2"/>
  </r>
  <r>
    <s v="04081715"/>
    <x v="80"/>
    <x v="3"/>
    <n v="3"/>
    <x v="1"/>
    <x v="2"/>
    <s v="SUPERVISOR DE ALMACEN"/>
    <s v="ESCOBAR BAZAN CARLOS ALBERTO"/>
    <x v="1"/>
    <d v="2010-03-16T00:00:00"/>
    <n v="69.565217391304344"/>
    <n v="66.666666666666671"/>
    <n v="76.086956521739125"/>
    <n v="71.551724137931032"/>
    <n v="23"/>
    <n v="24"/>
    <n v="23"/>
    <n v="29"/>
    <x v="1"/>
    <x v="0"/>
    <d v="1972-04-29T00:00:00"/>
    <n v="48"/>
    <n v="70.967641179410293"/>
    <x v="86"/>
    <x v="4"/>
  </r>
  <r>
    <s v="43489421"/>
    <x v="81"/>
    <x v="3"/>
    <n v="3"/>
    <x v="1"/>
    <x v="2"/>
    <s v="SUPERVISOR DE ALMACEN"/>
    <s v="ESCOBAR BAZAN CARLOS ALBERTO"/>
    <x v="1"/>
    <d v="2008-11-17T00:00:00"/>
    <n v="73.148148148148152"/>
    <n v="73.214285714285708"/>
    <n v="77.777777777777771"/>
    <n v="75.757575757575751"/>
    <n v="27"/>
    <n v="28"/>
    <n v="27"/>
    <n v="33"/>
    <x v="1"/>
    <x v="0"/>
    <d v="1985-09-28T00:00:00"/>
    <n v="34"/>
    <n v="74.974446849446849"/>
    <x v="87"/>
    <x v="2"/>
  </r>
  <r>
    <s v="46316172"/>
    <x v="82"/>
    <x v="1"/>
    <n v="4"/>
    <x v="1"/>
    <x v="2"/>
    <s v="ASISTENTE DE ALMACEN"/>
    <s v="ESCOBAR BAZAN CARLOS ALBERTO"/>
    <x v="1"/>
    <d v="2010-02-19T00:00:00"/>
    <n v="77.5"/>
    <n v="77.5"/>
    <n v="84.166666666666671"/>
    <n v="83.108108108108112"/>
    <n v="30"/>
    <n v="30"/>
    <n v="30"/>
    <n v="37"/>
    <x v="1"/>
    <x v="0"/>
    <d v="1990-04-05T00:00:00"/>
    <n v="30"/>
    <n v="80.568693693693703"/>
    <x v="88"/>
    <x v="2"/>
  </r>
  <r>
    <s v="42410874"/>
    <x v="83"/>
    <x v="1"/>
    <n v="4"/>
    <x v="1"/>
    <x v="24"/>
    <s v="REPRESENTANTE DE VENTAS REPUESTOS MAYORISTAS"/>
    <s v="ESPINOZA LUNA YERKO ALFREDO"/>
    <x v="0"/>
    <d v="2019-10-07T00:00:00"/>
    <n v="85"/>
    <n v="81.818181818181813"/>
    <n v="92.5"/>
    <n v="83.333333333333329"/>
    <n v="10"/>
    <n v="11"/>
    <n v="10"/>
    <n v="12"/>
    <x v="0"/>
    <x v="0"/>
    <d v="1984-05-24T00:00:00"/>
    <n v="36"/>
    <n v="85.662878787878782"/>
    <x v="80"/>
    <x v="1"/>
  </r>
  <r>
    <s v="44539637"/>
    <x v="84"/>
    <x v="1"/>
    <n v="4"/>
    <x v="1"/>
    <x v="24"/>
    <s v="REPRESENTANTE DE VENTAS REPUESTOS MAYORISTAS"/>
    <s v="ESPINOZA LUNA YERKO ALFREDO"/>
    <x v="0"/>
    <d v="2014-11-25T00:00:00"/>
    <n v="80.357142857142861"/>
    <n v="83.928571428571431"/>
    <n v="89.285714285714292"/>
    <n v="82.142857142857139"/>
    <n v="14"/>
    <n v="14"/>
    <n v="14"/>
    <n v="14"/>
    <x v="0"/>
    <x v="0"/>
    <d v="1987-07-16T00:00:00"/>
    <n v="33"/>
    <n v="83.928571428571416"/>
    <x v="38"/>
    <x v="2"/>
  </r>
  <r>
    <s v="09885877"/>
    <x v="85"/>
    <x v="1"/>
    <n v="4"/>
    <x v="1"/>
    <x v="24"/>
    <s v="REPRESENTANTE DE VENTAS REPUESTOS MAYORISTAS"/>
    <s v="ESPINOZA LUNA YERKO ALFREDO"/>
    <x v="0"/>
    <d v="2005-06-16T00:00:00"/>
    <n v="76.92307692307692"/>
    <n v="80.769230769230774"/>
    <n v="86.538461538461533"/>
    <n v="78.571428571428569"/>
    <n v="13"/>
    <n v="13"/>
    <n v="13"/>
    <n v="14"/>
    <x v="0"/>
    <x v="0"/>
    <d v="1972-10-06T00:00:00"/>
    <n v="47"/>
    <n v="80.700549450549445"/>
    <x v="7"/>
    <x v="4"/>
  </r>
  <r>
    <s v="10622377"/>
    <x v="86"/>
    <x v="1"/>
    <n v="4"/>
    <x v="1"/>
    <x v="24"/>
    <s v="REPRESENTANTE DE VENTAS REPUESTOS MAYORISTAS"/>
    <s v="ESPINOZA LUNA YERKO ALFREDO"/>
    <x v="0"/>
    <d v="2014-01-22T00:00:00"/>
    <n v="82.692307692307693"/>
    <n v="82.692307692307693"/>
    <n v="90.384615384615387"/>
    <n v="85.714285714285708"/>
    <n v="13"/>
    <n v="13"/>
    <n v="13"/>
    <n v="14"/>
    <x v="0"/>
    <x v="0"/>
    <d v="1977-06-04T00:00:00"/>
    <n v="43"/>
    <n v="85.370879120879124"/>
    <x v="7"/>
    <x v="1"/>
  </r>
  <r>
    <s v="43743468"/>
    <x v="87"/>
    <x v="1"/>
    <n v="4"/>
    <x v="1"/>
    <x v="24"/>
    <s v="REPRESENTANTE DE VENTAS REPUESTOS MAYORISTAS"/>
    <s v="ESPINOZA LUNA YERKO ALFREDO"/>
    <x v="0"/>
    <d v="2005-08-16T00:00:00"/>
    <n v="84.615384615384613"/>
    <n v="86.538461538461533"/>
    <n v="92.307692307692307"/>
    <n v="83.928571428571431"/>
    <n v="13"/>
    <n v="13"/>
    <n v="13"/>
    <n v="14"/>
    <x v="0"/>
    <x v="0"/>
    <d v="1986-08-30T00:00:00"/>
    <n v="33"/>
    <n v="86.847527472527474"/>
    <x v="7"/>
    <x v="2"/>
  </r>
  <r>
    <s v="10861110"/>
    <x v="88"/>
    <x v="1"/>
    <n v="4"/>
    <x v="1"/>
    <x v="24"/>
    <s v="REPRESENTANTE DE VENTAS REPUESTOS MAYORISTAS"/>
    <s v="ESPINOZA LUNA YERKO ALFREDO"/>
    <x v="0"/>
    <d v="2005-02-01T00:00:00"/>
    <n v="79.545454545454547"/>
    <n v="81.818181818181813"/>
    <n v="88.63636363636364"/>
    <n v="77.083333333333329"/>
    <n v="11"/>
    <n v="11"/>
    <n v="11"/>
    <n v="12"/>
    <x v="0"/>
    <x v="1"/>
    <d v="1978-04-09T00:00:00"/>
    <n v="42"/>
    <n v="81.770833333333329"/>
    <x v="9"/>
    <x v="1"/>
  </r>
  <r>
    <s v="42410874"/>
    <x v="83"/>
    <x v="1"/>
    <n v="4"/>
    <x v="1"/>
    <x v="24"/>
    <s v="REPRESENTANTE DE VENTAS REPUESTOS MAYORISTAS"/>
    <s v="ESPINOZA LUNA YERKO ALFREDO"/>
    <x v="0"/>
    <d v="2019-10-07T00:00:00"/>
    <n v="68.75"/>
    <n v="73.214285714285708"/>
    <n v="69.642857142857139"/>
    <n v="75"/>
    <n v="12"/>
    <n v="14"/>
    <n v="14"/>
    <n v="13"/>
    <x v="1"/>
    <x v="0"/>
    <d v="1984-05-24T00:00:00"/>
    <n v="36"/>
    <n v="71.651785714285722"/>
    <x v="7"/>
    <x v="1"/>
  </r>
  <r>
    <s v="44539637"/>
    <x v="84"/>
    <x v="1"/>
    <n v="4"/>
    <x v="1"/>
    <x v="24"/>
    <s v="REPRESENTANTE DE VENTAS REPUESTOS MAYORISTAS"/>
    <s v="ESPINOZA LUNA YERKO ALFREDO"/>
    <x v="0"/>
    <d v="2014-11-25T00:00:00"/>
    <n v="71.428571428571431"/>
    <n v="76.785714285714292"/>
    <n v="78.571428571428569"/>
    <n v="82.142857142857139"/>
    <n v="14"/>
    <n v="14"/>
    <n v="14"/>
    <n v="14"/>
    <x v="1"/>
    <x v="0"/>
    <d v="1987-07-16T00:00:00"/>
    <n v="33"/>
    <n v="77.232142857142861"/>
    <x v="38"/>
    <x v="2"/>
  </r>
  <r>
    <s v="09885877"/>
    <x v="85"/>
    <x v="1"/>
    <n v="4"/>
    <x v="1"/>
    <x v="24"/>
    <s v="REPRESENTANTE DE VENTAS REPUESTOS MAYORISTAS"/>
    <s v="ESPINOZA LUNA YERKO ALFREDO"/>
    <x v="0"/>
    <d v="2005-06-16T00:00:00"/>
    <n v="66.666666666666671"/>
    <n v="64.583333333333329"/>
    <n v="70.833333333333329"/>
    <n v="64.583333333333329"/>
    <n v="12"/>
    <n v="12"/>
    <n v="12"/>
    <n v="12"/>
    <x v="1"/>
    <x v="0"/>
    <d v="1972-10-06T00:00:00"/>
    <n v="47"/>
    <n v="66.666666666666657"/>
    <x v="26"/>
    <x v="4"/>
  </r>
  <r>
    <s v="10622377"/>
    <x v="86"/>
    <x v="1"/>
    <n v="4"/>
    <x v="1"/>
    <x v="24"/>
    <s v="REPRESENTANTE DE VENTAS REPUESTOS MAYORISTAS"/>
    <s v="ESPINOZA LUNA YERKO ALFREDO"/>
    <x v="0"/>
    <d v="2014-01-22T00:00:00"/>
    <n v="77.083333333333329"/>
    <n v="79.166666666666671"/>
    <n v="85.416666666666671"/>
    <n v="83.333333333333329"/>
    <n v="12"/>
    <n v="12"/>
    <n v="12"/>
    <n v="12"/>
    <x v="1"/>
    <x v="0"/>
    <d v="1977-06-04T00:00:00"/>
    <n v="43"/>
    <n v="81.25"/>
    <x v="26"/>
    <x v="1"/>
  </r>
  <r>
    <s v="43743468"/>
    <x v="87"/>
    <x v="1"/>
    <n v="4"/>
    <x v="1"/>
    <x v="24"/>
    <s v="REPRESENTANTE DE VENTAS REPUESTOS MAYORISTAS"/>
    <s v="ESPINOZA LUNA YERKO ALFREDO"/>
    <x v="0"/>
    <d v="2005-08-16T00:00:00"/>
    <n v="73.214285714285708"/>
    <n v="71.666666666666671"/>
    <n v="73.333333333333329"/>
    <n v="73.333333333333329"/>
    <n v="14"/>
    <n v="15"/>
    <n v="15"/>
    <n v="15"/>
    <x v="1"/>
    <x v="0"/>
    <d v="1986-08-30T00:00:00"/>
    <n v="33"/>
    <n v="72.886904761904759"/>
    <x v="89"/>
    <x v="2"/>
  </r>
  <r>
    <s v="10861110"/>
    <x v="88"/>
    <x v="1"/>
    <n v="4"/>
    <x v="1"/>
    <x v="24"/>
    <s v="REPRESENTANTE DE VENTAS REPUESTOS MAYORISTAS"/>
    <s v="ESPINOZA LUNA YERKO ALFREDO"/>
    <x v="0"/>
    <d v="2005-02-01T00:00:00"/>
    <n v="57.692307692307693"/>
    <n v="57.692307692307693"/>
    <n v="62.5"/>
    <n v="69.642857142857139"/>
    <n v="13"/>
    <n v="13"/>
    <n v="14"/>
    <n v="14"/>
    <x v="1"/>
    <x v="1"/>
    <d v="1978-04-09T00:00:00"/>
    <n v="42"/>
    <n v="61.881868131868131"/>
    <x v="90"/>
    <x v="1"/>
  </r>
  <r>
    <s v="42915146"/>
    <x v="89"/>
    <x v="1"/>
    <n v="4"/>
    <x v="0"/>
    <x v="0"/>
    <s v="ASISTENTE DE SERVICIOS GENERALES"/>
    <s v="FORSYTH ALARCO JUAN ALBERTO"/>
    <x v="1"/>
    <d v="2011-03-16T00:00:00"/>
    <n v="50"/>
    <n v="58.333333333333343"/>
    <n v="58.333333333333343"/>
    <n v="58.333333333333343"/>
    <n v="3"/>
    <n v="3"/>
    <n v="3"/>
    <n v="3"/>
    <x v="0"/>
    <x v="0"/>
    <d v="1972-10-05T00:00:00"/>
    <n v="47"/>
    <n v="56.250000000000007"/>
    <x v="63"/>
    <x v="4"/>
  </r>
  <r>
    <s v="09729848"/>
    <x v="90"/>
    <x v="1"/>
    <n v="4"/>
    <x v="0"/>
    <x v="0"/>
    <s v="ASISTENTE DE GERENCIA GENERAL"/>
    <s v="FORSYTH ALARCO JUAN ALBERTO"/>
    <x v="0"/>
    <d v="2015-09-01T00:00:00"/>
    <n v="66.666666666666671"/>
    <n v="69.444444444444443"/>
    <n v="66.666666666666671"/>
    <n v="80.555555555555557"/>
    <n v="9"/>
    <n v="9"/>
    <n v="9"/>
    <n v="9"/>
    <x v="0"/>
    <x v="1"/>
    <d v="1973-05-15T00:00:00"/>
    <n v="47"/>
    <n v="70.833333333333329"/>
    <x v="59"/>
    <x v="4"/>
  </r>
  <r>
    <s v="19996041"/>
    <x v="91"/>
    <x v="1"/>
    <n v="4"/>
    <x v="0"/>
    <x v="0"/>
    <s v="CHOFER"/>
    <s v="FORSYTH ALARCO JUAN ALBERTO"/>
    <x v="0"/>
    <d v="2011-07-01T00:00:00"/>
    <n v="75"/>
    <n v="62.5"/>
    <n v="75"/>
    <n v="62.5"/>
    <n v="2"/>
    <n v="2"/>
    <n v="3"/>
    <n v="2"/>
    <x v="0"/>
    <x v="0"/>
    <d v="1962-02-05T00:00:00"/>
    <n v="58"/>
    <n v="68.75"/>
    <x v="64"/>
    <x v="0"/>
  </r>
  <r>
    <s v="25800748"/>
    <x v="92"/>
    <x v="1"/>
    <n v="4"/>
    <x v="0"/>
    <x v="0"/>
    <s v="AUXILIAR DE SERVICIOS GENERALES"/>
    <s v="FORSYTH ALARCO JUAN ALBERTO"/>
    <x v="0"/>
    <d v="1995-08-10T00:00:00"/>
    <n v="66.666666666666671"/>
    <n v="68.75"/>
    <n v="66.666666666666671"/>
    <n v="66.666666666666671"/>
    <n v="3"/>
    <n v="4"/>
    <n v="3"/>
    <n v="3"/>
    <x v="0"/>
    <x v="0"/>
    <d v="1976-10-28T00:00:00"/>
    <n v="43"/>
    <n v="67.187500000000014"/>
    <x v="42"/>
    <x v="1"/>
  </r>
  <r>
    <s v="10136205"/>
    <x v="93"/>
    <x v="0"/>
    <n v="1"/>
    <x v="4"/>
    <x v="25"/>
    <s v="GERENTE DE ADMINISTRACION Y FINANZAS"/>
    <s v="FORSYTH ALARCO JUAN ALBERTO"/>
    <x v="0"/>
    <d v="2006-06-01T00:00:00"/>
    <n v="87.5"/>
    <n v="80"/>
    <n v="92.5"/>
    <n v="85"/>
    <n v="10"/>
    <n v="10"/>
    <n v="10"/>
    <n v="10"/>
    <x v="0"/>
    <x v="0"/>
    <d v="1960-09-21T00:00:00"/>
    <n v="59"/>
    <n v="86.25"/>
    <x v="66"/>
    <x v="0"/>
  </r>
  <r>
    <s v="09941633"/>
    <x v="94"/>
    <x v="1"/>
    <n v="4"/>
    <x v="0"/>
    <x v="0"/>
    <s v="AUXILIAR DE SERVICIOS GENERALES"/>
    <s v="FORSYTH ALARCO JUAN ALBERTO"/>
    <x v="0"/>
    <d v="2018-09-25T00:00:00"/>
    <n v="62.5"/>
    <n v="68.75"/>
    <n v="62.5"/>
    <n v="81.25"/>
    <n v="4"/>
    <n v="4"/>
    <n v="4"/>
    <n v="4"/>
    <x v="0"/>
    <x v="1"/>
    <d v="1974-05-12T00:00:00"/>
    <n v="46"/>
    <n v="68.75"/>
    <x v="0"/>
    <x v="4"/>
  </r>
  <r>
    <s v="06430409"/>
    <x v="95"/>
    <x v="1"/>
    <n v="4"/>
    <x v="0"/>
    <x v="0"/>
    <s v="CHOFER"/>
    <s v="FORSYTH ALARCO JUAN ALBERTO"/>
    <x v="0"/>
    <d v="2013-07-24T00:00:00"/>
    <n v="25"/>
    <n v="100"/>
    <n v="25"/>
    <n v="50"/>
    <n v="1"/>
    <n v="1"/>
    <n v="1"/>
    <n v="1"/>
    <x v="0"/>
    <x v="0"/>
    <d v="1967-03-30T00:00:00"/>
    <n v="53"/>
    <n v="50"/>
    <x v="52"/>
    <x v="4"/>
  </r>
  <r>
    <s v="07730954"/>
    <x v="96"/>
    <x v="1"/>
    <n v="4"/>
    <x v="0"/>
    <x v="0"/>
    <s v="ASISTENTE DE GERENCIA GENERAL"/>
    <s v="FORSYTH ALARCO JUAN ALBERTO"/>
    <x v="0"/>
    <d v="1985-02-08T00:00:00"/>
    <n v="25"/>
    <n v="50"/>
    <n v="37.5"/>
    <n v="43.75"/>
    <n v="4"/>
    <n v="4"/>
    <n v="4"/>
    <n v="4"/>
    <x v="0"/>
    <x v="1"/>
    <d v="1949-08-11T00:00:00"/>
    <n v="71"/>
    <n v="39.0625"/>
    <x v="0"/>
    <x v="0"/>
  </r>
  <r>
    <s v="42915146"/>
    <x v="89"/>
    <x v="1"/>
    <n v="4"/>
    <x v="0"/>
    <x v="0"/>
    <s v="ASISTENTE DE SERVICIOS GENERALES"/>
    <s v="FORSYTH ALARCO JUAN ALBERTO"/>
    <x v="1"/>
    <d v="2011-03-16T00:00:00"/>
    <n v="0"/>
    <n v="50"/>
    <n v="100"/>
    <n v="100"/>
    <n v="0"/>
    <n v="1"/>
    <n v="1"/>
    <n v="1"/>
    <x v="1"/>
    <x v="0"/>
    <d v="1972-10-05T00:00:00"/>
    <n v="47"/>
    <n v="62.5"/>
    <x v="91"/>
    <x v="4"/>
  </r>
  <r>
    <s v="09729848"/>
    <x v="90"/>
    <x v="1"/>
    <n v="4"/>
    <x v="0"/>
    <x v="0"/>
    <s v="ASISTENTE DE GERENCIA GENERAL"/>
    <s v="FORSYTH ALARCO JUAN ALBERTO"/>
    <x v="0"/>
    <d v="2015-09-01T00:00:00"/>
    <n v="50"/>
    <n v="87.5"/>
    <n v="75"/>
    <n v="87.5"/>
    <n v="2"/>
    <n v="2"/>
    <n v="1"/>
    <n v="2"/>
    <x v="1"/>
    <x v="1"/>
    <d v="1973-05-15T00:00:00"/>
    <n v="47"/>
    <n v="75"/>
    <x v="92"/>
    <x v="4"/>
  </r>
  <r>
    <s v="19996041"/>
    <x v="91"/>
    <x v="1"/>
    <n v="4"/>
    <x v="0"/>
    <x v="0"/>
    <s v="CHOFER"/>
    <s v="FORSYTH ALARCO JUAN ALBERTO"/>
    <x v="0"/>
    <d v="2011-07-01T00:00:00"/>
    <n v="87.5"/>
    <n v="75"/>
    <n v="87.5"/>
    <n v="87.5"/>
    <n v="2"/>
    <n v="2"/>
    <n v="2"/>
    <n v="2"/>
    <x v="1"/>
    <x v="0"/>
    <d v="1962-02-05T00:00:00"/>
    <n v="58"/>
    <n v="84.375"/>
    <x v="49"/>
    <x v="0"/>
  </r>
  <r>
    <s v="25800748"/>
    <x v="92"/>
    <x v="1"/>
    <n v="4"/>
    <x v="0"/>
    <x v="0"/>
    <s v="AUXILIAR DE SERVICIOS GENERALES"/>
    <s v="FORSYTH ALARCO JUAN ALBERTO"/>
    <x v="0"/>
    <d v="1995-08-10T00:00:00"/>
    <n v="87.5"/>
    <n v="62.5"/>
    <n v="75"/>
    <n v="75"/>
    <n v="2"/>
    <n v="2"/>
    <n v="2"/>
    <n v="2"/>
    <x v="1"/>
    <x v="0"/>
    <d v="1976-10-28T00:00:00"/>
    <n v="43"/>
    <n v="75"/>
    <x v="49"/>
    <x v="1"/>
  </r>
  <r>
    <s v="10136205"/>
    <x v="93"/>
    <x v="0"/>
    <n v="1"/>
    <x v="4"/>
    <x v="25"/>
    <s v="CHIEF FINANCIAL OFFICER"/>
    <s v="FORSYTH ALARCO JUAN ALBERTO"/>
    <x v="0"/>
    <d v="2006-06-01T00:00:00"/>
    <n v="80"/>
    <n v="80"/>
    <n v="75"/>
    <n v="75"/>
    <n v="5"/>
    <n v="5"/>
    <n v="5"/>
    <n v="5"/>
    <x v="1"/>
    <x v="0"/>
    <d v="1960-09-21T00:00:00"/>
    <n v="59"/>
    <n v="77.5"/>
    <x v="60"/>
    <x v="0"/>
  </r>
  <r>
    <s v="09941633"/>
    <x v="94"/>
    <x v="1"/>
    <n v="4"/>
    <x v="0"/>
    <x v="0"/>
    <s v="AUXILIAR DE SERVICIOS GENERALES"/>
    <s v="FORSYTH ALARCO JUAN ALBERTO"/>
    <x v="0"/>
    <d v="2018-09-25T00:00:00"/>
    <n v="0"/>
    <n v="50"/>
    <n v="100"/>
    <n v="75"/>
    <n v="0"/>
    <n v="1"/>
    <n v="1"/>
    <n v="1"/>
    <x v="1"/>
    <x v="1"/>
    <d v="1974-05-12T00:00:00"/>
    <n v="46"/>
    <n v="56.25"/>
    <x v="91"/>
    <x v="4"/>
  </r>
  <r>
    <s v="07730954"/>
    <x v="96"/>
    <x v="1"/>
    <n v="4"/>
    <x v="0"/>
    <x v="0"/>
    <s v="ASISTENTE DE GERENCIA GENERAL"/>
    <s v="FORSYTH ALARCO JUAN ALBERTO"/>
    <x v="0"/>
    <d v="1985-02-08T00:00:00"/>
    <n v="75"/>
    <n v="0"/>
    <n v="50"/>
    <n v="58.333333333333343"/>
    <n v="0"/>
    <n v="2"/>
    <n v="1"/>
    <n v="3"/>
    <x v="1"/>
    <x v="1"/>
    <d v="1949-08-11T00:00:00"/>
    <n v="71"/>
    <n v="45.833333333333336"/>
    <x v="93"/>
    <x v="0"/>
  </r>
  <r>
    <s v="40006296"/>
    <x v="97"/>
    <x v="1"/>
    <n v="4"/>
    <x v="5"/>
    <x v="26"/>
    <s v="ASISTENTE ADMINISTRATIVO"/>
    <s v="FORSYTH RIVAROLA RICARDO ALAN"/>
    <x v="0"/>
    <d v="2015-12-03T00:00:00"/>
    <n v="54.545454545454547"/>
    <n v="62.5"/>
    <n v="71.428571428571431"/>
    <n v="75"/>
    <n v="11"/>
    <n v="14"/>
    <n v="14"/>
    <n v="12"/>
    <x v="0"/>
    <x v="1"/>
    <d v="1978-09-26T00:00:00"/>
    <n v="41"/>
    <n v="65.868506493506487"/>
    <x v="56"/>
    <x v="1"/>
  </r>
  <r>
    <s v="46838912"/>
    <x v="98"/>
    <x v="3"/>
    <n v="3"/>
    <x v="5"/>
    <x v="26"/>
    <s v="ANALISTA DE PROYECTOS"/>
    <s v="FORSYTH RIVAROLA RICARDO ALAN"/>
    <x v="0"/>
    <d v="2017-05-22T00:00:00"/>
    <n v="75"/>
    <n v="75"/>
    <n v="83.928571428571431"/>
    <n v="80.769230769230774"/>
    <n v="14"/>
    <n v="14"/>
    <n v="14"/>
    <n v="13"/>
    <x v="0"/>
    <x v="0"/>
    <d v="1991-01-10T00:00:00"/>
    <n v="29"/>
    <n v="78.674450549450555"/>
    <x v="74"/>
    <x v="2"/>
  </r>
  <r>
    <s v="40006296"/>
    <x v="97"/>
    <x v="1"/>
    <n v="4"/>
    <x v="5"/>
    <x v="26"/>
    <s v="ASISTENTE ADMINISTRATIVO"/>
    <s v="FORSYTH RIVAROLA RICARDO ALAN"/>
    <x v="0"/>
    <d v="2015-12-03T00:00:00"/>
    <n v="63.333333333333343"/>
    <n v="56.666666666666657"/>
    <n v="70.3125"/>
    <n v="66.17647058823529"/>
    <n v="15"/>
    <n v="15"/>
    <n v="16"/>
    <n v="17"/>
    <x v="1"/>
    <x v="1"/>
    <d v="1978-09-26T00:00:00"/>
    <n v="41"/>
    <n v="64.122242647058826"/>
    <x v="6"/>
    <x v="1"/>
  </r>
  <r>
    <s v="46838912"/>
    <x v="98"/>
    <x v="3"/>
    <n v="3"/>
    <x v="5"/>
    <x v="26"/>
    <s v="ANALISTA DE PROYECTOS"/>
    <s v="FORSYTH RIVAROLA RICARDO ALAN"/>
    <x v="0"/>
    <d v="2017-05-22T00:00:00"/>
    <n v="77.777777777777771"/>
    <n v="75"/>
    <n v="77.5"/>
    <n v="77.272727272727266"/>
    <n v="9"/>
    <n v="10"/>
    <n v="10"/>
    <n v="11"/>
    <x v="1"/>
    <x v="0"/>
    <d v="1991-01-10T00:00:00"/>
    <n v="29"/>
    <n v="76.887626262626256"/>
    <x v="66"/>
    <x v="2"/>
  </r>
  <r>
    <s v="74648178"/>
    <x v="99"/>
    <x v="1"/>
    <n v="4"/>
    <x v="4"/>
    <x v="25"/>
    <s v="ASISTENTE FINANCIERO"/>
    <s v="GHIGLINO ECHEGARAY JORGE LUIS"/>
    <x v="0"/>
    <d v="2017-09-01T00:00:00"/>
    <n v="100"/>
    <n v="83.333333333333329"/>
    <n v="75"/>
    <n v="83.333333333333329"/>
    <n v="3"/>
    <n v="3"/>
    <n v="3"/>
    <n v="3"/>
    <x v="0"/>
    <x v="0"/>
    <d v="1994-08-11T00:00:00"/>
    <n v="25"/>
    <n v="85.416666666666657"/>
    <x v="63"/>
    <x v="2"/>
  </r>
  <r>
    <s v="10152944"/>
    <x v="100"/>
    <x v="1"/>
    <n v="4"/>
    <x v="4"/>
    <x v="25"/>
    <s v="ASISTENTE DE GERENCIA GENERAL"/>
    <s v="GHIGLINO ECHEGARAY JORGE LUIS"/>
    <x v="0"/>
    <d v="2017-04-01T00:00:00"/>
    <n v="75"/>
    <n v="60.714285714285722"/>
    <n v="67.857142857142861"/>
    <n v="67.857142857142861"/>
    <n v="7"/>
    <n v="7"/>
    <n v="7"/>
    <n v="7"/>
    <x v="0"/>
    <x v="1"/>
    <d v="1974-01-19T00:00:00"/>
    <n v="46"/>
    <n v="67.857142857142861"/>
    <x v="11"/>
    <x v="4"/>
  </r>
  <r>
    <s v="71242989"/>
    <x v="101"/>
    <x v="3"/>
    <n v="3"/>
    <x v="4"/>
    <x v="25"/>
    <s v="ANALISTA EJECUTIVO"/>
    <s v="GHIGLINO ECHEGARAY JORGE LUIS"/>
    <x v="0"/>
    <d v="2014-09-15T00:00:00"/>
    <n v="79.166666666666671"/>
    <n v="78.571428571428569"/>
    <n v="78.571428571428569"/>
    <n v="75"/>
    <n v="6"/>
    <n v="7"/>
    <n v="7"/>
    <n v="6"/>
    <x v="0"/>
    <x v="1"/>
    <d v="1993-01-13T00:00:00"/>
    <n v="27"/>
    <n v="77.827380952380949"/>
    <x v="94"/>
    <x v="2"/>
  </r>
  <r>
    <s v="74648178"/>
    <x v="99"/>
    <x v="3"/>
    <n v="3"/>
    <x v="4"/>
    <x v="25"/>
    <s v="ANALISTA FINANCIERO"/>
    <s v="GHIGLINO ECHEGARAY JORGE LUIS"/>
    <x v="0"/>
    <d v="2017-09-01T00:00:00"/>
    <n v="100"/>
    <n v="0"/>
    <n v="0"/>
    <n v="100"/>
    <n v="1"/>
    <n v="1"/>
    <n v="1"/>
    <n v="1"/>
    <x v="1"/>
    <x v="0"/>
    <d v="1994-08-11T00:00:00"/>
    <n v="25"/>
    <n v="50"/>
    <x v="52"/>
    <x v="2"/>
  </r>
  <r>
    <s v="10152944"/>
    <x v="100"/>
    <x v="1"/>
    <n v="4"/>
    <x v="4"/>
    <x v="25"/>
    <s v="ASISTENTE DE GERENCIA GENERAL"/>
    <s v="GHIGLINO ECHEGARAY JORGE LUIS"/>
    <x v="0"/>
    <d v="2017-04-01T00:00:00"/>
    <n v="100"/>
    <n v="100"/>
    <n v="100"/>
    <n v="87.5"/>
    <n v="2"/>
    <n v="2"/>
    <n v="2"/>
    <n v="2"/>
    <x v="1"/>
    <x v="1"/>
    <d v="1974-01-19T00:00:00"/>
    <n v="46"/>
    <n v="96.875"/>
    <x v="49"/>
    <x v="4"/>
  </r>
  <r>
    <s v="71242989"/>
    <x v="101"/>
    <x v="3"/>
    <n v="3"/>
    <x v="4"/>
    <x v="25"/>
    <s v="ANALISTA FINANCIERO"/>
    <s v="GHIGLINO ECHEGARAY JORGE LUIS"/>
    <x v="0"/>
    <d v="2014-09-15T00:00:00"/>
    <n v="83.333333333333329"/>
    <n v="75"/>
    <n v="66.666666666666671"/>
    <n v="62.5"/>
    <n v="3"/>
    <n v="3"/>
    <n v="3"/>
    <n v="4"/>
    <x v="1"/>
    <x v="1"/>
    <d v="1993-01-13T00:00:00"/>
    <n v="27"/>
    <n v="71.875"/>
    <x v="42"/>
    <x v="2"/>
  </r>
  <r>
    <s v="07641667"/>
    <x v="102"/>
    <x v="1"/>
    <n v="4"/>
    <x v="1"/>
    <x v="12"/>
    <s v="AUXILIAR DE ENSAMBLAJE"/>
    <s v="GUERRA MEDINA LUIS"/>
    <x v="2"/>
    <d v="2015-09-15T00:00:00"/>
    <n v="75"/>
    <n v="75"/>
    <n v="79.166666666666671"/>
    <n v="75"/>
    <n v="6"/>
    <n v="6"/>
    <n v="6"/>
    <n v="6"/>
    <x v="0"/>
    <x v="0"/>
    <d v="1968-08-26T00:00:00"/>
    <n v="51"/>
    <n v="76.041666666666671"/>
    <x v="36"/>
    <x v="4"/>
  </r>
  <r>
    <s v="48101536"/>
    <x v="103"/>
    <x v="1"/>
    <n v="4"/>
    <x v="1"/>
    <x v="12"/>
    <s v="AUXILIAR DE ENSAMBLAJE"/>
    <s v="GUERRA MEDINA LUIS"/>
    <x v="2"/>
    <d v="2017-09-11T00:00:00"/>
    <n v="68.75"/>
    <n v="68.75"/>
    <n v="68.75"/>
    <n v="68.75"/>
    <n v="4"/>
    <n v="4"/>
    <n v="4"/>
    <n v="4"/>
    <x v="0"/>
    <x v="0"/>
    <d v="1993-09-02T00:00:00"/>
    <n v="26"/>
    <n v="68.75"/>
    <x v="0"/>
    <x v="2"/>
  </r>
  <r>
    <s v="43538545"/>
    <x v="104"/>
    <x v="1"/>
    <n v="4"/>
    <x v="1"/>
    <x v="12"/>
    <s v="TECNICO DE ENSAMBLAJE"/>
    <s v="GUERRA MEDINA LUIS"/>
    <x v="2"/>
    <d v="2015-11-16T00:00:00"/>
    <n v="75"/>
    <n v="75"/>
    <n v="75"/>
    <n v="75"/>
    <n v="5"/>
    <n v="5"/>
    <n v="5"/>
    <n v="5"/>
    <x v="0"/>
    <x v="0"/>
    <d v="1986-05-07T00:00:00"/>
    <n v="34"/>
    <n v="75"/>
    <x v="60"/>
    <x v="2"/>
  </r>
  <r>
    <s v="47531304"/>
    <x v="105"/>
    <x v="1"/>
    <n v="4"/>
    <x v="1"/>
    <x v="12"/>
    <s v="TECNICO DE CONTROL DE CALIDAD"/>
    <s v="GUERRA MEDINA LUIS"/>
    <x v="2"/>
    <d v="2016-11-02T00:00:00"/>
    <n v="66.666666666666671"/>
    <n v="70.833333333333329"/>
    <n v="70.833333333333329"/>
    <n v="70.833333333333329"/>
    <n v="6"/>
    <n v="6"/>
    <n v="6"/>
    <n v="6"/>
    <x v="0"/>
    <x v="0"/>
    <d v="1992-10-24T00:00:00"/>
    <n v="27"/>
    <n v="69.791666666666657"/>
    <x v="36"/>
    <x v="2"/>
  </r>
  <r>
    <s v="44416326"/>
    <x v="106"/>
    <x v="1"/>
    <n v="4"/>
    <x v="1"/>
    <x v="12"/>
    <s v="TECNICO DE ENSAMBLAJE"/>
    <s v="GUERRA MEDINA LUIS"/>
    <x v="2"/>
    <d v="2018-02-13T00:00:00"/>
    <n v="79.166666666666671"/>
    <n v="83.333333333333329"/>
    <n v="79.166666666666671"/>
    <n v="79.166666666666671"/>
    <n v="6"/>
    <n v="6"/>
    <n v="6"/>
    <n v="6"/>
    <x v="0"/>
    <x v="0"/>
    <d v="1985-07-28T00:00:00"/>
    <n v="35"/>
    <n v="80.208333333333343"/>
    <x v="36"/>
    <x v="1"/>
  </r>
  <r>
    <s v="72009438"/>
    <x v="107"/>
    <x v="1"/>
    <n v="4"/>
    <x v="1"/>
    <x v="12"/>
    <s v="TECNICO DE ENSAMBLAJE"/>
    <s v="GUERRA MEDINA LUIS"/>
    <x v="2"/>
    <d v="2016-09-12T00:00:00"/>
    <n v="85"/>
    <n v="80"/>
    <n v="85"/>
    <n v="80"/>
    <n v="5"/>
    <n v="5"/>
    <n v="5"/>
    <n v="5"/>
    <x v="0"/>
    <x v="0"/>
    <d v="1992-05-06T00:00:00"/>
    <n v="28"/>
    <n v="82.5"/>
    <x v="60"/>
    <x v="2"/>
  </r>
  <r>
    <s v="46542139"/>
    <x v="108"/>
    <x v="1"/>
    <n v="4"/>
    <x v="1"/>
    <x v="12"/>
    <s v="ASISTENTE DE OPERACIONES"/>
    <s v="GUERRA MEDINA LUIS"/>
    <x v="2"/>
    <d v="2018-12-17T00:00:00"/>
    <n v="83.333333333333329"/>
    <n v="79.166666666666671"/>
    <n v="81.818181818181813"/>
    <n v="79.545454545454547"/>
    <n v="12"/>
    <n v="12"/>
    <n v="11"/>
    <n v="11"/>
    <x v="0"/>
    <x v="0"/>
    <d v="1990-05-31T00:00:00"/>
    <n v="30"/>
    <n v="80.965909090909093"/>
    <x v="95"/>
    <x v="2"/>
  </r>
  <r>
    <s v="47622051"/>
    <x v="109"/>
    <x v="1"/>
    <n v="4"/>
    <x v="1"/>
    <x v="12"/>
    <s v="AUXILIAR DE ENSAMBLAJE"/>
    <s v="GUERRA MEDINA LUIS"/>
    <x v="2"/>
    <d v="2018-09-17T00:00:00"/>
    <n v="62.5"/>
    <n v="54.166666666666657"/>
    <n v="62.5"/>
    <n v="65"/>
    <n v="6"/>
    <n v="6"/>
    <n v="6"/>
    <n v="5"/>
    <x v="0"/>
    <x v="0"/>
    <d v="1991-12-15T00:00:00"/>
    <n v="28"/>
    <n v="61.041666666666664"/>
    <x v="96"/>
    <x v="2"/>
  </r>
  <r>
    <s v="45144300"/>
    <x v="110"/>
    <x v="1"/>
    <n v="4"/>
    <x v="1"/>
    <x v="12"/>
    <s v="PINTOR"/>
    <s v="GUERRA MEDINA LUIS"/>
    <x v="2"/>
    <d v="2018-12-17T00:00:00"/>
    <n v="75"/>
    <n v="80"/>
    <n v="80"/>
    <n v="75"/>
    <n v="5"/>
    <n v="5"/>
    <n v="5"/>
    <n v="5"/>
    <x v="0"/>
    <x v="0"/>
    <d v="1988-05-20T00:00:00"/>
    <n v="32"/>
    <n v="77.5"/>
    <x v="60"/>
    <x v="2"/>
  </r>
  <r>
    <s v="41916922"/>
    <x v="111"/>
    <x v="1"/>
    <n v="4"/>
    <x v="1"/>
    <x v="12"/>
    <s v="TECNICO DE ENSAMBLAJE"/>
    <s v="GUERRA MEDINA LUIS"/>
    <x v="2"/>
    <d v="2010-08-18T00:00:00"/>
    <n v="66.666666666666671"/>
    <n v="79.166666666666671"/>
    <n v="75"/>
    <n v="70.833333333333329"/>
    <n v="6"/>
    <n v="6"/>
    <n v="6"/>
    <n v="6"/>
    <x v="0"/>
    <x v="0"/>
    <d v="1983-07-29T00:00:00"/>
    <n v="37"/>
    <n v="72.916666666666671"/>
    <x v="36"/>
    <x v="1"/>
  </r>
  <r>
    <s v="45314983"/>
    <x v="112"/>
    <x v="1"/>
    <n v="4"/>
    <x v="1"/>
    <x v="12"/>
    <s v="TECNICO DE CONTROL DE CALIDAD"/>
    <s v="GUERRA MEDINA LUIS"/>
    <x v="2"/>
    <d v="2010-03-20T00:00:00"/>
    <n v="75"/>
    <n v="85.714285714285708"/>
    <n v="82.142857142857139"/>
    <n v="75"/>
    <n v="7"/>
    <n v="7"/>
    <n v="7"/>
    <n v="7"/>
    <x v="0"/>
    <x v="0"/>
    <d v="1988-05-13T00:00:00"/>
    <n v="32"/>
    <n v="79.464285714285722"/>
    <x v="11"/>
    <x v="2"/>
  </r>
  <r>
    <s v="47845135"/>
    <x v="113"/>
    <x v="1"/>
    <n v="4"/>
    <x v="1"/>
    <x v="12"/>
    <s v="TECNICO DE ENSAMBLAJE"/>
    <s v="GUERRA MEDINA LUIS"/>
    <x v="2"/>
    <d v="2016-11-02T00:00:00"/>
    <n v="75"/>
    <n v="80"/>
    <n v="80"/>
    <n v="68.75"/>
    <n v="5"/>
    <n v="5"/>
    <n v="5"/>
    <n v="4"/>
    <x v="0"/>
    <x v="0"/>
    <d v="1993-07-26T00:00:00"/>
    <n v="27"/>
    <n v="75.9375"/>
    <x v="97"/>
    <x v="2"/>
  </r>
  <r>
    <s v="75504050"/>
    <x v="114"/>
    <x v="1"/>
    <n v="4"/>
    <x v="1"/>
    <x v="12"/>
    <s v="AUXILIAR DE ENSAMBLAJE"/>
    <s v="GUERRA MEDINA LUIS"/>
    <x v="2"/>
    <d v="2019-06-03T00:00:00"/>
    <n v="65"/>
    <n v="65"/>
    <n v="70"/>
    <n v="62.5"/>
    <n v="5"/>
    <n v="5"/>
    <n v="5"/>
    <n v="4"/>
    <x v="0"/>
    <x v="0"/>
    <d v="1998-07-05T00:00:00"/>
    <n v="22"/>
    <n v="65.625"/>
    <x v="97"/>
    <x v="3"/>
  </r>
  <r>
    <s v="42443873"/>
    <x v="115"/>
    <x v="1"/>
    <n v="4"/>
    <x v="1"/>
    <x v="12"/>
    <s v="OPERADOR DE MONTACARGA"/>
    <s v="GUERRA MEDINA LUIS"/>
    <x v="2"/>
    <d v="2016-11-09T00:00:00"/>
    <n v="79.166666666666671"/>
    <n v="75"/>
    <n v="79.166666666666671"/>
    <n v="80"/>
    <n v="6"/>
    <n v="6"/>
    <n v="6"/>
    <n v="5"/>
    <x v="0"/>
    <x v="0"/>
    <d v="1984-05-29T00:00:00"/>
    <n v="36"/>
    <n v="78.333333333333343"/>
    <x v="96"/>
    <x v="1"/>
  </r>
  <r>
    <s v="07738074"/>
    <x v="116"/>
    <x v="1"/>
    <n v="4"/>
    <x v="1"/>
    <x v="12"/>
    <s v="PINTOR"/>
    <s v="GUERRA MEDINA LUIS"/>
    <x v="2"/>
    <d v="2004-01-05T00:00:00"/>
    <n v="70.833333333333329"/>
    <n v="66.666666666666671"/>
    <n v="75"/>
    <n v="60"/>
    <n v="6"/>
    <n v="6"/>
    <n v="6"/>
    <n v="5"/>
    <x v="0"/>
    <x v="0"/>
    <d v="1952-08-03T00:00:00"/>
    <n v="68"/>
    <n v="68.125"/>
    <x v="96"/>
    <x v="0"/>
  </r>
  <r>
    <s v="07641667"/>
    <x v="102"/>
    <x v="1"/>
    <n v="4"/>
    <x v="1"/>
    <x v="12"/>
    <s v="AUXILIAR DE ENSAMBLAJE"/>
    <s v="GUERRA MEDINA LUIS"/>
    <x v="2"/>
    <d v="2015-09-15T00:00:00"/>
    <n v="83.333333333333329"/>
    <n v="87.5"/>
    <n v="91.666666666666671"/>
    <n v="89.285714285714292"/>
    <n v="6"/>
    <n v="6"/>
    <n v="6"/>
    <n v="7"/>
    <x v="1"/>
    <x v="0"/>
    <d v="1968-08-26T00:00:00"/>
    <n v="51"/>
    <n v="87.946428571428569"/>
    <x v="68"/>
    <x v="4"/>
  </r>
  <r>
    <s v="48101536"/>
    <x v="103"/>
    <x v="1"/>
    <n v="4"/>
    <x v="1"/>
    <x v="12"/>
    <s v="AUXILIAR DE ENSAMBLAJE"/>
    <s v="GUERRA MEDINA LUIS"/>
    <x v="2"/>
    <d v="2017-09-11T00:00:00"/>
    <n v="67.857142857142861"/>
    <n v="71.428571428571431"/>
    <n v="64.285714285714292"/>
    <n v="71.875"/>
    <n v="7"/>
    <n v="7"/>
    <n v="7"/>
    <n v="8"/>
    <x v="1"/>
    <x v="0"/>
    <d v="1993-09-02T00:00:00"/>
    <n v="26"/>
    <n v="68.861607142857139"/>
    <x v="84"/>
    <x v="2"/>
  </r>
  <r>
    <s v="43538545"/>
    <x v="104"/>
    <x v="1"/>
    <n v="4"/>
    <x v="1"/>
    <x v="12"/>
    <s v="TECNICO DE ENSAMBLAJE"/>
    <s v="GUERRA MEDINA LUIS"/>
    <x v="2"/>
    <d v="2015-11-16T00:00:00"/>
    <n v="67.857142857142861"/>
    <n v="78.125"/>
    <n v="68.75"/>
    <n v="81.25"/>
    <n v="7"/>
    <n v="8"/>
    <n v="8"/>
    <n v="8"/>
    <x v="1"/>
    <x v="0"/>
    <d v="1986-05-07T00:00:00"/>
    <n v="34"/>
    <n v="73.995535714285722"/>
    <x v="12"/>
    <x v="2"/>
  </r>
  <r>
    <s v="47531304"/>
    <x v="105"/>
    <x v="1"/>
    <n v="4"/>
    <x v="1"/>
    <x v="12"/>
    <s v="TECNICO DE CONTROL DE CALIDAD"/>
    <s v="GUERRA MEDINA LUIS"/>
    <x v="2"/>
    <d v="2016-11-02T00:00:00"/>
    <n v="72.5"/>
    <n v="72.727272727272734"/>
    <n v="77.272727272727266"/>
    <n v="72.916666666666671"/>
    <n v="10"/>
    <n v="11"/>
    <n v="11"/>
    <n v="12"/>
    <x v="1"/>
    <x v="0"/>
    <d v="1992-10-24T00:00:00"/>
    <n v="27"/>
    <n v="73.854166666666671"/>
    <x v="34"/>
    <x v="2"/>
  </r>
  <r>
    <s v="44416326"/>
    <x v="106"/>
    <x v="1"/>
    <n v="4"/>
    <x v="1"/>
    <x v="12"/>
    <s v="TECNICO DE ENSAMBLAJE"/>
    <s v="GUERRA MEDINA LUIS"/>
    <x v="2"/>
    <d v="2018-02-13T00:00:00"/>
    <n v="78.571428571428569"/>
    <n v="78.125"/>
    <n v="78.125"/>
    <n v="77.777777777777771"/>
    <n v="7"/>
    <n v="8"/>
    <n v="8"/>
    <n v="9"/>
    <x v="1"/>
    <x v="0"/>
    <d v="1985-07-28T00:00:00"/>
    <n v="35"/>
    <n v="78.149801587301582"/>
    <x v="5"/>
    <x v="1"/>
  </r>
  <r>
    <s v="72009438"/>
    <x v="107"/>
    <x v="1"/>
    <n v="4"/>
    <x v="1"/>
    <x v="12"/>
    <s v="TECNICO DE ENSAMBLAJE"/>
    <s v="GUERRA MEDINA LUIS"/>
    <x v="2"/>
    <d v="2016-09-12T00:00:00"/>
    <n v="87.5"/>
    <n v="86.111111111111114"/>
    <n v="86.111111111111114"/>
    <n v="80"/>
    <n v="8"/>
    <n v="9"/>
    <n v="9"/>
    <n v="10"/>
    <x v="1"/>
    <x v="0"/>
    <d v="1992-05-06T00:00:00"/>
    <n v="28"/>
    <n v="84.930555555555557"/>
    <x v="59"/>
    <x v="2"/>
  </r>
  <r>
    <s v="46542139"/>
    <x v="108"/>
    <x v="1"/>
    <n v="4"/>
    <x v="1"/>
    <x v="12"/>
    <s v="ASISTENTE DE OPERACIONES"/>
    <s v="GUERRA MEDINA LUIS"/>
    <x v="2"/>
    <d v="2018-12-17T00:00:00"/>
    <n v="84.615384615384613"/>
    <n v="89.285714285714292"/>
    <n v="87.5"/>
    <n v="85"/>
    <n v="13"/>
    <n v="14"/>
    <n v="14"/>
    <n v="15"/>
    <x v="1"/>
    <x v="0"/>
    <d v="1990-05-31T00:00:00"/>
    <n v="30"/>
    <n v="86.60027472527473"/>
    <x v="38"/>
    <x v="2"/>
  </r>
  <r>
    <s v="47622051"/>
    <x v="109"/>
    <x v="1"/>
    <n v="4"/>
    <x v="1"/>
    <x v="12"/>
    <s v="AUXILIAR DE ENSAMBLAJE"/>
    <s v="GUERRA MEDINA LUIS"/>
    <x v="2"/>
    <d v="2018-09-17T00:00:00"/>
    <n v="71.428571428571431"/>
    <n v="75"/>
    <n v="75"/>
    <n v="65.625"/>
    <n v="7"/>
    <n v="7"/>
    <n v="7"/>
    <n v="8"/>
    <x v="1"/>
    <x v="0"/>
    <d v="1991-12-15T00:00:00"/>
    <n v="28"/>
    <n v="71.763392857142861"/>
    <x v="84"/>
    <x v="2"/>
  </r>
  <r>
    <s v="45144300"/>
    <x v="110"/>
    <x v="1"/>
    <n v="4"/>
    <x v="1"/>
    <x v="12"/>
    <s v="PINTOR"/>
    <s v="GUERRA MEDINA LUIS"/>
    <x v="2"/>
    <d v="2018-12-17T00:00:00"/>
    <n v="78.571428571428569"/>
    <n v="82.142857142857139"/>
    <n v="75"/>
    <n v="68.75"/>
    <n v="7"/>
    <n v="7"/>
    <n v="6"/>
    <n v="8"/>
    <x v="1"/>
    <x v="0"/>
    <d v="1988-05-20T00:00:00"/>
    <n v="32"/>
    <n v="76.116071428571431"/>
    <x v="11"/>
    <x v="2"/>
  </r>
  <r>
    <s v="41916922"/>
    <x v="111"/>
    <x v="1"/>
    <n v="4"/>
    <x v="1"/>
    <x v="12"/>
    <s v="TECNICO DE ENSAMBLAJE"/>
    <s v="GUERRA MEDINA LUIS"/>
    <x v="2"/>
    <d v="2010-08-18T00:00:00"/>
    <n v="84.375"/>
    <n v="86.111111111111114"/>
    <n v="83.333333333333329"/>
    <n v="87.5"/>
    <n v="8"/>
    <n v="9"/>
    <n v="9"/>
    <n v="10"/>
    <x v="1"/>
    <x v="0"/>
    <d v="1983-07-29T00:00:00"/>
    <n v="37"/>
    <n v="85.329861111111114"/>
    <x v="59"/>
    <x v="1"/>
  </r>
  <r>
    <s v="45314983"/>
    <x v="112"/>
    <x v="1"/>
    <n v="4"/>
    <x v="1"/>
    <x v="12"/>
    <s v="TECNICO DE CONTROL DE CALIDAD"/>
    <s v="GUERRA MEDINA LUIS"/>
    <x v="2"/>
    <d v="2010-03-20T00:00:00"/>
    <n v="81.25"/>
    <n v="97.222222222222229"/>
    <n v="86.111111111111114"/>
    <n v="82.5"/>
    <n v="8"/>
    <n v="9"/>
    <n v="9"/>
    <n v="10"/>
    <x v="1"/>
    <x v="0"/>
    <d v="1988-05-13T00:00:00"/>
    <n v="32"/>
    <n v="86.770833333333343"/>
    <x v="59"/>
    <x v="2"/>
  </r>
  <r>
    <s v="47845135"/>
    <x v="113"/>
    <x v="1"/>
    <n v="4"/>
    <x v="1"/>
    <x v="12"/>
    <s v="TECNICO DE ENSAMBLAJE"/>
    <s v="GUERRA MEDINA LUIS"/>
    <x v="2"/>
    <d v="2016-11-02T00:00:00"/>
    <n v="82.142857142857139"/>
    <n v="82.142857142857139"/>
    <n v="78.571428571428569"/>
    <n v="87.5"/>
    <n v="7"/>
    <n v="7"/>
    <n v="7"/>
    <n v="8"/>
    <x v="1"/>
    <x v="0"/>
    <d v="1993-07-26T00:00:00"/>
    <n v="27"/>
    <n v="82.589285714285708"/>
    <x v="84"/>
    <x v="2"/>
  </r>
  <r>
    <s v="42443873"/>
    <x v="115"/>
    <x v="1"/>
    <n v="4"/>
    <x v="1"/>
    <x v="12"/>
    <s v="OPERADOR DE MONTACARGA"/>
    <s v="GUERRA MEDINA LUIS"/>
    <x v="2"/>
    <d v="2016-11-09T00:00:00"/>
    <n v="75"/>
    <n v="70"/>
    <n v="75"/>
    <n v="70.833333333333329"/>
    <n v="5"/>
    <n v="5"/>
    <n v="5"/>
    <n v="6"/>
    <x v="1"/>
    <x v="0"/>
    <d v="1984-05-29T00:00:00"/>
    <n v="36"/>
    <n v="72.708333333333329"/>
    <x v="67"/>
    <x v="1"/>
  </r>
  <r>
    <s v="07738074"/>
    <x v="116"/>
    <x v="1"/>
    <n v="4"/>
    <x v="1"/>
    <x v="12"/>
    <s v="PINTOR"/>
    <s v="GUERRA MEDINA LUIS"/>
    <x v="2"/>
    <d v="2004-01-05T00:00:00"/>
    <n v="79.166666666666671"/>
    <n v="75"/>
    <n v="79.166666666666671"/>
    <n v="85.714285714285708"/>
    <n v="6"/>
    <n v="6"/>
    <n v="6"/>
    <n v="7"/>
    <x v="1"/>
    <x v="0"/>
    <d v="1952-08-03T00:00:00"/>
    <n v="68"/>
    <n v="79.761904761904773"/>
    <x v="68"/>
    <x v="0"/>
  </r>
  <r>
    <s v="09956020"/>
    <x v="117"/>
    <x v="3"/>
    <n v="3"/>
    <x v="1"/>
    <x v="27"/>
    <s v="COORDINADOR DE CREDITOS"/>
    <s v="HIDALGO CHAVEZ LUIS FELIPE"/>
    <x v="0"/>
    <d v="2008-07-01T00:00:00"/>
    <n v="66.666666666666671"/>
    <n v="62.5"/>
    <n v="64.583333333333329"/>
    <n v="62.5"/>
    <n v="12"/>
    <n v="12"/>
    <n v="12"/>
    <n v="10"/>
    <x v="0"/>
    <x v="1"/>
    <d v="1976-03-19T00:00:00"/>
    <n v="44"/>
    <n v="64.0625"/>
    <x v="95"/>
    <x v="1"/>
  </r>
  <r>
    <s v="47314100"/>
    <x v="118"/>
    <x v="3"/>
    <n v="3"/>
    <x v="1"/>
    <x v="27"/>
    <s v="COORDINADOR DE CREDITOS"/>
    <s v="HIDALGO CHAVEZ LUIS FELIPE"/>
    <x v="0"/>
    <d v="2017-09-04T00:00:00"/>
    <n v="60.416666666666657"/>
    <n v="54.545454545454547"/>
    <n v="62.5"/>
    <n v="64.583333333333329"/>
    <n v="12"/>
    <n v="11"/>
    <n v="12"/>
    <n v="12"/>
    <x v="0"/>
    <x v="1"/>
    <d v="1992-07-16T00:00:00"/>
    <n v="28"/>
    <n v="60.511363636363626"/>
    <x v="17"/>
    <x v="2"/>
  </r>
  <r>
    <s v="09956020"/>
    <x v="117"/>
    <x v="3"/>
    <n v="3"/>
    <x v="1"/>
    <x v="27"/>
    <s v="COORDINADOR DE CREDITOS"/>
    <s v="HIDALGO CHAVEZ LUIS FELIPE"/>
    <x v="0"/>
    <d v="2008-07-01T00:00:00"/>
    <n v="51.5625"/>
    <n v="55.882352941176471"/>
    <n v="56.25"/>
    <n v="53.125"/>
    <n v="16"/>
    <n v="17"/>
    <n v="16"/>
    <n v="16"/>
    <x v="1"/>
    <x v="1"/>
    <d v="1976-03-19T00:00:00"/>
    <n v="44"/>
    <n v="54.204963235294116"/>
    <x v="32"/>
    <x v="1"/>
  </r>
  <r>
    <s v="47314100"/>
    <x v="118"/>
    <x v="3"/>
    <n v="3"/>
    <x v="1"/>
    <x v="27"/>
    <s v="COORDINADOR DE CREDITOS"/>
    <s v="HIDALGO CHAVEZ LUIS FELIPE"/>
    <x v="0"/>
    <d v="2017-09-04T00:00:00"/>
    <n v="56.25"/>
    <n v="58.333333333333343"/>
    <n v="64.583333333333329"/>
    <n v="60.416666666666657"/>
    <n v="12"/>
    <n v="12"/>
    <n v="12"/>
    <n v="12"/>
    <x v="1"/>
    <x v="1"/>
    <d v="1992-07-16T00:00:00"/>
    <n v="28"/>
    <n v="59.895833333333336"/>
    <x v="26"/>
    <x v="2"/>
  </r>
  <r>
    <s v="07673941"/>
    <x v="119"/>
    <x v="3"/>
    <n v="3"/>
    <x v="1"/>
    <x v="18"/>
    <s v="COORDINADOR DE REPUESTOS"/>
    <s v="JIMENEZ ASPILCUETA JOEL"/>
    <x v="5"/>
    <d v="2017-01-02T00:00:00"/>
    <n v="60.416666666666657"/>
    <n v="60.714285714285722"/>
    <n v="62.5"/>
    <n v="62.5"/>
    <n v="12"/>
    <n v="14"/>
    <n v="12"/>
    <n v="12"/>
    <x v="0"/>
    <x v="0"/>
    <d v="1955-09-27T00:00:00"/>
    <n v="64"/>
    <n v="61.532738095238095"/>
    <x v="81"/>
    <x v="0"/>
  </r>
  <r>
    <s v="40802587"/>
    <x v="120"/>
    <x v="3"/>
    <n v="3"/>
    <x v="1"/>
    <x v="28"/>
    <s v="COORDINADOR DE ACCESORIOS"/>
    <s v="JIMENEZ ASPILCUETA JOEL"/>
    <x v="0"/>
    <d v="2018-01-15T00:00:00"/>
    <n v="79.761904761904759"/>
    <n v="83.333333333333329"/>
    <n v="78.571428571428569"/>
    <n v="83.695652173913047"/>
    <n v="21"/>
    <n v="24"/>
    <n v="21"/>
    <n v="23"/>
    <x v="0"/>
    <x v="0"/>
    <d v="1980-12-15T00:00:00"/>
    <n v="39"/>
    <n v="81.340579710144922"/>
    <x v="70"/>
    <x v="1"/>
  </r>
  <r>
    <s v="41519002"/>
    <x v="121"/>
    <x v="1"/>
    <n v="4"/>
    <x v="1"/>
    <x v="18"/>
    <s v="REPRESENTANTE DE VENTAS RETAIL"/>
    <s v="JIMENEZ ASPILCUETA JOEL"/>
    <x v="5"/>
    <d v="2017-05-08T00:00:00"/>
    <n v="66.666666666666671"/>
    <n v="75"/>
    <n v="63.888888888888893"/>
    <n v="66.666666666666671"/>
    <n v="9"/>
    <n v="10"/>
    <n v="9"/>
    <n v="9"/>
    <x v="0"/>
    <x v="0"/>
    <d v="1982-08-31T00:00:00"/>
    <n v="37"/>
    <n v="68.055555555555557"/>
    <x v="98"/>
    <x v="1"/>
  </r>
  <r>
    <s v="10744655"/>
    <x v="122"/>
    <x v="1"/>
    <n v="4"/>
    <x v="1"/>
    <x v="18"/>
    <s v="MECANICO SENIOR"/>
    <s v="JIMENEZ ASPILCUETA JOEL"/>
    <x v="5"/>
    <d v="2019-06-12T00:00:00"/>
    <n v="80"/>
    <n v="79.166666666666671"/>
    <n v="70"/>
    <n v="80"/>
    <n v="5"/>
    <n v="6"/>
    <n v="5"/>
    <n v="5"/>
    <x v="0"/>
    <x v="0"/>
    <d v="1977-07-05T00:00:00"/>
    <n v="43"/>
    <n v="77.291666666666671"/>
    <x v="67"/>
    <x v="1"/>
  </r>
  <r>
    <s v="72505476"/>
    <x v="123"/>
    <x v="1"/>
    <n v="4"/>
    <x v="1"/>
    <x v="28"/>
    <s v="REPRESENTANTE DE VENTAS ACCESORIOS MAYORISTAS"/>
    <s v="JIMENEZ ASPILCUETA JOEL"/>
    <x v="0"/>
    <d v="2013-04-09T00:00:00"/>
    <n v="83.333333333333329"/>
    <n v="83.333333333333329"/>
    <n v="85.416666666666671"/>
    <n v="86.36363636363636"/>
    <n v="12"/>
    <n v="12"/>
    <n v="12"/>
    <n v="11"/>
    <x v="0"/>
    <x v="0"/>
    <d v="1992-04-10T00:00:00"/>
    <n v="28"/>
    <n v="84.611742424242422"/>
    <x v="17"/>
    <x v="2"/>
  </r>
  <r>
    <s v="02845348"/>
    <x v="124"/>
    <x v="1"/>
    <n v="4"/>
    <x v="1"/>
    <x v="28"/>
    <s v="REPRESENTANTE DE VENTAS ACCESORIOS MAYORISTAS"/>
    <s v="JIMENEZ ASPILCUETA JOEL"/>
    <x v="0"/>
    <d v="2017-03-06T00:00:00"/>
    <n v="82.692307692307693"/>
    <n v="80.769230769230774"/>
    <n v="82.692307692307693"/>
    <n v="82.692307692307693"/>
    <n v="13"/>
    <n v="13"/>
    <n v="13"/>
    <n v="13"/>
    <x v="0"/>
    <x v="0"/>
    <d v="1974-05-15T00:00:00"/>
    <n v="46"/>
    <n v="82.211538461538453"/>
    <x v="37"/>
    <x v="4"/>
  </r>
  <r>
    <s v="46106690"/>
    <x v="125"/>
    <x v="1"/>
    <n v="4"/>
    <x v="1"/>
    <x v="18"/>
    <s v="REPRESENTANTE DE VENTAS RETAIL"/>
    <s v="JIMENEZ ASPILCUETA JOEL"/>
    <x v="5"/>
    <d v="2019-01-16T00:00:00"/>
    <n v="66.666666666666671"/>
    <n v="75"/>
    <n v="75"/>
    <n v="66.666666666666671"/>
    <n v="9"/>
    <n v="10"/>
    <n v="8"/>
    <n v="9"/>
    <x v="0"/>
    <x v="0"/>
    <d v="1989-11-21T00:00:00"/>
    <n v="30"/>
    <n v="70.833333333333343"/>
    <x v="59"/>
    <x v="2"/>
  </r>
  <r>
    <s v="00082466"/>
    <x v="126"/>
    <x v="2"/>
    <n v="2"/>
    <x v="1"/>
    <x v="18"/>
    <s v="JEFE DE SERVICIO TECNICO Y POST VENTA"/>
    <s v="JIMENEZ ASPILCUETA JOEL"/>
    <x v="5"/>
    <d v="2011-04-25T00:00:00"/>
    <n v="73.611111111111114"/>
    <n v="72.5"/>
    <n v="73.529411764705884"/>
    <n v="73.611111111111114"/>
    <n v="18"/>
    <n v="20"/>
    <n v="17"/>
    <n v="18"/>
    <x v="0"/>
    <x v="0"/>
    <d v="1967-02-12T00:00:00"/>
    <n v="53"/>
    <n v="73.312908496732035"/>
    <x v="46"/>
    <x v="4"/>
  </r>
  <r>
    <s v="40802587"/>
    <x v="120"/>
    <x v="3"/>
    <n v="3"/>
    <x v="1"/>
    <x v="28"/>
    <s v="COORDINADOR DE ACCESORIOS"/>
    <s v="JIMENEZ ASPILCUETA JOEL"/>
    <x v="0"/>
    <d v="2018-01-15T00:00:00"/>
    <n v="77.38095238095238"/>
    <n v="78.125"/>
    <n v="79.166666666666671"/>
    <n v="75"/>
    <n v="21"/>
    <n v="24"/>
    <n v="24"/>
    <n v="23"/>
    <x v="1"/>
    <x v="0"/>
    <d v="1980-12-15T00:00:00"/>
    <n v="39"/>
    <n v="77.418154761904759"/>
    <x v="99"/>
    <x v="1"/>
  </r>
  <r>
    <s v="41519002"/>
    <x v="121"/>
    <x v="1"/>
    <n v="4"/>
    <x v="1"/>
    <x v="18"/>
    <s v="REPRESENTANTE DE VENTAS RETAIL"/>
    <s v="JIMENEZ ASPILCUETA JOEL"/>
    <x v="5"/>
    <d v="2017-05-08T00:00:00"/>
    <n v="83.333333333333329"/>
    <n v="75"/>
    <n v="82.142857142857139"/>
    <n v="83.333333333333329"/>
    <n v="6"/>
    <n v="5"/>
    <n v="7"/>
    <n v="6"/>
    <x v="1"/>
    <x v="0"/>
    <d v="1982-08-31T00:00:00"/>
    <n v="37"/>
    <n v="80.952380952380949"/>
    <x v="36"/>
    <x v="1"/>
  </r>
  <r>
    <s v="10744655"/>
    <x v="122"/>
    <x v="1"/>
    <n v="4"/>
    <x v="1"/>
    <x v="18"/>
    <s v="MECANICO SENIOR"/>
    <s v="JIMENEZ ASPILCUETA JOEL"/>
    <x v="5"/>
    <d v="2019-06-12T00:00:00"/>
    <n v="83.333333333333329"/>
    <n v="79.166666666666671"/>
    <n v="75"/>
    <n v="79.166666666666671"/>
    <n v="6"/>
    <n v="6"/>
    <n v="6"/>
    <n v="6"/>
    <x v="1"/>
    <x v="0"/>
    <d v="1977-07-05T00:00:00"/>
    <n v="43"/>
    <n v="79.166666666666671"/>
    <x v="36"/>
    <x v="1"/>
  </r>
  <r>
    <s v="72505476"/>
    <x v="123"/>
    <x v="1"/>
    <n v="4"/>
    <x v="1"/>
    <x v="28"/>
    <s v="REPRESENTANTE DE VENTAS ACCESORIOS MAYORISTAS"/>
    <s v="JIMENEZ ASPILCUETA JOEL"/>
    <x v="0"/>
    <d v="2013-04-09T00:00:00"/>
    <n v="76.470588235294116"/>
    <n v="75"/>
    <n v="82.352941176470594"/>
    <n v="72.058823529411768"/>
    <n v="17"/>
    <n v="17"/>
    <n v="17"/>
    <n v="17"/>
    <x v="1"/>
    <x v="0"/>
    <d v="1992-04-10T00:00:00"/>
    <n v="28"/>
    <n v="76.470588235294116"/>
    <x v="21"/>
    <x v="2"/>
  </r>
  <r>
    <s v="02845348"/>
    <x v="124"/>
    <x v="1"/>
    <n v="4"/>
    <x v="1"/>
    <x v="28"/>
    <s v="REPRESENTANTE DE VENTAS ACCESORIOS MAYORISTAS"/>
    <s v="JIMENEZ ASPILCUETA JOEL"/>
    <x v="0"/>
    <d v="2017-03-06T00:00:00"/>
    <n v="82.692307692307693"/>
    <n v="82.142857142857139"/>
    <n v="80.357142857142861"/>
    <n v="85.714285714285708"/>
    <n v="13"/>
    <n v="14"/>
    <n v="14"/>
    <n v="14"/>
    <x v="1"/>
    <x v="0"/>
    <d v="1974-05-15T00:00:00"/>
    <n v="46"/>
    <n v="82.72664835164835"/>
    <x v="74"/>
    <x v="4"/>
  </r>
  <r>
    <s v="46106690"/>
    <x v="125"/>
    <x v="1"/>
    <n v="4"/>
    <x v="1"/>
    <x v="18"/>
    <s v="REPRESENTANTE DE VENTAS RETAIL"/>
    <s v="JIMENEZ ASPILCUETA JOEL"/>
    <x v="5"/>
    <d v="2019-01-16T00:00:00"/>
    <n v="83.333333333333329"/>
    <n v="78.125"/>
    <n v="82.5"/>
    <n v="83.333333333333329"/>
    <n v="9"/>
    <n v="8"/>
    <n v="10"/>
    <n v="9"/>
    <x v="1"/>
    <x v="0"/>
    <d v="1989-11-21T00:00:00"/>
    <n v="30"/>
    <n v="81.822916666666657"/>
    <x v="59"/>
    <x v="2"/>
  </r>
  <r>
    <s v="00082466"/>
    <x v="126"/>
    <x v="2"/>
    <n v="2"/>
    <x v="1"/>
    <x v="18"/>
    <s v="JEFE DE SERVICIO TECNICO Y POST VENTA"/>
    <s v="JIMENEZ ASPILCUETA JOEL"/>
    <x v="5"/>
    <d v="2011-04-25T00:00:00"/>
    <n v="76.785714285714292"/>
    <n v="71.428571428571431"/>
    <n v="80"/>
    <n v="78.571428571428569"/>
    <n v="14"/>
    <n v="14"/>
    <n v="15"/>
    <n v="14"/>
    <x v="1"/>
    <x v="0"/>
    <d v="1967-02-12T00:00:00"/>
    <n v="53"/>
    <n v="76.696428571428569"/>
    <x v="57"/>
    <x v="4"/>
  </r>
  <r>
    <s v="43068853"/>
    <x v="127"/>
    <x v="3"/>
    <n v="3"/>
    <x v="1"/>
    <x v="15"/>
    <s v="ANALISTA SENIOR DE PLANEAMIENTO COMERCIAL"/>
    <s v="JUAREZ CRUZ GUSTAVO ERWIN"/>
    <x v="0"/>
    <d v="2018-09-03T00:00:00"/>
    <n v="75.78125"/>
    <n v="68.181818181818187"/>
    <n v="75"/>
    <n v="68.103448275862064"/>
    <n v="32"/>
    <n v="33"/>
    <n v="32"/>
    <n v="29"/>
    <x v="0"/>
    <x v="0"/>
    <d v="1985-05-18T00:00:00"/>
    <n v="35"/>
    <n v="71.766629114420056"/>
    <x v="100"/>
    <x v="1"/>
  </r>
  <r>
    <s v="70944487"/>
    <x v="128"/>
    <x v="3"/>
    <n v="3"/>
    <x v="1"/>
    <x v="15"/>
    <s v="COORDINADOR DE PLANEAMIENTO COMERCIAL"/>
    <s v="JUAREZ CRUZ GUSTAVO ERWIN"/>
    <x v="0"/>
    <d v="2017-05-22T00:00:00"/>
    <n v="81.578947368421055"/>
    <n v="68.75"/>
    <n v="83.333333333333329"/>
    <n v="75"/>
    <n v="19"/>
    <n v="20"/>
    <n v="18"/>
    <n v="16"/>
    <x v="0"/>
    <x v="1"/>
    <d v="1992-12-20T00:00:00"/>
    <n v="27"/>
    <n v="77.165570175438589"/>
    <x v="46"/>
    <x v="2"/>
  </r>
  <r>
    <s v="46195520"/>
    <x v="129"/>
    <x v="3"/>
    <n v="3"/>
    <x v="1"/>
    <x v="15"/>
    <s v="COORDINADOR DE INNOVACION Y DESARROLLO"/>
    <s v="JUAREZ CRUZ GUSTAVO ERWIN"/>
    <x v="0"/>
    <d v="2015-08-10T00:00:00"/>
    <n v="82.5"/>
    <n v="72.5"/>
    <n v="75"/>
    <n v="80"/>
    <n v="10"/>
    <n v="10"/>
    <n v="10"/>
    <n v="10"/>
    <x v="0"/>
    <x v="0"/>
    <d v="1990-02-23T00:00:00"/>
    <n v="30"/>
    <n v="77.5"/>
    <x v="66"/>
    <x v="2"/>
  </r>
  <r>
    <s v="44363769"/>
    <x v="130"/>
    <x v="2"/>
    <n v="2"/>
    <x v="1"/>
    <x v="29"/>
    <s v="JEFE DE INNOVACION Y PROCESOS"/>
    <s v="JUAREZ CRUZ GUSTAVO ERWIN"/>
    <x v="0"/>
    <d v="2010-11-02T00:00:00"/>
    <n v="81.481481481481481"/>
    <n v="83.928571428571431"/>
    <n v="85.714285714285708"/>
    <n v="85.57692307692308"/>
    <n v="27"/>
    <n v="28"/>
    <n v="28"/>
    <n v="26"/>
    <x v="0"/>
    <x v="1"/>
    <d v="1987-04-17T00:00:00"/>
    <n v="33"/>
    <n v="84.175315425315432"/>
    <x v="27"/>
    <x v="2"/>
  </r>
  <r>
    <s v="41797768"/>
    <x v="131"/>
    <x v="3"/>
    <n v="3"/>
    <x v="1"/>
    <x v="15"/>
    <s v="COORDINADOR DE NUEVOS NEGOCIOS"/>
    <s v="JUAREZ CRUZ GUSTAVO ERWIN"/>
    <x v="0"/>
    <d v="2012-03-06T00:00:00"/>
    <n v="90"/>
    <n v="75"/>
    <n v="90"/>
    <n v="75"/>
    <n v="10"/>
    <n v="10"/>
    <n v="10"/>
    <n v="9"/>
    <x v="0"/>
    <x v="0"/>
    <d v="1983-02-04T00:00:00"/>
    <n v="37"/>
    <n v="82.5"/>
    <x v="24"/>
    <x v="1"/>
  </r>
  <r>
    <s v="43068853"/>
    <x v="127"/>
    <x v="3"/>
    <n v="3"/>
    <x v="1"/>
    <x v="15"/>
    <s v="ANALISTA SENIOR DE PLANEAMIENTO COMERCIAL"/>
    <s v="JUAREZ CRUZ GUSTAVO ERWIN"/>
    <x v="0"/>
    <d v="2018-09-03T00:00:00"/>
    <n v="70.652173913043484"/>
    <n v="56.25"/>
    <n v="68.75"/>
    <n v="64.583333333333329"/>
    <n v="23"/>
    <n v="24"/>
    <n v="24"/>
    <n v="24"/>
    <x v="1"/>
    <x v="0"/>
    <d v="1985-05-18T00:00:00"/>
    <n v="35"/>
    <n v="65.058876811594203"/>
    <x v="22"/>
    <x v="1"/>
  </r>
  <r>
    <s v="70944487"/>
    <x v="128"/>
    <x v="3"/>
    <n v="3"/>
    <x v="1"/>
    <x v="15"/>
    <s v="COORDINADOR DE PLANEAMIENTO COMERCIAL"/>
    <s v="JUAREZ CRUZ GUSTAVO ERWIN"/>
    <x v="0"/>
    <d v="2017-05-22T00:00:00"/>
    <n v="83.82352941176471"/>
    <n v="79.166666666666671"/>
    <n v="84.722222222222229"/>
    <n v="81.666666666666671"/>
    <n v="17"/>
    <n v="18"/>
    <n v="18"/>
    <n v="15"/>
    <x v="1"/>
    <x v="1"/>
    <d v="1992-12-20T00:00:00"/>
    <n v="27"/>
    <n v="82.344771241830074"/>
    <x v="21"/>
    <x v="2"/>
  </r>
  <r>
    <s v="46195520"/>
    <x v="129"/>
    <x v="3"/>
    <n v="3"/>
    <x v="1"/>
    <x v="15"/>
    <s v="COORDINADOR DE INNOVACION Y DESARROLLO"/>
    <s v="JUAREZ CRUZ GUSTAVO ERWIN"/>
    <x v="0"/>
    <d v="2015-08-10T00:00:00"/>
    <n v="81.818181818181813"/>
    <n v="85.416666666666671"/>
    <n v="87.5"/>
    <n v="80"/>
    <n v="11"/>
    <n v="12"/>
    <n v="12"/>
    <n v="10"/>
    <x v="1"/>
    <x v="0"/>
    <d v="1990-02-23T00:00:00"/>
    <n v="30"/>
    <n v="83.683712121212125"/>
    <x v="9"/>
    <x v="2"/>
  </r>
  <r>
    <s v="44363769"/>
    <x v="130"/>
    <x v="2"/>
    <n v="2"/>
    <x v="1"/>
    <x v="29"/>
    <s v="JEFE DE INNOVACION Y PROCESOS"/>
    <s v="JUAREZ CRUZ GUSTAVO ERWIN"/>
    <x v="0"/>
    <d v="2010-11-02T00:00:00"/>
    <n v="80.555555555555557"/>
    <n v="76.470588235294116"/>
    <n v="80.555555555555557"/>
    <n v="86.111111111111114"/>
    <n v="18"/>
    <n v="17"/>
    <n v="18"/>
    <n v="18"/>
    <x v="1"/>
    <x v="1"/>
    <d v="1987-04-17T00:00:00"/>
    <n v="33"/>
    <n v="80.923202614379079"/>
    <x v="2"/>
    <x v="2"/>
  </r>
  <r>
    <s v="41797768"/>
    <x v="131"/>
    <x v="3"/>
    <n v="3"/>
    <x v="1"/>
    <x v="15"/>
    <s v="COORDINADOR DE NUEVOS NEGOCIOS"/>
    <s v="JUAREZ CRUZ GUSTAVO ERWIN"/>
    <x v="0"/>
    <d v="2012-03-06T00:00:00"/>
    <n v="87.5"/>
    <n v="82.692307692307693"/>
    <n v="85.416666666666671"/>
    <n v="79.545454545454547"/>
    <n v="12"/>
    <n v="13"/>
    <n v="12"/>
    <n v="11"/>
    <x v="1"/>
    <x v="0"/>
    <d v="1983-02-04T00:00:00"/>
    <n v="37"/>
    <n v="83.788607226107231"/>
    <x v="26"/>
    <x v="1"/>
  </r>
  <r>
    <s v="72635322"/>
    <x v="132"/>
    <x v="3"/>
    <n v="3"/>
    <x v="1"/>
    <x v="30"/>
    <s v="COORDINADOR DE ALIANZAS COMERCIALES"/>
    <s v="LOVEDAY MEJIA CHRISTIAN"/>
    <x v="0"/>
    <d v="2019-10-07T00:00:00"/>
    <n v="71.428571428571431"/>
    <n v="75"/>
    <n v="81.666666666666671"/>
    <n v="78.333333333333329"/>
    <n v="14"/>
    <n v="14"/>
    <n v="15"/>
    <n v="15"/>
    <x v="0"/>
    <x v="1"/>
    <d v="1993-08-19T00:00:00"/>
    <n v="26"/>
    <n v="76.607142857142861"/>
    <x v="39"/>
    <x v="2"/>
  </r>
  <r>
    <s v="70341492"/>
    <x v="133"/>
    <x v="3"/>
    <n v="3"/>
    <x v="1"/>
    <x v="30"/>
    <s v="COORDINADOR DE ALIANZAS COMERCIALES"/>
    <s v="LOVEDAY MEJIA CHRISTIAN"/>
    <x v="0"/>
    <d v="2015-12-14T00:00:00"/>
    <n v="69.444444444444443"/>
    <n v="73.684210526315795"/>
    <n v="78.94736842105263"/>
    <n v="82.89473684210526"/>
    <n v="18"/>
    <n v="19"/>
    <n v="19"/>
    <n v="19"/>
    <x v="0"/>
    <x v="0"/>
    <d v="1992-02-27T00:00:00"/>
    <n v="28"/>
    <n v="76.242690058479525"/>
    <x v="48"/>
    <x v="2"/>
  </r>
  <r>
    <s v="72635322"/>
    <x v="132"/>
    <x v="3"/>
    <n v="3"/>
    <x v="1"/>
    <x v="30"/>
    <s v="COORDINADOR DE ALIANZAS COMERCIALES"/>
    <s v="LOVEDAY MEJIA CHRISTIAN"/>
    <x v="0"/>
    <d v="2019-10-07T00:00:00"/>
    <n v="77.777777777777771"/>
    <n v="82.142857142857139"/>
    <n v="94.444444444444443"/>
    <n v="86.111111111111114"/>
    <n v="9"/>
    <n v="7"/>
    <n v="9"/>
    <n v="9"/>
    <x v="1"/>
    <x v="1"/>
    <d v="1993-08-19T00:00:00"/>
    <n v="26"/>
    <n v="85.11904761904762"/>
    <x v="1"/>
    <x v="2"/>
  </r>
  <r>
    <s v="70341492"/>
    <x v="133"/>
    <x v="3"/>
    <n v="3"/>
    <x v="1"/>
    <x v="30"/>
    <s v="COORDINADOR DE ALIANZAS COMERCIALES"/>
    <s v="LOVEDAY MEJIA CHRISTIAN"/>
    <x v="0"/>
    <d v="2015-12-14T00:00:00"/>
    <n v="77.5"/>
    <n v="75"/>
    <n v="80"/>
    <n v="87.5"/>
    <n v="10"/>
    <n v="9"/>
    <n v="10"/>
    <n v="10"/>
    <x v="1"/>
    <x v="0"/>
    <d v="1992-02-27T00:00:00"/>
    <n v="28"/>
    <n v="80"/>
    <x v="24"/>
    <x v="2"/>
  </r>
  <r>
    <s v="25846925"/>
    <x v="134"/>
    <x v="1"/>
    <n v="4"/>
    <x v="1"/>
    <x v="13"/>
    <s v="ASISTENTE DE ALMACEN"/>
    <s v="RAMIREZ OSCAR"/>
    <x v="3"/>
    <d v="2017-12-12T00:00:00"/>
    <n v="83.333333333333329"/>
    <n v="68.75"/>
    <n v="86.36363636363636"/>
    <n v="81.818181818181813"/>
    <n v="12"/>
    <n v="12"/>
    <n v="11"/>
    <n v="11"/>
    <x v="0"/>
    <x v="0"/>
    <d v="1977-10-21T00:00:00"/>
    <n v="42"/>
    <n v="80.066287878787875"/>
    <x v="95"/>
    <x v="1"/>
  </r>
  <r>
    <s v="25846925"/>
    <x v="134"/>
    <x v="1"/>
    <n v="4"/>
    <x v="1"/>
    <x v="13"/>
    <s v="ASISTENTE DE ALMACEN"/>
    <s v="RAMIREZ OSCAR"/>
    <x v="3"/>
    <d v="2017-12-12T00:00:00"/>
    <n v="56.25"/>
    <n v="70.833333333333329"/>
    <n v="66.666666666666671"/>
    <n v="80"/>
    <n v="4"/>
    <n v="6"/>
    <n v="6"/>
    <n v="5"/>
    <x v="1"/>
    <x v="0"/>
    <d v="1977-10-21T00:00:00"/>
    <n v="42"/>
    <n v="68.4375"/>
    <x v="67"/>
    <x v="1"/>
  </r>
  <r>
    <s v="42977491"/>
    <x v="135"/>
    <x v="1"/>
    <n v="4"/>
    <x v="1"/>
    <x v="24"/>
    <s v="REPRESENTANTE DE VENTAS REPUESTOS MAYORISTAS"/>
    <s v="MANGIER LIZAMA FRANKLIN ALBERTO"/>
    <x v="0"/>
    <d v="2009-08-06T00:00:00"/>
    <n v="75"/>
    <n v="79.166666666666671"/>
    <n v="84.615384615384613"/>
    <n v="83.928571428571431"/>
    <n v="13"/>
    <n v="12"/>
    <n v="13"/>
    <n v="14"/>
    <x v="0"/>
    <x v="0"/>
    <d v="1985-06-03T00:00:00"/>
    <n v="35"/>
    <n v="80.677655677655679"/>
    <x v="37"/>
    <x v="1"/>
  </r>
  <r>
    <s v="10860243"/>
    <x v="136"/>
    <x v="1"/>
    <n v="4"/>
    <x v="1"/>
    <x v="24"/>
    <s v="REPRESENTANTE DE VENTAS REPUESTOS MAYORISTAS"/>
    <s v="MANGIER LIZAMA FRANKLIN ALBERTO"/>
    <x v="0"/>
    <d v="2017-04-10T00:00:00"/>
    <n v="88.461538461538467"/>
    <n v="88.461538461538467"/>
    <n v="92.307692307692307"/>
    <n v="85.714285714285708"/>
    <n v="13"/>
    <n v="13"/>
    <n v="13"/>
    <n v="14"/>
    <x v="0"/>
    <x v="1"/>
    <d v="1978-05-05T00:00:00"/>
    <n v="42"/>
    <n v="88.736263736263737"/>
    <x v="7"/>
    <x v="1"/>
  </r>
  <r>
    <s v="40000963"/>
    <x v="137"/>
    <x v="1"/>
    <n v="4"/>
    <x v="1"/>
    <x v="24"/>
    <s v="REPRESENTANTE DE VENTAS REPUESTOS MAYORISTAS"/>
    <s v="MANGIER LIZAMA FRANKLIN ALBERTO"/>
    <x v="0"/>
    <d v="2013-12-04T00:00:00"/>
    <n v="88.461538461538467"/>
    <n v="90.384615384615387"/>
    <n v="84.615384615384613"/>
    <n v="83.928571428571431"/>
    <n v="13"/>
    <n v="13"/>
    <n v="13"/>
    <n v="14"/>
    <x v="0"/>
    <x v="1"/>
    <d v="1978-08-25T00:00:00"/>
    <n v="41"/>
    <n v="86.847527472527474"/>
    <x v="7"/>
    <x v="1"/>
  </r>
  <r>
    <s v="40807560"/>
    <x v="138"/>
    <x v="1"/>
    <n v="4"/>
    <x v="1"/>
    <x v="24"/>
    <s v="REPRESENTANTE DE VENTAS REPUESTOS MAYORISTAS"/>
    <s v="MANGIER LIZAMA FRANKLIN ALBERTO"/>
    <x v="0"/>
    <d v="2015-11-02T00:00:00"/>
    <n v="80.769230769230774"/>
    <n v="80.769230769230774"/>
    <n v="84.615384615384613"/>
    <n v="78.571428571428569"/>
    <n v="13"/>
    <n v="13"/>
    <n v="13"/>
    <n v="14"/>
    <x v="0"/>
    <x v="0"/>
    <d v="1980-08-12T00:00:00"/>
    <n v="39"/>
    <n v="81.181318681318686"/>
    <x v="7"/>
    <x v="1"/>
  </r>
  <r>
    <s v="70353497"/>
    <x v="139"/>
    <x v="1"/>
    <n v="4"/>
    <x v="1"/>
    <x v="24"/>
    <s v="REPRESENTANTE DE VENTAS REPUESTOS MAYORISTAS"/>
    <s v="MANGIER LIZAMA FRANKLIN ALBERTO"/>
    <x v="0"/>
    <d v="2013-02-18T00:00:00"/>
    <n v="75"/>
    <n v="78.84615384615384"/>
    <n v="84.615384615384613"/>
    <n v="78.571428571428569"/>
    <n v="13"/>
    <n v="13"/>
    <n v="13"/>
    <n v="14"/>
    <x v="0"/>
    <x v="0"/>
    <d v="1990-10-11T00:00:00"/>
    <n v="29"/>
    <n v="79.258241758241752"/>
    <x v="7"/>
    <x v="2"/>
  </r>
  <r>
    <s v="48053125"/>
    <x v="140"/>
    <x v="1"/>
    <n v="4"/>
    <x v="1"/>
    <x v="24"/>
    <s v="REPRESENTANTE DE VENTAS REPUESTOS MAYORISTAS"/>
    <s v="MANGIER LIZAMA FRANKLIN ALBERTO"/>
    <x v="0"/>
    <d v="2017-02-01T00:00:00"/>
    <n v="85.416666666666671"/>
    <n v="82.692307692307693"/>
    <n v="88.461538461538467"/>
    <n v="83.928571428571431"/>
    <n v="12"/>
    <n v="13"/>
    <n v="13"/>
    <n v="14"/>
    <x v="0"/>
    <x v="1"/>
    <d v="1993-12-15T00:00:00"/>
    <n v="26"/>
    <n v="85.124771062271066"/>
    <x v="37"/>
    <x v="2"/>
  </r>
  <r>
    <s v="42977491"/>
    <x v="135"/>
    <x v="1"/>
    <n v="4"/>
    <x v="1"/>
    <x v="24"/>
    <s v="REPRESENTANTE DE VENTAS REPUESTOS MAYORISTAS"/>
    <s v="MANGIER LIZAMA FRANKLIN ALBERTO"/>
    <x v="0"/>
    <d v="2009-08-06T00:00:00"/>
    <n v="64.583333333333329"/>
    <n v="75"/>
    <n v="68.75"/>
    <n v="66.666666666666671"/>
    <n v="12"/>
    <n v="12"/>
    <n v="12"/>
    <n v="12"/>
    <x v="1"/>
    <x v="0"/>
    <d v="1985-06-03T00:00:00"/>
    <n v="35"/>
    <n v="68.75"/>
    <x v="26"/>
    <x v="1"/>
  </r>
  <r>
    <s v="10860243"/>
    <x v="136"/>
    <x v="1"/>
    <n v="4"/>
    <x v="1"/>
    <x v="24"/>
    <s v="REPRESENTANTE DE VENTAS REPUESTOS MAYORISTAS"/>
    <s v="MANGIER LIZAMA FRANKLIN ALBERTO"/>
    <x v="0"/>
    <d v="2017-04-10T00:00:00"/>
    <n v="75"/>
    <n v="76.92307692307692"/>
    <n v="78.571428571428569"/>
    <n v="78.571428571428569"/>
    <n v="14"/>
    <n v="13"/>
    <n v="14"/>
    <n v="14"/>
    <x v="1"/>
    <x v="1"/>
    <d v="1978-05-05T00:00:00"/>
    <n v="42"/>
    <n v="77.266483516483504"/>
    <x v="74"/>
    <x v="1"/>
  </r>
  <r>
    <s v="40000963"/>
    <x v="137"/>
    <x v="1"/>
    <n v="4"/>
    <x v="1"/>
    <x v="24"/>
    <s v="REPRESENTANTE DE VENTAS REPUESTOS MAYORISTAS"/>
    <s v="MANGIER LIZAMA FRANKLIN ALBERTO"/>
    <x v="0"/>
    <d v="2013-12-04T00:00:00"/>
    <n v="80"/>
    <n v="79.545454545454547"/>
    <n v="79.545454545454547"/>
    <n v="77.272727272727266"/>
    <n v="10"/>
    <n v="11"/>
    <n v="11"/>
    <n v="11"/>
    <x v="1"/>
    <x v="1"/>
    <d v="1978-08-25T00:00:00"/>
    <n v="41"/>
    <n v="79.090909090909093"/>
    <x v="80"/>
    <x v="1"/>
  </r>
  <r>
    <s v="40807560"/>
    <x v="138"/>
    <x v="1"/>
    <n v="4"/>
    <x v="1"/>
    <x v="24"/>
    <s v="REPRESENTANTE DE VENTAS REPUESTOS MAYORISTAS"/>
    <s v="MANGIER LIZAMA FRANKLIN ALBERTO"/>
    <x v="0"/>
    <d v="2015-11-02T00:00:00"/>
    <n v="72.916666666666671"/>
    <n v="70.833333333333329"/>
    <n v="70.833333333333329"/>
    <n v="70.833333333333329"/>
    <n v="12"/>
    <n v="12"/>
    <n v="12"/>
    <n v="12"/>
    <x v="1"/>
    <x v="0"/>
    <d v="1980-08-12T00:00:00"/>
    <n v="39"/>
    <n v="71.354166666666657"/>
    <x v="26"/>
    <x v="1"/>
  </r>
  <r>
    <s v="70353497"/>
    <x v="139"/>
    <x v="1"/>
    <n v="4"/>
    <x v="1"/>
    <x v="24"/>
    <s v="REPRESENTANTE DE VENTAS REPUESTOS MAYORISTAS"/>
    <s v="MANGIER LIZAMA FRANKLIN ALBERTO"/>
    <x v="0"/>
    <d v="2013-02-18T00:00:00"/>
    <n v="46.428571428571431"/>
    <n v="42.857142857142847"/>
    <n v="50"/>
    <n v="50"/>
    <n v="14"/>
    <n v="14"/>
    <n v="14"/>
    <n v="14"/>
    <x v="1"/>
    <x v="0"/>
    <d v="1990-10-11T00:00:00"/>
    <n v="29"/>
    <n v="47.321428571428569"/>
    <x v="38"/>
    <x v="2"/>
  </r>
  <r>
    <s v="48053125"/>
    <x v="140"/>
    <x v="1"/>
    <n v="4"/>
    <x v="1"/>
    <x v="24"/>
    <s v="REPRESENTANTE DE VENTAS REPUESTOS MAYORISTAS"/>
    <s v="MANGIER LIZAMA FRANKLIN ALBERTO"/>
    <x v="0"/>
    <d v="2017-02-01T00:00:00"/>
    <n v="58.928571428571431"/>
    <n v="64.285714285714292"/>
    <n v="64.285714285714292"/>
    <n v="69.642857142857139"/>
    <n v="14"/>
    <n v="14"/>
    <n v="14"/>
    <n v="14"/>
    <x v="1"/>
    <x v="1"/>
    <d v="1993-12-15T00:00:00"/>
    <n v="26"/>
    <n v="64.285714285714278"/>
    <x v="38"/>
    <x v="2"/>
  </r>
  <r>
    <s v="16757835"/>
    <x v="141"/>
    <x v="2"/>
    <n v="2"/>
    <x v="3"/>
    <x v="31"/>
    <s v="CONTADOR GENERAL"/>
    <s v="MANRIQUE RAMOS WILLARD MARTIN"/>
    <x v="0"/>
    <d v="2019-07-15T00:00:00"/>
    <n v="83.333333333333329"/>
    <n v="86.224489795918373"/>
    <n v="87.765957446808514"/>
    <n v="83.673469387755105"/>
    <n v="48"/>
    <n v="49"/>
    <n v="47"/>
    <n v="49"/>
    <x v="0"/>
    <x v="0"/>
    <d v="1978-07-02T00:00:00"/>
    <n v="42"/>
    <n v="85.249312490953827"/>
    <x v="101"/>
    <x v="1"/>
  </r>
  <r>
    <s v="10612032"/>
    <x v="142"/>
    <x v="0"/>
    <n v="1"/>
    <x v="1"/>
    <x v="24"/>
    <s v="GERENTE COMERCIAL REPUESTOS"/>
    <s v="MANRIQUE RAMOS WILLARD MARTIN"/>
    <x v="0"/>
    <d v="2003-10-22T00:00:00"/>
    <n v="87.5"/>
    <n v="79"/>
    <n v="86.538461538461533"/>
    <n v="82.291666666666671"/>
    <n v="24"/>
    <n v="25"/>
    <n v="26"/>
    <n v="24"/>
    <x v="0"/>
    <x v="0"/>
    <d v="1977-12-26T00:00:00"/>
    <n v="42"/>
    <n v="83.832532051282058"/>
    <x v="86"/>
    <x v="1"/>
  </r>
  <r>
    <s v="40335197"/>
    <x v="143"/>
    <x v="0"/>
    <n v="1"/>
    <x v="1"/>
    <x v="30"/>
    <s v="GERENTE DE ALIANZAS COMERCIALES"/>
    <s v="MANRIQUE RAMOS WILLARD MARTIN"/>
    <x v="0"/>
    <d v="2007-07-02T00:00:00"/>
    <n v="82.407407407407405"/>
    <n v="84.259259259259252"/>
    <n v="79.629629629629633"/>
    <n v="83.333333333333329"/>
    <n v="27"/>
    <n v="27"/>
    <n v="27"/>
    <n v="27"/>
    <x v="0"/>
    <x v="0"/>
    <d v="1979-11-15T00:00:00"/>
    <n v="40"/>
    <n v="82.407407407407405"/>
    <x v="102"/>
    <x v="1"/>
  </r>
  <r>
    <s v="43772138"/>
    <x v="144"/>
    <x v="3"/>
    <n v="3"/>
    <x v="3"/>
    <x v="31"/>
    <s v="CONTADOR"/>
    <s v="MANRIQUE RAMOS WILLARD MARTIN"/>
    <x v="0"/>
    <d v="2016-03-14T00:00:00"/>
    <n v="75.806451612903231"/>
    <n v="77.34375"/>
    <n v="79.545454545454547"/>
    <n v="77.34375"/>
    <n v="31"/>
    <n v="32"/>
    <n v="33"/>
    <n v="32"/>
    <x v="0"/>
    <x v="1"/>
    <d v="1986-09-09T00:00:00"/>
    <n v="33"/>
    <n v="77.509851539589448"/>
    <x v="103"/>
    <x v="2"/>
  </r>
  <r>
    <s v="09865016"/>
    <x v="145"/>
    <x v="0"/>
    <n v="1"/>
    <x v="1"/>
    <x v="22"/>
    <s v="GERENTE DE SERVICIO AL CLIENTE"/>
    <s v="MANRIQUE RAMOS WILLARD MARTIN"/>
    <x v="0"/>
    <d v="2008-08-01T00:00:00"/>
    <n v="70.535714285714292"/>
    <n v="79.629629629629633"/>
    <n v="75"/>
    <n v="79.629629629629633"/>
    <n v="28"/>
    <n v="27"/>
    <n v="29"/>
    <n v="27"/>
    <x v="0"/>
    <x v="0"/>
    <d v="1976-06-22T00:00:00"/>
    <n v="44"/>
    <n v="76.198743386243393"/>
    <x v="85"/>
    <x v="1"/>
  </r>
  <r>
    <s v="10476350"/>
    <x v="146"/>
    <x v="0"/>
    <n v="1"/>
    <x v="2"/>
    <x v="32"/>
    <s v="GERENTE DE GESTIÓN Y DESARROLLO HUMANO"/>
    <s v="MANRIQUE RAMOS WILLARD MARTIN"/>
    <x v="0"/>
    <d v="2012-03-26T00:00:00"/>
    <n v="72.826086956521735"/>
    <n v="69.565217391304344"/>
    <n v="70"/>
    <n v="70.833333333333329"/>
    <n v="23"/>
    <n v="23"/>
    <n v="25"/>
    <n v="24"/>
    <x v="0"/>
    <x v="0"/>
    <d v="1976-11-01T00:00:00"/>
    <n v="43"/>
    <n v="70.806159420289845"/>
    <x v="22"/>
    <x v="1"/>
  </r>
  <r>
    <s v="10459679"/>
    <x v="147"/>
    <x v="0"/>
    <n v="1"/>
    <x v="1"/>
    <x v="15"/>
    <s v="GERENTE DE PLANEAMIENTO E INNOVACION"/>
    <s v="MANRIQUE RAMOS WILLARD MARTIN"/>
    <x v="0"/>
    <d v="2017-01-16T00:00:00"/>
    <n v="77.083333333333329"/>
    <n v="77"/>
    <n v="76.041666666666671"/>
    <n v="77.272727272727266"/>
    <n v="24"/>
    <n v="25"/>
    <n v="24"/>
    <n v="22"/>
    <x v="0"/>
    <x v="0"/>
    <d v="1976-06-27T00:00:00"/>
    <n v="44"/>
    <n v="76.849431818181813"/>
    <x v="22"/>
    <x v="1"/>
  </r>
  <r>
    <s v="72766875"/>
    <x v="148"/>
    <x v="3"/>
    <n v="3"/>
    <x v="3"/>
    <x v="23"/>
    <s v="SUPERVISOR DE CONTROL DE GESTION"/>
    <s v="MANRIQUE RAMOS WILLARD MARTIN"/>
    <x v="0"/>
    <d v="2017-01-23T00:00:00"/>
    <n v="76.086956521739125"/>
    <n v="73.913043478260875"/>
    <n v="78.260869565217391"/>
    <n v="78.75"/>
    <n v="23"/>
    <n v="23"/>
    <n v="23"/>
    <n v="20"/>
    <x v="0"/>
    <x v="0"/>
    <d v="1991-07-19T00:00:00"/>
    <n v="29"/>
    <n v="76.752717391304344"/>
    <x v="70"/>
    <x v="2"/>
  </r>
  <r>
    <s v="40646048"/>
    <x v="149"/>
    <x v="0"/>
    <n v="1"/>
    <x v="1"/>
    <x v="18"/>
    <s v="GERENTE DE ACCESORIOS Y LINEA KAWASAKI"/>
    <s v="MANRIQUE RAMOS WILLARD MARTIN"/>
    <x v="5"/>
    <d v="2010-01-04T00:00:00"/>
    <n v="79.166666666666671"/>
    <n v="78.94736842105263"/>
    <n v="84.459459459459453"/>
    <n v="80.555555555555557"/>
    <n v="36"/>
    <n v="38"/>
    <n v="37"/>
    <n v="36"/>
    <x v="0"/>
    <x v="0"/>
    <d v="1980-07-16T00:00:00"/>
    <n v="40"/>
    <n v="80.782262525683578"/>
    <x v="104"/>
    <x v="1"/>
  </r>
  <r>
    <s v="02833264"/>
    <x v="150"/>
    <x v="0"/>
    <n v="1"/>
    <x v="1"/>
    <x v="27"/>
    <s v="GERENTE DE CREDITOS"/>
    <s v="MANRIQUE RAMOS WILLARD MARTIN"/>
    <x v="0"/>
    <d v="2007-10-15T00:00:00"/>
    <n v="63.235294117647058"/>
    <n v="66.17647058823529"/>
    <n v="70.588235294117652"/>
    <n v="66.666666666666671"/>
    <n v="17"/>
    <n v="17"/>
    <n v="17"/>
    <n v="15"/>
    <x v="0"/>
    <x v="0"/>
    <d v="1973-04-07T00:00:00"/>
    <n v="47"/>
    <n v="66.666666666666671"/>
    <x v="78"/>
    <x v="4"/>
  </r>
  <r>
    <s v="43220913"/>
    <x v="151"/>
    <x v="3"/>
    <n v="3"/>
    <x v="3"/>
    <x v="21"/>
    <s v="SUPERVISOR DE TESORERIA"/>
    <s v="MANRIQUE RAMOS WILLARD MARTIN"/>
    <x v="0"/>
    <d v="2008-12-15T00:00:00"/>
    <n v="78.125"/>
    <n v="77.272727272727266"/>
    <n v="78.787878787878782"/>
    <n v="77.5"/>
    <n v="32"/>
    <n v="33"/>
    <n v="33"/>
    <n v="30"/>
    <x v="0"/>
    <x v="1"/>
    <d v="1985-08-07T00:00:00"/>
    <n v="34"/>
    <n v="77.921401515151501"/>
    <x v="103"/>
    <x v="2"/>
  </r>
  <r>
    <s v="40449992"/>
    <x v="152"/>
    <x v="2"/>
    <n v="2"/>
    <x v="3"/>
    <x v="19"/>
    <s v="JEFE LEGAL"/>
    <s v="MANRIQUE RAMOS WILLARD MARTIN"/>
    <x v="0"/>
    <d v="2014-12-15T00:00:00"/>
    <n v="84.482758620689651"/>
    <n v="83.620689655172413"/>
    <n v="86.206896551724142"/>
    <n v="85.833333333333329"/>
    <n v="29"/>
    <n v="29"/>
    <n v="29"/>
    <n v="30"/>
    <x v="0"/>
    <x v="1"/>
    <d v="1979-11-03T00:00:00"/>
    <n v="40"/>
    <n v="85.035919540229884"/>
    <x v="105"/>
    <x v="1"/>
  </r>
  <r>
    <s v="10672242"/>
    <x v="153"/>
    <x v="0"/>
    <n v="1"/>
    <x v="1"/>
    <x v="9"/>
    <s v="GERENTE DE OPERACIONES"/>
    <s v="MANRIQUE RAMOS WILLARD MARTIN"/>
    <x v="0"/>
    <d v="2013-04-05T00:00:00"/>
    <n v="77.678571428571431"/>
    <n v="81.666666666666671"/>
    <n v="78.448275862068968"/>
    <n v="76.785714285714292"/>
    <n v="28"/>
    <n v="30"/>
    <n v="29"/>
    <n v="28"/>
    <x v="0"/>
    <x v="0"/>
    <d v="1978-01-20T00:00:00"/>
    <n v="42"/>
    <n v="78.64480706075534"/>
    <x v="87"/>
    <x v="1"/>
  </r>
  <r>
    <s v="40803796"/>
    <x v="154"/>
    <x v="3"/>
    <n v="3"/>
    <x v="1"/>
    <x v="1"/>
    <s v="COORDINADOR COMERCIAL"/>
    <s v="MANRIQUE RAMOS WILLARD MARTIN"/>
    <x v="0"/>
    <d v="2015-03-02T00:00:00"/>
    <n v="83.82352941176471"/>
    <n v="82.8125"/>
    <n v="88.235294117647058"/>
    <n v="88.235294117647058"/>
    <n v="17"/>
    <n v="16"/>
    <n v="17"/>
    <n v="17"/>
    <x v="0"/>
    <x v="1"/>
    <d v="1981-02-13T00:00:00"/>
    <n v="39"/>
    <n v="85.77665441176471"/>
    <x v="33"/>
    <x v="1"/>
  </r>
  <r>
    <s v="10001657"/>
    <x v="155"/>
    <x v="0"/>
    <n v="1"/>
    <x v="1"/>
    <x v="20"/>
    <s v="GERENTE COMERCIAL 2R"/>
    <s v="MANRIQUE RAMOS WILLARD MARTIN"/>
    <x v="0"/>
    <d v="2015-05-04T00:00:00"/>
    <n v="89.0625"/>
    <n v="89.285714285714292"/>
    <n v="92.34693877551021"/>
    <n v="89.0625"/>
    <n v="48"/>
    <n v="49"/>
    <n v="49"/>
    <n v="48"/>
    <x v="0"/>
    <x v="0"/>
    <d v="1975-07-26T00:00:00"/>
    <n v="45"/>
    <n v="89.939413265306115"/>
    <x v="106"/>
    <x v="4"/>
  </r>
  <r>
    <s v="09876937"/>
    <x v="156"/>
    <x v="0"/>
    <n v="1"/>
    <x v="5"/>
    <x v="26"/>
    <s v="GERENTE NEGOCIO INMOBILIARIO"/>
    <s v="MANRIQUE RAMOS WILLARD MARTIN"/>
    <x v="0"/>
    <d v="2016-10-01T00:00:00"/>
    <n v="81.666666666666671"/>
    <n v="75"/>
    <n v="70"/>
    <n v="78.333333333333329"/>
    <n v="15"/>
    <n v="15"/>
    <n v="15"/>
    <n v="15"/>
    <x v="0"/>
    <x v="0"/>
    <d v="1942-03-26T00:00:00"/>
    <n v="78"/>
    <n v="76.25"/>
    <x v="19"/>
    <x v="0"/>
  </r>
  <r>
    <s v="07629078"/>
    <x v="157"/>
    <x v="1"/>
    <n v="4"/>
    <x v="1"/>
    <x v="1"/>
    <s v="CHOFER"/>
    <s v="MANRIQUE RAMOS WILLARD MARTIN"/>
    <x v="0"/>
    <d v="2019-08-01T00:00:00"/>
    <n v="87.5"/>
    <n v="84.375"/>
    <n v="87.5"/>
    <n v="90.625"/>
    <n v="8"/>
    <n v="8"/>
    <n v="8"/>
    <n v="8"/>
    <x v="0"/>
    <x v="0"/>
    <d v="1969-09-06T00:00:00"/>
    <n v="50"/>
    <n v="87.5"/>
    <x v="5"/>
    <x v="4"/>
  </r>
  <r>
    <s v="18215648"/>
    <x v="158"/>
    <x v="0"/>
    <n v="1"/>
    <x v="1"/>
    <x v="8"/>
    <s v="GERENTE COMERCIAL 3R"/>
    <s v="MANRIQUE RAMOS WILLARD MARTIN"/>
    <x v="0"/>
    <d v="2008-11-01T00:00:00"/>
    <n v="84.615384615384613"/>
    <n v="85"/>
    <n v="85.625"/>
    <n v="81.578947368421055"/>
    <n v="39"/>
    <n v="40"/>
    <n v="40"/>
    <n v="38"/>
    <x v="0"/>
    <x v="0"/>
    <d v="1978-04-08T00:00:00"/>
    <n v="42"/>
    <n v="84.204832995951421"/>
    <x v="107"/>
    <x v="1"/>
  </r>
  <r>
    <s v="16757835"/>
    <x v="141"/>
    <x v="2"/>
    <n v="2"/>
    <x v="3"/>
    <x v="31"/>
    <s v="CONTADOR GENERAL"/>
    <s v="MANRIQUE RAMOS WILLARD MARTIN"/>
    <x v="0"/>
    <d v="2019-07-15T00:00:00"/>
    <n v="81.410256410256409"/>
    <n v="82.89473684210526"/>
    <n v="85.897435897435898"/>
    <n v="82.051282051282058"/>
    <n v="39"/>
    <n v="38"/>
    <n v="39"/>
    <n v="39"/>
    <x v="1"/>
    <x v="0"/>
    <d v="1978-07-02T00:00:00"/>
    <n v="42"/>
    <n v="83.063427800269906"/>
    <x v="108"/>
    <x v="1"/>
  </r>
  <r>
    <s v="10612032"/>
    <x v="142"/>
    <x v="0"/>
    <n v="1"/>
    <x v="1"/>
    <x v="24"/>
    <s v="GERENTE COMERCIAL REPUESTOS"/>
    <s v="MANRIQUE RAMOS WILLARD MARTIN"/>
    <x v="0"/>
    <d v="2003-10-22T00:00:00"/>
    <n v="82.5"/>
    <n v="80.263157894736835"/>
    <n v="80"/>
    <n v="73.684210526315795"/>
    <n v="20"/>
    <n v="19"/>
    <n v="20"/>
    <n v="19"/>
    <x v="1"/>
    <x v="0"/>
    <d v="1977-12-26T00:00:00"/>
    <n v="42"/>
    <n v="79.11184210526315"/>
    <x v="25"/>
    <x v="1"/>
  </r>
  <r>
    <s v="40335197"/>
    <x v="143"/>
    <x v="0"/>
    <n v="1"/>
    <x v="1"/>
    <x v="30"/>
    <s v="GERENTE DE ALIANZAS COMERCIALES"/>
    <s v="MANRIQUE RAMOS WILLARD MARTIN"/>
    <x v="0"/>
    <d v="2007-07-02T00:00:00"/>
    <n v="70"/>
    <n v="75"/>
    <n v="65.384615384615387"/>
    <n v="76.785714285714292"/>
    <n v="15"/>
    <n v="15"/>
    <n v="13"/>
    <n v="14"/>
    <x v="1"/>
    <x v="0"/>
    <d v="1979-11-15T00:00:00"/>
    <n v="40"/>
    <n v="71.792582417582423"/>
    <x v="57"/>
    <x v="1"/>
  </r>
  <r>
    <s v="43772138"/>
    <x v="144"/>
    <x v="3"/>
    <n v="3"/>
    <x v="3"/>
    <x v="31"/>
    <s v="CONTADOR"/>
    <s v="MANRIQUE RAMOS WILLARD MARTIN"/>
    <x v="0"/>
    <d v="2016-03-14T00:00:00"/>
    <n v="73.80952380952381"/>
    <n v="70.454545454545453"/>
    <n v="75"/>
    <n v="76.19047619047619"/>
    <n v="21"/>
    <n v="22"/>
    <n v="22"/>
    <n v="21"/>
    <x v="1"/>
    <x v="1"/>
    <d v="1986-09-09T00:00:00"/>
    <n v="33"/>
    <n v="73.86363636363636"/>
    <x v="16"/>
    <x v="2"/>
  </r>
  <r>
    <s v="09865016"/>
    <x v="145"/>
    <x v="0"/>
    <n v="1"/>
    <x v="1"/>
    <x v="22"/>
    <s v="GERENTE DE SERVICIO AL CLIENTE"/>
    <s v="MANRIQUE RAMOS WILLARD MARTIN"/>
    <x v="0"/>
    <d v="2008-08-01T00:00:00"/>
    <n v="73.86363636363636"/>
    <n v="75"/>
    <n v="76.13636363636364"/>
    <n v="77.38095238095238"/>
    <n v="22"/>
    <n v="21"/>
    <n v="22"/>
    <n v="21"/>
    <x v="1"/>
    <x v="0"/>
    <d v="1976-06-22T00:00:00"/>
    <n v="44"/>
    <n v="75.595238095238102"/>
    <x v="16"/>
    <x v="1"/>
  </r>
  <r>
    <s v="10476350"/>
    <x v="146"/>
    <x v="0"/>
    <n v="1"/>
    <x v="2"/>
    <x v="32"/>
    <s v="GERENTE DE GESTIÓN Y DESARROLLO HUMANO"/>
    <s v="MANRIQUE RAMOS WILLARD MARTIN"/>
    <x v="0"/>
    <d v="2012-03-26T00:00:00"/>
    <n v="82.954545454545453"/>
    <n v="84.523809523809518"/>
    <n v="85.227272727272734"/>
    <n v="79.545454545454547"/>
    <n v="22"/>
    <n v="21"/>
    <n v="22"/>
    <n v="22"/>
    <x v="1"/>
    <x v="0"/>
    <d v="1976-11-01T00:00:00"/>
    <n v="43"/>
    <n v="83.062770562770567"/>
    <x v="13"/>
    <x v="1"/>
  </r>
  <r>
    <s v="10459679"/>
    <x v="147"/>
    <x v="0"/>
    <n v="1"/>
    <x v="1"/>
    <x v="15"/>
    <s v="GERENTE DE PLANEAMIENTO E INNOVACION"/>
    <s v="MANRIQUE RAMOS WILLARD MARTIN"/>
    <x v="0"/>
    <d v="2017-01-16T00:00:00"/>
    <n v="71.25"/>
    <n v="66.304347826086953"/>
    <n v="70.454545454545453"/>
    <n v="75"/>
    <n v="20"/>
    <n v="23"/>
    <n v="22"/>
    <n v="22"/>
    <x v="1"/>
    <x v="0"/>
    <d v="1976-06-27T00:00:00"/>
    <n v="44"/>
    <n v="70.752223320158095"/>
    <x v="13"/>
    <x v="1"/>
  </r>
  <r>
    <s v="40646048"/>
    <x v="149"/>
    <x v="0"/>
    <n v="1"/>
    <x v="1"/>
    <x v="18"/>
    <s v="GERENTE DE ACCESORIOS Y LINEA KAWASAKI"/>
    <s v="MANRIQUE RAMOS WILLARD MARTIN"/>
    <x v="0"/>
    <d v="2010-01-04T00:00:00"/>
    <n v="81.818181818181813"/>
    <n v="73.913043478260875"/>
    <n v="79.166666666666671"/>
    <n v="79.166666666666671"/>
    <n v="22"/>
    <n v="23"/>
    <n v="24"/>
    <n v="24"/>
    <x v="1"/>
    <x v="0"/>
    <d v="1980-07-16T00:00:00"/>
    <n v="40"/>
    <n v="78.516139657444015"/>
    <x v="35"/>
    <x v="1"/>
  </r>
  <r>
    <s v="10672242"/>
    <x v="159"/>
    <x v="0"/>
    <n v="1"/>
    <x v="1"/>
    <x v="9"/>
    <s v="GERENTE DE OPERACIONES"/>
    <s v="MANRIQUE RAMOS WILLARD MARTIN"/>
    <x v="0"/>
    <d v="2013-04-05T00:00:00"/>
    <n v="79.6875"/>
    <n v="80.882352941176464"/>
    <n v="84.722222222222229"/>
    <n v="84.722222222222229"/>
    <n v="16"/>
    <n v="17"/>
    <n v="18"/>
    <n v="18"/>
    <x v="1"/>
    <x v="0"/>
    <d v="1978-01-20T00:00:00"/>
    <n v="42"/>
    <n v="82.50357434640523"/>
    <x v="109"/>
    <x v="1"/>
  </r>
  <r>
    <s v="02833264"/>
    <x v="150"/>
    <x v="0"/>
    <n v="1"/>
    <x v="1"/>
    <x v="27"/>
    <s v="GERENTE DE CREDITOS"/>
    <s v="MANRIQUE RAMOS WILLARD MARTIN"/>
    <x v="0"/>
    <d v="2007-10-15T00:00:00"/>
    <n v="51.666666666666657"/>
    <n v="53.333333333333343"/>
    <n v="58.928571428571431"/>
    <n v="63.333333333333343"/>
    <n v="15"/>
    <n v="15"/>
    <n v="14"/>
    <n v="15"/>
    <x v="1"/>
    <x v="0"/>
    <d v="1973-04-07T00:00:00"/>
    <n v="47"/>
    <n v="56.815476190476197"/>
    <x v="89"/>
    <x v="4"/>
  </r>
  <r>
    <s v="43220913"/>
    <x v="160"/>
    <x v="3"/>
    <n v="3"/>
    <x v="3"/>
    <x v="21"/>
    <s v="SUPERVISOR DE TESORERIA"/>
    <s v="MANRIQUE RAMOS WILLARD MARTIN"/>
    <x v="0"/>
    <d v="2008-12-15T00:00:00"/>
    <n v="82"/>
    <n v="77.884615384615387"/>
    <n v="84.259259259259252"/>
    <n v="78.571428571428569"/>
    <n v="25"/>
    <n v="26"/>
    <n v="27"/>
    <n v="28"/>
    <x v="1"/>
    <x v="1"/>
    <d v="1985-08-07T00:00:00"/>
    <n v="34"/>
    <n v="80.678825803825802"/>
    <x v="110"/>
    <x v="2"/>
  </r>
  <r>
    <s v="40449992"/>
    <x v="152"/>
    <x v="2"/>
    <n v="2"/>
    <x v="3"/>
    <x v="19"/>
    <s v="JEFE LEGAL"/>
    <s v="MANRIQUE RAMOS WILLARD MARTIN"/>
    <x v="0"/>
    <d v="2014-12-15T00:00:00"/>
    <n v="81.25"/>
    <n v="81.25"/>
    <n v="86.25"/>
    <n v="78.94736842105263"/>
    <n v="20"/>
    <n v="20"/>
    <n v="20"/>
    <n v="19"/>
    <x v="1"/>
    <x v="1"/>
    <d v="1979-11-03T00:00:00"/>
    <n v="40"/>
    <n v="81.92434210526315"/>
    <x v="47"/>
    <x v="1"/>
  </r>
  <r>
    <s v="40803796"/>
    <x v="154"/>
    <x v="3"/>
    <n v="3"/>
    <x v="1"/>
    <x v="1"/>
    <s v="COORDINADOR COMERCIAL"/>
    <s v="MANRIQUE RAMOS WILLARD MARTIN"/>
    <x v="0"/>
    <d v="2015-03-02T00:00:00"/>
    <n v="78.125"/>
    <n v="76.470588235294116"/>
    <n v="79.6875"/>
    <n v="84.722222222222229"/>
    <n v="16"/>
    <n v="17"/>
    <n v="16"/>
    <n v="18"/>
    <x v="1"/>
    <x v="1"/>
    <d v="1981-02-13T00:00:00"/>
    <n v="39"/>
    <n v="79.751327614379079"/>
    <x v="33"/>
    <x v="1"/>
  </r>
  <r>
    <s v="10001657"/>
    <x v="155"/>
    <x v="0"/>
    <n v="1"/>
    <x v="1"/>
    <x v="20"/>
    <s v="GERENTE COMERCIAL 2R"/>
    <s v="MANRIQUE RAMOS WILLARD MARTIN"/>
    <x v="0"/>
    <d v="2015-05-04T00:00:00"/>
    <n v="88.28125"/>
    <n v="89.0625"/>
    <n v="87.5"/>
    <n v="88.709677419354833"/>
    <n v="32"/>
    <n v="32"/>
    <n v="32"/>
    <n v="31"/>
    <x v="1"/>
    <x v="0"/>
    <d v="1975-07-26T00:00:00"/>
    <n v="45"/>
    <n v="88.388356854838705"/>
    <x v="88"/>
    <x v="4"/>
  </r>
  <r>
    <s v="09876937"/>
    <x v="156"/>
    <x v="0"/>
    <n v="1"/>
    <x v="5"/>
    <x v="26"/>
    <s v="GERENTE NEGOCIO INMOBILIARIO"/>
    <s v="MANRIQUE RAMOS WILLARD MARTIN"/>
    <x v="0"/>
    <d v="2016-10-01T00:00:00"/>
    <n v="79.166666666666671"/>
    <n v="81.818181818181813"/>
    <n v="70.833333333333329"/>
    <n v="67.307692307692307"/>
    <n v="12"/>
    <n v="11"/>
    <n v="12"/>
    <n v="13"/>
    <x v="1"/>
    <x v="0"/>
    <d v="1942-03-26T00:00:00"/>
    <n v="78"/>
    <n v="74.781468531468533"/>
    <x v="26"/>
    <x v="0"/>
  </r>
  <r>
    <s v="07629078"/>
    <x v="157"/>
    <x v="1"/>
    <n v="4"/>
    <x v="1"/>
    <x v="1"/>
    <s v="CHOFER"/>
    <s v="MANRIQUE RAMOS WILLARD MARTIN"/>
    <x v="0"/>
    <d v="2019-08-01T00:00:00"/>
    <n v="82.8125"/>
    <n v="90.625"/>
    <n v="89.0625"/>
    <n v="87.5"/>
    <n v="16"/>
    <n v="16"/>
    <n v="16"/>
    <n v="16"/>
    <x v="1"/>
    <x v="0"/>
    <d v="1969-09-06T00:00:00"/>
    <n v="50"/>
    <n v="87.5"/>
    <x v="79"/>
    <x v="4"/>
  </r>
  <r>
    <s v="18215648"/>
    <x v="158"/>
    <x v="0"/>
    <n v="1"/>
    <x v="1"/>
    <x v="8"/>
    <s v="GERENTE COMERCIAL 3R"/>
    <s v="MANRIQUE RAMOS WILLARD MARTIN"/>
    <x v="0"/>
    <d v="2008-11-01T00:00:00"/>
    <n v="82.258064516129039"/>
    <n v="81.25"/>
    <n v="80.46875"/>
    <n v="77.41935483870968"/>
    <n v="31"/>
    <n v="32"/>
    <n v="32"/>
    <n v="31"/>
    <x v="1"/>
    <x v="0"/>
    <d v="1978-04-08T00:00:00"/>
    <n v="42"/>
    <n v="80.34904233870968"/>
    <x v="100"/>
    <x v="1"/>
  </r>
  <r>
    <s v="45335304"/>
    <x v="161"/>
    <x v="3"/>
    <n v="3"/>
    <x v="3"/>
    <x v="33"/>
    <s v="ANALISTA DE IMPUESTOS JUNIOR"/>
    <s v="MARTINEZ SANCHEZ FREDDY AUGUSTO"/>
    <x v="0"/>
    <d v="2016-09-14T00:00:00"/>
    <n v="70"/>
    <n v="68.75"/>
    <n v="73.529411764705884"/>
    <n v="73.333333333333329"/>
    <n v="15"/>
    <n v="16"/>
    <n v="17"/>
    <n v="15"/>
    <x v="0"/>
    <x v="1"/>
    <d v="1988-05-21T00:00:00"/>
    <n v="32"/>
    <n v="71.403186274509807"/>
    <x v="6"/>
    <x v="2"/>
  </r>
  <r>
    <s v="45911740"/>
    <x v="162"/>
    <x v="3"/>
    <n v="3"/>
    <x v="3"/>
    <x v="33"/>
    <s v="ANALISTA DE IMPUESTOS"/>
    <s v="MARTINEZ SANCHEZ FREDDY AUGUSTO"/>
    <x v="0"/>
    <d v="2018-02-12T00:00:00"/>
    <n v="71.15384615384616"/>
    <n v="73.214285714285708"/>
    <n v="73.07692307692308"/>
    <n v="76.92307692307692"/>
    <n v="13"/>
    <n v="14"/>
    <n v="13"/>
    <n v="13"/>
    <x v="0"/>
    <x v="1"/>
    <d v="1989-05-06T00:00:00"/>
    <n v="31"/>
    <n v="73.592032967032964"/>
    <x v="7"/>
    <x v="2"/>
  </r>
  <r>
    <s v="46761555"/>
    <x v="163"/>
    <x v="3"/>
    <n v="3"/>
    <x v="3"/>
    <x v="33"/>
    <s v="ANALISTA DE IMPUESTOS"/>
    <s v="MARTINEZ SANCHEZ FREDDY AUGUSTO"/>
    <x v="0"/>
    <d v="2019-08-16T00:00:00"/>
    <n v="68.75"/>
    <n v="75"/>
    <n v="82.142857142857139"/>
    <n v="78.571428571428569"/>
    <n v="8"/>
    <n v="7"/>
    <n v="7"/>
    <n v="7"/>
    <x v="0"/>
    <x v="0"/>
    <d v="1991-01-18T00:00:00"/>
    <n v="29"/>
    <n v="76.116071428571431"/>
    <x v="84"/>
    <x v="2"/>
  </r>
  <r>
    <s v="45335304"/>
    <x v="161"/>
    <x v="3"/>
    <n v="3"/>
    <x v="3"/>
    <x v="33"/>
    <s v="ANALISTA DE IMPUESTOS JUNIOR"/>
    <s v="MARTINEZ SANCHEZ FREDDY AUGUSTO"/>
    <x v="0"/>
    <d v="2016-09-14T00:00:00"/>
    <n v="63.636363636363633"/>
    <n v="56.81818181818182"/>
    <n v="65.909090909090907"/>
    <n v="65.909090909090907"/>
    <n v="11"/>
    <n v="11"/>
    <n v="11"/>
    <n v="11"/>
    <x v="1"/>
    <x v="1"/>
    <d v="1988-05-21T00:00:00"/>
    <n v="32"/>
    <n v="63.06818181818182"/>
    <x v="34"/>
    <x v="2"/>
  </r>
  <r>
    <s v="45911740"/>
    <x v="162"/>
    <x v="3"/>
    <n v="3"/>
    <x v="3"/>
    <x v="33"/>
    <s v="ANALISTA DE IMPUESTOS"/>
    <s v="MARTINEZ SANCHEZ FREDDY AUGUSTO"/>
    <x v="0"/>
    <d v="2018-02-12T00:00:00"/>
    <n v="68.75"/>
    <n v="66.666666666666671"/>
    <n v="72.916666666666671"/>
    <n v="70.833333333333329"/>
    <n v="12"/>
    <n v="12"/>
    <n v="12"/>
    <n v="12"/>
    <x v="1"/>
    <x v="1"/>
    <d v="1989-05-06T00:00:00"/>
    <n v="31"/>
    <n v="69.791666666666671"/>
    <x v="26"/>
    <x v="2"/>
  </r>
  <r>
    <s v="46761555"/>
    <x v="163"/>
    <x v="3"/>
    <n v="3"/>
    <x v="3"/>
    <x v="33"/>
    <s v="ANALISTA DE IMPUESTOS"/>
    <s v="MARTINEZ SANCHEZ FREDDY AUGUSTO"/>
    <x v="0"/>
    <d v="2019-08-16T00:00:00"/>
    <n v="65.909090909090907"/>
    <n v="72.727272727272734"/>
    <n v="77.272727272727266"/>
    <n v="77.272727272727266"/>
    <n v="11"/>
    <n v="11"/>
    <n v="11"/>
    <n v="11"/>
    <x v="1"/>
    <x v="0"/>
    <d v="1991-01-18T00:00:00"/>
    <n v="29"/>
    <n v="73.295454545454533"/>
    <x v="34"/>
    <x v="2"/>
  </r>
  <r>
    <s v="45884673"/>
    <x v="164"/>
    <x v="1"/>
    <n v="4"/>
    <x v="1"/>
    <x v="2"/>
    <s v="AUXILIAR DE ALMACEN/CHOFER"/>
    <s v="MELGAREJO HIDALGO JUAN MANUEL"/>
    <x v="1"/>
    <d v="2018-03-19T00:00:00"/>
    <n v="62.5"/>
    <n v="59.090909090909093"/>
    <n v="75"/>
    <n v="72.222222222222229"/>
    <n v="10"/>
    <n v="11"/>
    <n v="10"/>
    <n v="9"/>
    <x v="0"/>
    <x v="0"/>
    <d v="1989-07-23T00:00:00"/>
    <n v="31"/>
    <n v="67.203282828282823"/>
    <x v="66"/>
    <x v="2"/>
  </r>
  <r>
    <s v="72484675"/>
    <x v="165"/>
    <x v="1"/>
    <n v="4"/>
    <x v="1"/>
    <x v="2"/>
    <s v="AUXILIAR DE ALMACEN"/>
    <s v="MELGAREJO HIDALGO JUAN MANUEL"/>
    <x v="1"/>
    <d v="2018-01-22T00:00:00"/>
    <n v="82.142857142857139"/>
    <n v="79.166666666666671"/>
    <n v="78.571428571428569"/>
    <n v="91.666666666666671"/>
    <n v="7"/>
    <n v="6"/>
    <n v="7"/>
    <n v="6"/>
    <x v="0"/>
    <x v="0"/>
    <d v="1996-08-05T00:00:00"/>
    <n v="23"/>
    <n v="82.886904761904759"/>
    <x v="94"/>
    <x v="3"/>
  </r>
  <r>
    <s v="45884673"/>
    <x v="164"/>
    <x v="1"/>
    <n v="4"/>
    <x v="1"/>
    <x v="2"/>
    <s v="AUXILIAR DE ALMACEN/CHOFER"/>
    <s v="MELGAREJO HIDALGO JUAN MANUEL"/>
    <x v="1"/>
    <d v="2018-03-19T00:00:00"/>
    <n v="71.25"/>
    <n v="72.368421052631575"/>
    <n v="73.75"/>
    <n v="72"/>
    <n v="20"/>
    <n v="19"/>
    <n v="20"/>
    <n v="25"/>
    <x v="1"/>
    <x v="0"/>
    <d v="1989-07-23T00:00:00"/>
    <n v="31"/>
    <n v="72.34210526315789"/>
    <x v="111"/>
    <x v="2"/>
  </r>
  <r>
    <s v="72484675"/>
    <x v="165"/>
    <x v="1"/>
    <n v="4"/>
    <x v="1"/>
    <x v="2"/>
    <s v="AUXILIAR DE ALMACEN"/>
    <s v="MELGAREJO HIDALGO JUAN MANUEL"/>
    <x v="1"/>
    <d v="2018-01-22T00:00:00"/>
    <n v="76.470588235294116"/>
    <n v="77.777777777777771"/>
    <n v="77.777777777777771"/>
    <n v="76.25"/>
    <n v="17"/>
    <n v="18"/>
    <n v="18"/>
    <n v="20"/>
    <x v="1"/>
    <x v="0"/>
    <d v="1996-08-05T00:00:00"/>
    <n v="23"/>
    <n v="77.069035947712422"/>
    <x v="46"/>
    <x v="3"/>
  </r>
  <r>
    <s v="40432801"/>
    <x v="166"/>
    <x v="3"/>
    <n v="3"/>
    <x v="1"/>
    <x v="20"/>
    <s v="BRAND MANAGER"/>
    <s v="MERCADO CHUMPITASI PIERO CESAR"/>
    <x v="0"/>
    <d v="2016-03-01T00:00:00"/>
    <n v="62.096774193548377"/>
    <n v="64.0625"/>
    <n v="68.382352941176464"/>
    <n v="71.666666666666671"/>
    <n v="31"/>
    <n v="32"/>
    <n v="34"/>
    <n v="30"/>
    <x v="0"/>
    <x v="1"/>
    <d v="1980-01-04T00:00:00"/>
    <n v="40"/>
    <n v="66.552073450347876"/>
    <x v="88"/>
    <x v="1"/>
  </r>
  <r>
    <s v="42846238"/>
    <x v="167"/>
    <x v="0"/>
    <n v="1"/>
    <x v="1"/>
    <x v="20"/>
    <s v="GERENTE DE VENTAS 2R"/>
    <s v="MERCADO CHUMPITASI PIERO CESAR"/>
    <x v="0"/>
    <d v="2017-06-01T00:00:00"/>
    <n v="81.372549019607845"/>
    <n v="81.862745098039213"/>
    <n v="84.183673469387756"/>
    <n v="81.666666666666671"/>
    <n v="51"/>
    <n v="51"/>
    <n v="49"/>
    <n v="45"/>
    <x v="0"/>
    <x v="0"/>
    <d v="1959-04-13T00:00:00"/>
    <n v="61"/>
    <n v="82.271408563425382"/>
    <x v="112"/>
    <x v="0"/>
  </r>
  <r>
    <s v="70442257"/>
    <x v="168"/>
    <x v="3"/>
    <n v="3"/>
    <x v="1"/>
    <x v="20"/>
    <s v="ANALISTA DE MARKETING DIGITAL"/>
    <s v="MERCADO CHUMPITASI PIERO CESAR"/>
    <x v="0"/>
    <d v="2019-06-03T00:00:00"/>
    <n v="78.571428571428569"/>
    <n v="77.5"/>
    <n v="77.272727272727266"/>
    <n v="75"/>
    <n v="21"/>
    <n v="20"/>
    <n v="22"/>
    <n v="19"/>
    <x v="0"/>
    <x v="1"/>
    <d v="1991-09-23T00:00:00"/>
    <n v="28"/>
    <n v="77.086038961038952"/>
    <x v="113"/>
    <x v="2"/>
  </r>
  <r>
    <s v="70002376"/>
    <x v="169"/>
    <x v="2"/>
    <n v="2"/>
    <x v="1"/>
    <x v="20"/>
    <s v="JEFE DE VENTAS SELL-OUT"/>
    <s v="MERCADO CHUMPITASI PIERO CESAR"/>
    <x v="0"/>
    <d v="2018-01-15T00:00:00"/>
    <n v="85"/>
    <n v="83.108108108108112"/>
    <n v="87.837837837837839"/>
    <n v="84.375"/>
    <n v="35"/>
    <n v="37"/>
    <n v="37"/>
    <n v="32"/>
    <x v="0"/>
    <x v="1"/>
    <d v="1996-01-27T00:00:00"/>
    <n v="24"/>
    <n v="85.080236486486484"/>
    <x v="29"/>
    <x v="3"/>
  </r>
  <r>
    <s v="73657312"/>
    <x v="170"/>
    <x v="3"/>
    <n v="3"/>
    <x v="1"/>
    <x v="20"/>
    <s v="BRAND MANAGER"/>
    <s v="MERCADO CHUMPITASI PIERO CESAR"/>
    <x v="0"/>
    <d v="2017-04-03T00:00:00"/>
    <n v="81.578947368421055"/>
    <n v="81.875"/>
    <n v="84.523809523809518"/>
    <n v="80.625"/>
    <n v="38"/>
    <n v="40"/>
    <n v="42"/>
    <n v="40"/>
    <x v="0"/>
    <x v="1"/>
    <d v="1993-09-21T00:00:00"/>
    <n v="26"/>
    <n v="82.15068922305764"/>
    <x v="114"/>
    <x v="2"/>
  </r>
  <r>
    <s v="40432801"/>
    <x v="166"/>
    <x v="3"/>
    <n v="3"/>
    <x v="1"/>
    <x v="20"/>
    <s v="BRAND MANAGER"/>
    <s v="MERCADO CHUMPITASI PIERO CESAR"/>
    <x v="0"/>
    <d v="2016-03-01T00:00:00"/>
    <n v="63.888888888888893"/>
    <n v="58.333333333333343"/>
    <n v="53.94736842105263"/>
    <n v="59.210526315789473"/>
    <n v="18"/>
    <n v="18"/>
    <n v="19"/>
    <n v="19"/>
    <x v="1"/>
    <x v="1"/>
    <d v="1980-01-04T00:00:00"/>
    <n v="40"/>
    <n v="58.845029239766085"/>
    <x v="71"/>
    <x v="1"/>
  </r>
  <r>
    <s v="42846238"/>
    <x v="167"/>
    <x v="0"/>
    <n v="1"/>
    <x v="1"/>
    <x v="20"/>
    <s v="GERENTE DE VENTAS 2R"/>
    <s v="MERCADO CHUMPITASI PIERO CESAR"/>
    <x v="0"/>
    <d v="2017-06-01T00:00:00"/>
    <n v="74.107142857142861"/>
    <n v="75.925925925925924"/>
    <n v="83.333333333333329"/>
    <n v="75"/>
    <n v="28"/>
    <n v="27"/>
    <n v="27"/>
    <n v="27"/>
    <x v="1"/>
    <x v="0"/>
    <d v="1959-04-13T00:00:00"/>
    <n v="61"/>
    <n v="77.091600529100532"/>
    <x v="27"/>
    <x v="0"/>
  </r>
  <r>
    <s v="70442257"/>
    <x v="168"/>
    <x v="3"/>
    <n v="3"/>
    <x v="1"/>
    <x v="20"/>
    <s v="ANALISTA DE MARKETING DIGITAL"/>
    <s v="MERCADO CHUMPITASI PIERO CESAR"/>
    <x v="0"/>
    <d v="2019-06-03T00:00:00"/>
    <n v="83.75"/>
    <n v="73.75"/>
    <n v="84.090909090909093"/>
    <n v="81.944444444444443"/>
    <n v="20"/>
    <n v="20"/>
    <n v="22"/>
    <n v="18"/>
    <x v="1"/>
    <x v="1"/>
    <d v="1991-09-23T00:00:00"/>
    <n v="28"/>
    <n v="80.883838383838381"/>
    <x v="40"/>
    <x v="2"/>
  </r>
  <r>
    <s v="70002376"/>
    <x v="169"/>
    <x v="2"/>
    <n v="2"/>
    <x v="1"/>
    <x v="20"/>
    <s v="JEFE DE VENTAS SELL-OUT"/>
    <s v="MERCADO CHUMPITASI PIERO CESAR"/>
    <x v="0"/>
    <d v="2018-01-15T00:00:00"/>
    <n v="90.625"/>
    <n v="84.375"/>
    <n v="89"/>
    <n v="88"/>
    <n v="24"/>
    <n v="24"/>
    <n v="25"/>
    <n v="25"/>
    <x v="1"/>
    <x v="1"/>
    <d v="1996-01-27T00:00:00"/>
    <n v="24"/>
    <n v="88"/>
    <x v="115"/>
    <x v="3"/>
  </r>
  <r>
    <s v="73657312"/>
    <x v="170"/>
    <x v="3"/>
    <n v="3"/>
    <x v="1"/>
    <x v="20"/>
    <s v="BRAND MANAGER"/>
    <s v="MERCADO CHUMPITASI PIERO CESAR"/>
    <x v="0"/>
    <d v="2017-04-03T00:00:00"/>
    <n v="79.545454545454547"/>
    <n v="72.727272727272734"/>
    <n v="81.25"/>
    <n v="80.952380952380949"/>
    <n v="22"/>
    <n v="22"/>
    <n v="24"/>
    <n v="21"/>
    <x v="1"/>
    <x v="1"/>
    <d v="1993-09-21T00:00:00"/>
    <n v="26"/>
    <n v="78.618777056277054"/>
    <x v="70"/>
    <x v="2"/>
  </r>
  <r>
    <s v="10686006"/>
    <x v="171"/>
    <x v="3"/>
    <n v="3"/>
    <x v="2"/>
    <x v="7"/>
    <s v="ASISTENTA SOCIAL"/>
    <s v="MONTEVERDE LUQUE ZARELLA LIZBETH"/>
    <x v="0"/>
    <d v="2018-01-08T00:00:00"/>
    <n v="75"/>
    <n v="76.041666666666671"/>
    <n v="84.375"/>
    <n v="84.782608695652172"/>
    <n v="23"/>
    <n v="24"/>
    <n v="24"/>
    <n v="23"/>
    <x v="0"/>
    <x v="1"/>
    <d v="1977-12-07T00:00:00"/>
    <n v="42"/>
    <n v="80.049818840579718"/>
    <x v="116"/>
    <x v="1"/>
  </r>
  <r>
    <s v="45929767"/>
    <x v="172"/>
    <x v="3"/>
    <n v="3"/>
    <x v="2"/>
    <x v="7"/>
    <s v="SUPERVISOR SSOMA"/>
    <s v="MONTEVERDE LUQUE ZARELLA LIZBETH"/>
    <x v="0"/>
    <d v="2014-11-01T00:00:00"/>
    <n v="86.764705882352942"/>
    <n v="83.82352941176471"/>
    <n v="86.764705882352942"/>
    <n v="84.722222222222229"/>
    <n v="17"/>
    <n v="17"/>
    <n v="17"/>
    <n v="18"/>
    <x v="0"/>
    <x v="0"/>
    <d v="1988-06-08T00:00:00"/>
    <n v="32"/>
    <n v="85.518790849673209"/>
    <x v="109"/>
    <x v="2"/>
  </r>
  <r>
    <s v="45929767"/>
    <x v="172"/>
    <x v="3"/>
    <n v="3"/>
    <x v="2"/>
    <x v="7"/>
    <s v="SUPERVISOR SSOMA"/>
    <s v="MONTEVERDE LUQUE ZARELLA LIZBETH"/>
    <x v="0"/>
    <d v="2014-11-01T00:00:00"/>
    <n v="78.333333333333329"/>
    <n v="71.666666666666671"/>
    <n v="81.666666666666671"/>
    <n v="78.333333333333329"/>
    <n v="15"/>
    <n v="15"/>
    <n v="15"/>
    <n v="15"/>
    <x v="1"/>
    <x v="0"/>
    <d v="1988-06-08T00:00:00"/>
    <n v="32"/>
    <n v="77.5"/>
    <x v="19"/>
    <x v="2"/>
  </r>
  <r>
    <s v="10686006"/>
    <x v="171"/>
    <x v="3"/>
    <n v="3"/>
    <x v="2"/>
    <x v="7"/>
    <s v="ASISTENTA SOCIAL"/>
    <s v="MONTEVERDE LUQUE ZARELLA LIZBETH"/>
    <x v="0"/>
    <d v="2018-01-08T00:00:00"/>
    <n v="71.666666666666671"/>
    <n v="70"/>
    <n v="86.666666666666671"/>
    <n v="88.333333333333329"/>
    <n v="15"/>
    <n v="15"/>
    <n v="15"/>
    <n v="15"/>
    <x v="1"/>
    <x v="1"/>
    <d v="1977-12-07T00:00:00"/>
    <n v="42"/>
    <n v="79.166666666666671"/>
    <x v="19"/>
    <x v="1"/>
  </r>
  <r>
    <s v="43909967"/>
    <x v="173"/>
    <x v="3"/>
    <n v="3"/>
    <x v="1"/>
    <x v="11"/>
    <s v="ANALISTA DE SISTEMAS SENIOR"/>
    <s v="NAUPARI HURTADO RAFAEL"/>
    <x v="0"/>
    <d v="2017-05-02T00:00:00"/>
    <n v="80.882352941176464"/>
    <n v="86.111111111111114"/>
    <n v="87.5"/>
    <n v="79.411764705882348"/>
    <n v="17"/>
    <n v="18"/>
    <n v="18"/>
    <n v="17"/>
    <x v="0"/>
    <x v="0"/>
    <d v="1986-10-28T00:00:00"/>
    <n v="33"/>
    <n v="83.476307189542482"/>
    <x v="20"/>
    <x v="2"/>
  </r>
  <r>
    <s v="44829465"/>
    <x v="174"/>
    <x v="3"/>
    <n v="3"/>
    <x v="1"/>
    <x v="11"/>
    <s v="ANALISTA DE SISTEMAS SENIOR"/>
    <s v="NAUPARI HURTADO RAFAEL"/>
    <x v="0"/>
    <d v="2018-06-01T00:00:00"/>
    <n v="77.272727272727266"/>
    <n v="68.181818181818187"/>
    <n v="79.545454545454547"/>
    <n v="70.454545454545453"/>
    <n v="11"/>
    <n v="11"/>
    <n v="11"/>
    <n v="11"/>
    <x v="0"/>
    <x v="0"/>
    <d v="1988-02-05T00:00:00"/>
    <n v="32"/>
    <n v="73.86363636363636"/>
    <x v="34"/>
    <x v="2"/>
  </r>
  <r>
    <s v="70396785"/>
    <x v="175"/>
    <x v="3"/>
    <n v="3"/>
    <x v="1"/>
    <x v="11"/>
    <s v="ANALISTA DE SISTEMAS SENIOR"/>
    <s v="NAUPARI HURTADO RAFAEL"/>
    <x v="0"/>
    <d v="2019-07-01T00:00:00"/>
    <n v="71.875"/>
    <n v="59.375"/>
    <n v="68.75"/>
    <n v="67.857142857142861"/>
    <n v="8"/>
    <n v="8"/>
    <n v="8"/>
    <n v="7"/>
    <x v="0"/>
    <x v="0"/>
    <d v="1989-04-18T00:00:00"/>
    <n v="31"/>
    <n v="66.964285714285722"/>
    <x v="12"/>
    <x v="2"/>
  </r>
  <r>
    <s v="42281316"/>
    <x v="176"/>
    <x v="3"/>
    <n v="3"/>
    <x v="1"/>
    <x v="11"/>
    <s v="ANALISTA DE SISTEMAS SENIOR"/>
    <s v="NAUPARI HURTADO RAFAEL"/>
    <x v="0"/>
    <d v="2018-09-03T00:00:00"/>
    <n v="75"/>
    <n v="71.428571428571431"/>
    <n v="75"/>
    <n v="78.571428571428569"/>
    <n v="7"/>
    <n v="7"/>
    <n v="7"/>
    <n v="7"/>
    <x v="0"/>
    <x v="0"/>
    <d v="1982-04-15T00:00:00"/>
    <n v="38"/>
    <n v="75"/>
    <x v="11"/>
    <x v="1"/>
  </r>
  <r>
    <s v="44829465"/>
    <x v="174"/>
    <x v="3"/>
    <n v="3"/>
    <x v="1"/>
    <x v="11"/>
    <s v="ANALISTA DE SISTEMAS SENIOR"/>
    <s v="NAUPARI HURTADO RAFAEL"/>
    <x v="0"/>
    <d v="2018-06-01T00:00:00"/>
    <n v="80.882352941176464"/>
    <n v="76.470588235294116"/>
    <n v="83.333333333333329"/>
    <n v="72.222222222222229"/>
    <n v="17"/>
    <n v="17"/>
    <n v="18"/>
    <n v="18"/>
    <x v="1"/>
    <x v="0"/>
    <d v="1988-02-05T00:00:00"/>
    <n v="32"/>
    <n v="78.227124183006538"/>
    <x v="20"/>
    <x v="2"/>
  </r>
  <r>
    <s v="70396785"/>
    <x v="175"/>
    <x v="3"/>
    <n v="3"/>
    <x v="1"/>
    <x v="11"/>
    <s v="ANALISTA DE SISTEMAS SENIOR"/>
    <s v="NAUPARI HURTADO RAFAEL"/>
    <x v="0"/>
    <d v="2019-07-01T00:00:00"/>
    <n v="75"/>
    <n v="70"/>
    <n v="75"/>
    <n v="70"/>
    <n v="5"/>
    <n v="5"/>
    <n v="5"/>
    <n v="5"/>
    <x v="1"/>
    <x v="0"/>
    <d v="1989-04-18T00:00:00"/>
    <n v="31"/>
    <n v="72.5"/>
    <x v="60"/>
    <x v="2"/>
  </r>
  <r>
    <s v="43909967"/>
    <x v="173"/>
    <x v="3"/>
    <n v="3"/>
    <x v="1"/>
    <x v="11"/>
    <s v="ANALISTA DE SISTEMAS SENIOR"/>
    <s v="NAUPARI HURTADO RAFAEL"/>
    <x v="0"/>
    <d v="2017-05-02T00:00:00"/>
    <n v="82.89473684210526"/>
    <n v="75"/>
    <n v="87.5"/>
    <n v="81.25"/>
    <n v="19"/>
    <n v="21"/>
    <n v="20"/>
    <n v="20"/>
    <x v="1"/>
    <x v="0"/>
    <d v="1986-10-28T00:00:00"/>
    <n v="33"/>
    <n v="81.661184210526315"/>
    <x v="40"/>
    <x v="2"/>
  </r>
  <r>
    <s v="42281316"/>
    <x v="176"/>
    <x v="3"/>
    <n v="3"/>
    <x v="1"/>
    <x v="11"/>
    <s v="ANALISTA DE SISTEMAS SENIOR"/>
    <s v="NAUPARI HURTADO RAFAEL"/>
    <x v="0"/>
    <d v="2018-09-03T00:00:00"/>
    <n v="83.333333333333329"/>
    <n v="75"/>
    <n v="91.666666666666671"/>
    <n v="83.333333333333329"/>
    <n v="3"/>
    <n v="3"/>
    <n v="3"/>
    <n v="3"/>
    <x v="1"/>
    <x v="0"/>
    <d v="1982-04-15T00:00:00"/>
    <n v="38"/>
    <n v="83.333333333333329"/>
    <x v="63"/>
    <x v="1"/>
  </r>
  <r>
    <s v="48222926"/>
    <x v="177"/>
    <x v="1"/>
    <n v="4"/>
    <x v="1"/>
    <x v="12"/>
    <s v="AUXILIAR DE ALMACEN"/>
    <s v="PACHAS LAZO LIZANDRO"/>
    <x v="2"/>
    <d v="2017-06-05T00:00:00"/>
    <n v="58.333333333333343"/>
    <n v="83.333333333333329"/>
    <n v="66.666666666666671"/>
    <n v="58.333333333333343"/>
    <n v="3"/>
    <n v="3"/>
    <n v="3"/>
    <n v="3"/>
    <x v="0"/>
    <x v="0"/>
    <d v="1994-03-26T00:00:00"/>
    <n v="26"/>
    <n v="66.666666666666686"/>
    <x v="63"/>
    <x v="2"/>
  </r>
  <r>
    <s v="06542042"/>
    <x v="178"/>
    <x v="1"/>
    <n v="4"/>
    <x v="1"/>
    <x v="12"/>
    <s v="OPERADOR DE MONTACARGA"/>
    <s v="PACHAS LAZO LIZANDRO"/>
    <x v="2"/>
    <d v="2012-10-10T00:00:00"/>
    <n v="66.666666666666671"/>
    <n v="83.333333333333329"/>
    <n v="75"/>
    <n v="75"/>
    <n v="3"/>
    <n v="3"/>
    <n v="3"/>
    <n v="4"/>
    <x v="0"/>
    <x v="0"/>
    <d v="1962-01-11T00:00:00"/>
    <n v="58"/>
    <n v="75"/>
    <x v="42"/>
    <x v="0"/>
  </r>
  <r>
    <s v="48222926"/>
    <x v="177"/>
    <x v="1"/>
    <n v="4"/>
    <x v="1"/>
    <x v="12"/>
    <s v="AUXILIAR DE ALMACEN"/>
    <s v="PACHAS LAZO LIZANDRO"/>
    <x v="2"/>
    <d v="2017-06-05T00:00:00"/>
    <n v="75"/>
    <n v="81.25"/>
    <n v="81.25"/>
    <n v="62.5"/>
    <n v="4"/>
    <n v="4"/>
    <n v="4"/>
    <n v="4"/>
    <x v="1"/>
    <x v="0"/>
    <d v="1994-03-26T00:00:00"/>
    <n v="26"/>
    <n v="75"/>
    <x v="0"/>
    <x v="2"/>
  </r>
  <r>
    <s v="06542042"/>
    <x v="178"/>
    <x v="1"/>
    <n v="4"/>
    <x v="1"/>
    <x v="12"/>
    <s v="OPERADOR DE MONTACARGA"/>
    <s v="PACHAS LAZO LIZANDRO"/>
    <x v="2"/>
    <d v="2012-10-10T00:00:00"/>
    <n v="78.571428571428569"/>
    <n v="78.571428571428569"/>
    <n v="82.142857142857139"/>
    <n v="66.666666666666671"/>
    <n v="7"/>
    <n v="7"/>
    <n v="7"/>
    <n v="6"/>
    <x v="1"/>
    <x v="0"/>
    <d v="1962-01-11T00:00:00"/>
    <n v="58"/>
    <n v="76.488095238095241"/>
    <x v="4"/>
    <x v="0"/>
  </r>
  <r>
    <s v="46457171"/>
    <x v="179"/>
    <x v="3"/>
    <n v="3"/>
    <x v="1"/>
    <x v="29"/>
    <s v="ANALISTA DE INNOVACION Y PROCESOS"/>
    <s v="PEÑA TORRES LUISA RICARDINA"/>
    <x v="0"/>
    <d v="2019-01-01T00:00:00"/>
    <n v="81.451612903225808"/>
    <n v="81.818181818181813"/>
    <n v="85.15625"/>
    <n v="83.620689655172413"/>
    <n v="31"/>
    <n v="33"/>
    <n v="32"/>
    <n v="29"/>
    <x v="0"/>
    <x v="1"/>
    <d v="1990-07-03T00:00:00"/>
    <n v="30"/>
    <n v="83.011683594145012"/>
    <x v="117"/>
    <x v="2"/>
  </r>
  <r>
    <s v="47486524"/>
    <x v="180"/>
    <x v="1"/>
    <n v="4"/>
    <x v="1"/>
    <x v="29"/>
    <s v="AUXILIAR ADMINISTRATIVO"/>
    <s v="PEÑA TORRES LUISA RICARDINA"/>
    <x v="0"/>
    <d v="2018-09-03T00:00:00"/>
    <n v="76.92307692307692"/>
    <n v="66.666666666666671"/>
    <n v="80.357142857142861"/>
    <n v="76.92307692307692"/>
    <n v="13"/>
    <n v="15"/>
    <n v="14"/>
    <n v="13"/>
    <x v="0"/>
    <x v="0"/>
    <d v="1991-03-02T00:00:00"/>
    <n v="29"/>
    <n v="75.217490842490847"/>
    <x v="74"/>
    <x v="2"/>
  </r>
  <r>
    <s v="46457171"/>
    <x v="179"/>
    <x v="3"/>
    <n v="3"/>
    <x v="1"/>
    <x v="29"/>
    <s v="ANALISTA DE INNOVACION Y PROCESOS"/>
    <s v="PEÑA TORRES LUISA RICARDINA"/>
    <x v="0"/>
    <d v="2019-01-01T00:00:00"/>
    <n v="82.142857142857139"/>
    <n v="80.952380952380949"/>
    <n v="84.090909090909093"/>
    <n v="78.571428571428569"/>
    <n v="21"/>
    <n v="21"/>
    <n v="22"/>
    <n v="21"/>
    <x v="1"/>
    <x v="1"/>
    <d v="1990-07-03T00:00:00"/>
    <n v="30"/>
    <n v="81.439393939393938"/>
    <x v="41"/>
    <x v="2"/>
  </r>
  <r>
    <s v="47486524"/>
    <x v="180"/>
    <x v="1"/>
    <n v="4"/>
    <x v="1"/>
    <x v="29"/>
    <s v="AUXILIAR ADMINISTRATIVO"/>
    <s v="PEÑA TORRES LUISA RICARDINA"/>
    <x v="0"/>
    <d v="2018-09-03T00:00:00"/>
    <n v="81.25"/>
    <n v="75"/>
    <n v="86.111111111111114"/>
    <n v="91.666666666666671"/>
    <n v="8"/>
    <n v="8"/>
    <n v="9"/>
    <n v="9"/>
    <x v="1"/>
    <x v="0"/>
    <d v="1991-03-02T00:00:00"/>
    <n v="29"/>
    <n v="83.506944444444443"/>
    <x v="1"/>
    <x v="2"/>
  </r>
  <r>
    <s v="10032439"/>
    <x v="181"/>
    <x v="3"/>
    <n v="3"/>
    <x v="1"/>
    <x v="24"/>
    <s v="SUPERVISOR DE VENTAS REPUESTOS MAYORISTAS"/>
    <s v="PIZARRO AQUINO AUGUSTO CARLOS"/>
    <x v="0"/>
    <d v="1994-05-05T00:00:00"/>
    <n v="76.315789473684205"/>
    <n v="79.545454545454547"/>
    <n v="87.5"/>
    <n v="82.954545454545453"/>
    <n v="19"/>
    <n v="22"/>
    <n v="22"/>
    <n v="22"/>
    <x v="0"/>
    <x v="0"/>
    <d v="1976-04-14T00:00:00"/>
    <n v="44"/>
    <n v="81.578947368421055"/>
    <x v="41"/>
    <x v="1"/>
  </r>
  <r>
    <s v="44850775"/>
    <x v="182"/>
    <x v="3"/>
    <n v="3"/>
    <x v="1"/>
    <x v="24"/>
    <s v="ANALISTA DE REPUESTOS MAYORISTAS"/>
    <s v="PIZARRO AQUINO AUGUSTO CARLOS"/>
    <x v="0"/>
    <d v="2017-10-02T00:00:00"/>
    <n v="79.411764705882348"/>
    <n v="81.578947368421055"/>
    <n v="83.75"/>
    <n v="78.94736842105263"/>
    <n v="17"/>
    <n v="19"/>
    <n v="20"/>
    <n v="19"/>
    <x v="0"/>
    <x v="0"/>
    <d v="1988-01-23T00:00:00"/>
    <n v="32"/>
    <n v="80.922020123839019"/>
    <x v="48"/>
    <x v="2"/>
  </r>
  <r>
    <s v="47125982"/>
    <x v="183"/>
    <x v="3"/>
    <n v="3"/>
    <x v="1"/>
    <x v="24"/>
    <s v="ANALISTA DE REPUESTOS MAYORISTAS"/>
    <s v="PIZARRO AQUINO AUGUSTO CARLOS"/>
    <x v="0"/>
    <d v="2017-05-08T00:00:00"/>
    <n v="79.761904761904759"/>
    <n v="80.434782608695656"/>
    <n v="85.869565217391298"/>
    <n v="82.954545454545453"/>
    <n v="21"/>
    <n v="23"/>
    <n v="23"/>
    <n v="22"/>
    <x v="0"/>
    <x v="1"/>
    <d v="1991-05-09T00:00:00"/>
    <n v="29"/>
    <n v="82.255199510634284"/>
    <x v="70"/>
    <x v="2"/>
  </r>
  <r>
    <s v="45642418"/>
    <x v="184"/>
    <x v="3"/>
    <n v="3"/>
    <x v="1"/>
    <x v="24"/>
    <s v="ANALISTA DE REPUESTOS MAYORISTAS"/>
    <s v="PIZARRO AQUINO AUGUSTO CARLOS"/>
    <x v="0"/>
    <d v="2017-04-03T00:00:00"/>
    <n v="70.833333333333329"/>
    <n v="72.368421052631575"/>
    <n v="75"/>
    <n v="76.315789473684205"/>
    <n v="18"/>
    <n v="19"/>
    <n v="19"/>
    <n v="19"/>
    <x v="0"/>
    <x v="0"/>
    <d v="1989-03-28T00:00:00"/>
    <n v="31"/>
    <n v="73.629385964912274"/>
    <x v="48"/>
    <x v="2"/>
  </r>
  <r>
    <s v="41080674"/>
    <x v="185"/>
    <x v="3"/>
    <n v="3"/>
    <x v="1"/>
    <x v="24"/>
    <s v="SUPERVISOR DE VENTAS REPUESTOS MAYORISTAS"/>
    <s v="PIZARRO AQUINO AUGUSTO CARLOS"/>
    <x v="0"/>
    <d v="2009-04-01T00:00:00"/>
    <n v="82.954545454545453"/>
    <n v="84"/>
    <n v="88"/>
    <n v="84"/>
    <n v="22"/>
    <n v="25"/>
    <n v="25"/>
    <n v="25"/>
    <x v="0"/>
    <x v="0"/>
    <d v="1981-08-31T00:00:00"/>
    <n v="38"/>
    <n v="84.73863636363636"/>
    <x v="44"/>
    <x v="1"/>
  </r>
  <r>
    <s v="10032439"/>
    <x v="181"/>
    <x v="3"/>
    <n v="3"/>
    <x v="1"/>
    <x v="24"/>
    <s v="SUPERVISOR DE VENTAS REPUESTOS MAYORISTAS"/>
    <s v="PIZARRO AQUINO AUGUSTO CARLOS"/>
    <x v="0"/>
    <d v="1994-05-05T00:00:00"/>
    <n v="67.857142857142861"/>
    <n v="63.095238095238088"/>
    <n v="72.5"/>
    <n v="67.5"/>
    <n v="21"/>
    <n v="21"/>
    <n v="20"/>
    <n v="20"/>
    <x v="1"/>
    <x v="0"/>
    <d v="1976-04-14T00:00:00"/>
    <n v="44"/>
    <n v="67.738095238095241"/>
    <x v="113"/>
    <x v="1"/>
  </r>
  <r>
    <s v="44850775"/>
    <x v="182"/>
    <x v="3"/>
    <n v="3"/>
    <x v="1"/>
    <x v="24"/>
    <s v="ANALISTA DE REPUESTOS MAYORISTAS"/>
    <s v="PIZARRO AQUINO AUGUSTO CARLOS"/>
    <x v="0"/>
    <d v="2017-10-02T00:00:00"/>
    <n v="75"/>
    <n v="71.15384615384616"/>
    <n v="78.571428571428569"/>
    <n v="73.07692307692308"/>
    <n v="14"/>
    <n v="13"/>
    <n v="14"/>
    <n v="13"/>
    <x v="1"/>
    <x v="0"/>
    <d v="1988-01-23T00:00:00"/>
    <n v="32"/>
    <n v="74.45054945054946"/>
    <x v="90"/>
    <x v="2"/>
  </r>
  <r>
    <s v="47125982"/>
    <x v="183"/>
    <x v="3"/>
    <n v="3"/>
    <x v="1"/>
    <x v="24"/>
    <s v="ANALISTA DE REPUESTOS MAYORISTAS"/>
    <s v="PIZARRO AQUINO AUGUSTO CARLOS"/>
    <x v="0"/>
    <d v="2017-05-08T00:00:00"/>
    <n v="75"/>
    <n v="73.611111111111114"/>
    <n v="73.684210526315795"/>
    <n v="73.4375"/>
    <n v="17"/>
    <n v="18"/>
    <n v="19"/>
    <n v="16"/>
    <x v="1"/>
    <x v="1"/>
    <d v="1991-05-09T00:00:00"/>
    <n v="29"/>
    <n v="73.933205409356731"/>
    <x v="20"/>
    <x v="2"/>
  </r>
  <r>
    <s v="45642418"/>
    <x v="184"/>
    <x v="3"/>
    <n v="3"/>
    <x v="1"/>
    <x v="24"/>
    <s v="ANALISTA DE REPUESTOS MAYORISTAS"/>
    <s v="PIZARRO AQUINO AUGUSTO CARLOS"/>
    <x v="0"/>
    <d v="2017-04-03T00:00:00"/>
    <n v="71.875"/>
    <n v="71.875"/>
    <n v="75"/>
    <n v="66.666666666666671"/>
    <n v="16"/>
    <n v="16"/>
    <n v="17"/>
    <n v="15"/>
    <x v="1"/>
    <x v="0"/>
    <d v="1989-03-28T00:00:00"/>
    <n v="31"/>
    <n v="71.354166666666671"/>
    <x v="79"/>
    <x v="2"/>
  </r>
  <r>
    <s v="41080674"/>
    <x v="185"/>
    <x v="3"/>
    <n v="3"/>
    <x v="1"/>
    <x v="24"/>
    <s v="SUPERVISOR DE VENTAS REPUESTOS MAYORISTAS"/>
    <s v="PIZARRO AQUINO AUGUSTO CARLOS"/>
    <x v="0"/>
    <d v="2009-04-01T00:00:00"/>
    <n v="75"/>
    <n v="80"/>
    <n v="82.291666666666671"/>
    <n v="76.086956521739125"/>
    <n v="23"/>
    <n v="25"/>
    <n v="24"/>
    <n v="23"/>
    <x v="1"/>
    <x v="0"/>
    <d v="1981-08-31T00:00:00"/>
    <n v="38"/>
    <n v="78.344655797101453"/>
    <x v="22"/>
    <x v="1"/>
  </r>
  <r>
    <s v="42434684"/>
    <x v="186"/>
    <x v="3"/>
    <n v="3"/>
    <x v="1"/>
    <x v="20"/>
    <s v="ANALISTA COMERCIAL"/>
    <s v="PORTELLA PORTUGAL JORGE OSWALDO"/>
    <x v="0"/>
    <d v="2018-03-12T00:00:00"/>
    <n v="77.272727272727266"/>
    <n v="62"/>
    <n v="71.875"/>
    <n v="70.238095238095241"/>
    <n v="22"/>
    <n v="25"/>
    <n v="24"/>
    <n v="21"/>
    <x v="0"/>
    <x v="1"/>
    <d v="1984-06-20T00:00:00"/>
    <n v="36"/>
    <n v="70.346455627705623"/>
    <x v="99"/>
    <x v="1"/>
  </r>
  <r>
    <s v="40485772"/>
    <x v="187"/>
    <x v="1"/>
    <n v="4"/>
    <x v="1"/>
    <x v="20"/>
    <s v="SUPERVISOR DE VENTAS SELL-IN"/>
    <s v="PORTELLA PORTUGAL JORGE OSWALDO"/>
    <x v="0"/>
    <d v="2010-12-01T00:00:00"/>
    <n v="70.238095238095241"/>
    <n v="73.80952380952381"/>
    <n v="79.761904761904759"/>
    <n v="80.555555555555557"/>
    <n v="21"/>
    <n v="21"/>
    <n v="21"/>
    <n v="18"/>
    <x v="0"/>
    <x v="0"/>
    <d v="1977-03-23T00:00:00"/>
    <n v="43"/>
    <n v="76.091269841269835"/>
    <x v="18"/>
    <x v="1"/>
  </r>
  <r>
    <s v="40031813"/>
    <x v="188"/>
    <x v="1"/>
    <n v="4"/>
    <x v="1"/>
    <x v="20"/>
    <s v="SUPERVISOR DE VENTAS SENIOR SELL-IN"/>
    <s v="PORTELLA PORTUGAL JORGE OSWALDO"/>
    <x v="0"/>
    <d v="2013-07-19T00:00:00"/>
    <n v="75.78125"/>
    <n v="78.472222222222229"/>
    <n v="75.714285714285708"/>
    <n v="75"/>
    <n v="32"/>
    <n v="36"/>
    <n v="35"/>
    <n v="33"/>
    <x v="0"/>
    <x v="0"/>
    <d v="1978-09-28T00:00:00"/>
    <n v="41"/>
    <n v="76.241939484126988"/>
    <x v="118"/>
    <x v="1"/>
  </r>
  <r>
    <s v="01131654"/>
    <x v="189"/>
    <x v="1"/>
    <n v="4"/>
    <x v="1"/>
    <x v="16"/>
    <s v="REPRESENTANTE DE VENTAS VEHICULOS RETAIL"/>
    <s v="PORTELLA PORTUGAL JORGE OSWALDO"/>
    <x v="6"/>
    <d v="2019-11-20T00:00:00"/>
    <n v="91.666666666666671"/>
    <n v="91.666666666666671"/>
    <n v="83.333333333333329"/>
    <n v="100"/>
    <n v="3"/>
    <n v="3"/>
    <n v="3"/>
    <n v="3"/>
    <x v="0"/>
    <x v="0"/>
    <d v="1967-06-01T00:00:00"/>
    <n v="53"/>
    <n v="91.666666666666671"/>
    <x v="63"/>
    <x v="4"/>
  </r>
  <r>
    <s v="02816473"/>
    <x v="190"/>
    <x v="1"/>
    <n v="4"/>
    <x v="1"/>
    <x v="20"/>
    <s v="SUPERVISOR DE VENTAS SELL-IN"/>
    <s v="PORTELLA PORTUGAL JORGE OSWALDO"/>
    <x v="0"/>
    <d v="2008-12-13T00:00:00"/>
    <n v="73.913043478260875"/>
    <n v="76.086956521739125"/>
    <n v="70.652173913043484"/>
    <n v="69.565217391304344"/>
    <n v="23"/>
    <n v="23"/>
    <n v="23"/>
    <n v="23"/>
    <x v="0"/>
    <x v="1"/>
    <d v="1970-07-22T00:00:00"/>
    <n v="50"/>
    <n v="72.554347826086968"/>
    <x v="99"/>
    <x v="4"/>
  </r>
  <r>
    <s v="40720702"/>
    <x v="191"/>
    <x v="2"/>
    <n v="2"/>
    <x v="1"/>
    <x v="16"/>
    <s v="JEFE DE TIENDA"/>
    <s v="PORTELLA PORTUGAL JORGE OSWALDO"/>
    <x v="4"/>
    <d v="2019-11-12T00:00:00"/>
    <n v="58.333333333333343"/>
    <n v="62.5"/>
    <n v="63.888888888888893"/>
    <n v="53.125"/>
    <n v="9"/>
    <n v="8"/>
    <n v="9"/>
    <n v="8"/>
    <x v="0"/>
    <x v="0"/>
    <d v="1980-12-02T00:00:00"/>
    <n v="39"/>
    <n v="59.461805555555557"/>
    <x v="1"/>
    <x v="1"/>
  </r>
  <r>
    <s v="46560478"/>
    <x v="192"/>
    <x v="1"/>
    <n v="4"/>
    <x v="1"/>
    <x v="20"/>
    <s v="REPRESENTANTE DE VENTAS MAYORISTA SENIOR"/>
    <s v="PORTELLA PORTUGAL JORGE OSWALDO"/>
    <x v="0"/>
    <d v="2015-04-13T00:00:00"/>
    <n v="72.61904761904762"/>
    <n v="73.80952380952381"/>
    <n v="76.19047619047619"/>
    <n v="75"/>
    <n v="21"/>
    <n v="21"/>
    <n v="21"/>
    <n v="20"/>
    <x v="0"/>
    <x v="0"/>
    <d v="1990-10-14T00:00:00"/>
    <n v="29"/>
    <n v="74.404761904761912"/>
    <x v="3"/>
    <x v="2"/>
  </r>
  <r>
    <s v="40384619"/>
    <x v="193"/>
    <x v="2"/>
    <n v="2"/>
    <x v="1"/>
    <x v="16"/>
    <s v="JEFE DE TIENDA"/>
    <s v="PORTELLA PORTUGAL JORGE OSWALDO"/>
    <x v="7"/>
    <d v="2019-11-05T00:00:00"/>
    <n v="81.818181818181813"/>
    <n v="86.36363636363636"/>
    <n v="87.5"/>
    <n v="86.36363636363636"/>
    <n v="11"/>
    <n v="11"/>
    <n v="10"/>
    <n v="11"/>
    <x v="0"/>
    <x v="0"/>
    <d v="1979-10-29T00:00:00"/>
    <n v="40"/>
    <n v="85.51136363636364"/>
    <x v="80"/>
    <x v="1"/>
  </r>
  <r>
    <s v="41693815"/>
    <x v="194"/>
    <x v="1"/>
    <n v="4"/>
    <x v="1"/>
    <x v="16"/>
    <s v="REPRESENTANTE DE VENTAS VEHICULOS RETAIL"/>
    <s v="PORTELLA PORTUGAL JORGE OSWALDO"/>
    <x v="6"/>
    <d v="2019-11-20T00:00:00"/>
    <n v="66.666666666666671"/>
    <n v="66.666666666666671"/>
    <n v="54.166666666666657"/>
    <n v="66.666666666666671"/>
    <n v="6"/>
    <n v="6"/>
    <n v="6"/>
    <n v="6"/>
    <x v="0"/>
    <x v="0"/>
    <d v="1982-07-30T00:00:00"/>
    <n v="38"/>
    <n v="63.541666666666671"/>
    <x v="36"/>
    <x v="1"/>
  </r>
  <r>
    <s v="07504002"/>
    <x v="195"/>
    <x v="3"/>
    <n v="3"/>
    <x v="1"/>
    <x v="20"/>
    <s v="COORDINADOR DE VENTAS CORPORATIVAS Y LICITACIONES"/>
    <s v="PORTELLA PORTUGAL JORGE OSWALDO"/>
    <x v="0"/>
    <d v="2017-07-03T00:00:00"/>
    <n v="68.181818181818187"/>
    <n v="62.5"/>
    <n v="69.791666666666671"/>
    <n v="73.86363636363636"/>
    <n v="22"/>
    <n v="22"/>
    <n v="24"/>
    <n v="22"/>
    <x v="0"/>
    <x v="1"/>
    <d v="1975-06-21T00:00:00"/>
    <n v="45"/>
    <n v="68.584280303030312"/>
    <x v="119"/>
    <x v="4"/>
  </r>
  <r>
    <s v="06078620"/>
    <x v="196"/>
    <x v="1"/>
    <n v="4"/>
    <x v="1"/>
    <x v="20"/>
    <s v="SUPERVISOR DE VENTAS SELL-IN"/>
    <s v="PORTELLA PORTUGAL JORGE OSWALDO"/>
    <x v="0"/>
    <d v="2011-03-04T00:00:00"/>
    <n v="70.833333333333329"/>
    <n v="73.611111111111114"/>
    <n v="76.388888888888886"/>
    <n v="73.611111111111114"/>
    <n v="18"/>
    <n v="18"/>
    <n v="18"/>
    <n v="18"/>
    <x v="0"/>
    <x v="0"/>
    <d v="1964-11-01T00:00:00"/>
    <n v="55"/>
    <n v="73.611111111111114"/>
    <x v="54"/>
    <x v="0"/>
  </r>
  <r>
    <s v="41305490"/>
    <x v="197"/>
    <x v="1"/>
    <n v="4"/>
    <x v="1"/>
    <x v="16"/>
    <s v="REPRESENTANTE DE VENTAS VEHICULOS RETAIL"/>
    <s v="PORTELLA PORTUGAL JORGE OSWALDO"/>
    <x v="6"/>
    <d v="2019-11-20T00:00:00"/>
    <n v="83.333333333333329"/>
    <n v="83.333333333333329"/>
    <n v="58.333333333333343"/>
    <n v="91.666666666666671"/>
    <n v="3"/>
    <n v="3"/>
    <n v="3"/>
    <n v="3"/>
    <x v="0"/>
    <x v="0"/>
    <d v="1981-04-19T00:00:00"/>
    <n v="39"/>
    <n v="79.166666666666671"/>
    <x v="63"/>
    <x v="1"/>
  </r>
  <r>
    <s v="48328943"/>
    <x v="198"/>
    <x v="1"/>
    <n v="4"/>
    <x v="1"/>
    <x v="16"/>
    <s v="REPRESENTANTE DE VENTAS REPUESTOS RETAIL"/>
    <s v="PORTELLA PORTUGAL JORGE OSWALDO"/>
    <x v="6"/>
    <d v="2019-11-20T00:00:00"/>
    <n v="85"/>
    <n v="87.5"/>
    <n v="70"/>
    <n v="87.5"/>
    <n v="5"/>
    <n v="4"/>
    <n v="5"/>
    <n v="4"/>
    <x v="0"/>
    <x v="0"/>
    <d v="1994-07-20T00:00:00"/>
    <n v="26"/>
    <n v="82.5"/>
    <x v="120"/>
    <x v="2"/>
  </r>
  <r>
    <s v="42434684"/>
    <x v="186"/>
    <x v="3"/>
    <n v="3"/>
    <x v="1"/>
    <x v="20"/>
    <s v="ANALISTA COMERCIAL"/>
    <s v="PORTELLA PORTUGAL JORGE OSWALDO"/>
    <x v="0"/>
    <d v="2018-03-12T00:00:00"/>
    <n v="76.5625"/>
    <n v="67.1875"/>
    <n v="77.941176470588232"/>
    <n v="71.875"/>
    <n v="16"/>
    <n v="16"/>
    <n v="17"/>
    <n v="16"/>
    <x v="1"/>
    <x v="1"/>
    <d v="1984-06-20T00:00:00"/>
    <n v="36"/>
    <n v="73.391544117647058"/>
    <x v="32"/>
    <x v="1"/>
  </r>
  <r>
    <s v="40485772"/>
    <x v="187"/>
    <x v="1"/>
    <n v="4"/>
    <x v="1"/>
    <x v="20"/>
    <s v="SUPERVISOR DE VENTAS SELL-IN"/>
    <s v="PORTELLA PORTUGAL JORGE OSWALDO"/>
    <x v="0"/>
    <d v="2010-12-01T00:00:00"/>
    <n v="71.25"/>
    <n v="66.666666666666671"/>
    <n v="75"/>
    <n v="67.10526315789474"/>
    <n v="20"/>
    <n v="21"/>
    <n v="20"/>
    <n v="19"/>
    <x v="1"/>
    <x v="0"/>
    <d v="1977-03-23T00:00:00"/>
    <n v="43"/>
    <n v="70.005482456140356"/>
    <x v="40"/>
    <x v="1"/>
  </r>
  <r>
    <s v="40031813"/>
    <x v="188"/>
    <x v="1"/>
    <n v="4"/>
    <x v="1"/>
    <x v="20"/>
    <s v="SUPERVISOR DE VENTAS SENIOR SELL-IN"/>
    <s v="PORTELLA PORTUGAL JORGE OSWALDO"/>
    <x v="0"/>
    <d v="2013-07-19T00:00:00"/>
    <n v="70.652173913043484"/>
    <n v="76.13636363636364"/>
    <n v="70.652173913043484"/>
    <n v="66.304347826086953"/>
    <n v="23"/>
    <n v="22"/>
    <n v="23"/>
    <n v="23"/>
    <x v="1"/>
    <x v="0"/>
    <d v="1978-09-28T00:00:00"/>
    <n v="41"/>
    <n v="70.93626482213439"/>
    <x v="58"/>
    <x v="1"/>
  </r>
  <r>
    <s v="01131654"/>
    <x v="189"/>
    <x v="1"/>
    <n v="4"/>
    <x v="1"/>
    <x v="16"/>
    <s v="REPRESENTANTE DE VENTAS VEHICULOS RETAIL"/>
    <s v="PORTELLA PORTUGAL JORGE OSWALDO"/>
    <x v="6"/>
    <d v="2019-11-20T00:00:00"/>
    <n v="85"/>
    <n v="75"/>
    <n v="90"/>
    <n v="80"/>
    <n v="5"/>
    <n v="5"/>
    <n v="5"/>
    <n v="5"/>
    <x v="1"/>
    <x v="0"/>
    <d v="1967-06-01T00:00:00"/>
    <n v="53"/>
    <n v="82.5"/>
    <x v="60"/>
    <x v="4"/>
  </r>
  <r>
    <s v="02816473"/>
    <x v="190"/>
    <x v="1"/>
    <n v="4"/>
    <x v="1"/>
    <x v="20"/>
    <s v="SUPERVISOR DE VENTAS SELL-IN"/>
    <s v="PORTELLA PORTUGAL JORGE OSWALDO"/>
    <x v="0"/>
    <d v="2008-12-13T00:00:00"/>
    <n v="83.333333333333329"/>
    <n v="71.590909090909093"/>
    <n v="73.80952380952381"/>
    <n v="71.428571428571431"/>
    <n v="21"/>
    <n v="22"/>
    <n v="21"/>
    <n v="21"/>
    <x v="1"/>
    <x v="1"/>
    <d v="1970-07-22T00:00:00"/>
    <n v="50"/>
    <n v="75.040584415584419"/>
    <x v="41"/>
    <x v="4"/>
  </r>
  <r>
    <s v="40720702"/>
    <x v="191"/>
    <x v="2"/>
    <n v="2"/>
    <x v="1"/>
    <x v="16"/>
    <s v="JEFE DE TIENDA"/>
    <s v="PORTELLA PORTUGAL JORGE OSWALDO"/>
    <x v="4"/>
    <d v="2019-11-12T00:00:00"/>
    <n v="80"/>
    <n v="95"/>
    <n v="90"/>
    <n v="80"/>
    <n v="5"/>
    <n v="5"/>
    <n v="5"/>
    <n v="5"/>
    <x v="1"/>
    <x v="0"/>
    <d v="1980-12-02T00:00:00"/>
    <n v="39"/>
    <n v="86.25"/>
    <x v="60"/>
    <x v="1"/>
  </r>
  <r>
    <s v="46560478"/>
    <x v="192"/>
    <x v="1"/>
    <n v="4"/>
    <x v="1"/>
    <x v="20"/>
    <s v="REPRESENTANTE DE VENTAS MAYORISTA SENIOR"/>
    <s v="PORTELLA PORTUGAL JORGE OSWALDO"/>
    <x v="0"/>
    <d v="2015-04-13T00:00:00"/>
    <n v="76.666666666666671"/>
    <n v="73.529411764705884"/>
    <n v="77.941176470588232"/>
    <n v="79.6875"/>
    <n v="15"/>
    <n v="17"/>
    <n v="17"/>
    <n v="16"/>
    <x v="1"/>
    <x v="0"/>
    <d v="1990-10-14T00:00:00"/>
    <n v="29"/>
    <n v="76.956188725490193"/>
    <x v="32"/>
    <x v="2"/>
  </r>
  <r>
    <s v="40384619"/>
    <x v="193"/>
    <x v="2"/>
    <n v="2"/>
    <x v="1"/>
    <x v="16"/>
    <s v="JEFE DE TIENDA"/>
    <s v="PORTELLA PORTUGAL JORGE OSWALDO"/>
    <x v="7"/>
    <d v="2019-11-05T00:00:00"/>
    <n v="87.5"/>
    <n v="90.625"/>
    <n v="87.5"/>
    <n v="88.888888888888886"/>
    <n v="8"/>
    <n v="8"/>
    <n v="8"/>
    <n v="9"/>
    <x v="1"/>
    <x v="0"/>
    <d v="1979-10-29T00:00:00"/>
    <n v="40"/>
    <n v="88.628472222222229"/>
    <x v="121"/>
    <x v="1"/>
  </r>
  <r>
    <s v="41693815"/>
    <x v="194"/>
    <x v="1"/>
    <n v="4"/>
    <x v="1"/>
    <x v="16"/>
    <s v="REPRESENTANTE DE VENTAS VEHICULOS RETAIL"/>
    <s v="PORTELLA PORTUGAL JORGE OSWALDO"/>
    <x v="6"/>
    <d v="2019-11-20T00:00:00"/>
    <n v="75"/>
    <n v="75"/>
    <n v="75"/>
    <n v="70.833333333333329"/>
    <n v="6"/>
    <n v="6"/>
    <n v="6"/>
    <n v="6"/>
    <x v="1"/>
    <x v="0"/>
    <d v="1982-07-30T00:00:00"/>
    <n v="38"/>
    <n v="73.958333333333329"/>
    <x v="36"/>
    <x v="1"/>
  </r>
  <r>
    <s v="07504002"/>
    <x v="195"/>
    <x v="3"/>
    <n v="3"/>
    <x v="1"/>
    <x v="20"/>
    <s v="COORDINADOR DE VENTAS CORPORATIVAS Y LICITACIONES"/>
    <s v="PORTELLA PORTUGAL JORGE OSWALDO"/>
    <x v="0"/>
    <d v="2017-07-03T00:00:00"/>
    <n v="76.666666666666671"/>
    <n v="58.823529411764703"/>
    <n v="66.17647058823529"/>
    <n v="65.625"/>
    <n v="15"/>
    <n v="17"/>
    <n v="17"/>
    <n v="16"/>
    <x v="1"/>
    <x v="1"/>
    <d v="1975-06-21T00:00:00"/>
    <n v="45"/>
    <n v="66.822916666666671"/>
    <x v="32"/>
    <x v="4"/>
  </r>
  <r>
    <s v="06078620"/>
    <x v="196"/>
    <x v="1"/>
    <n v="4"/>
    <x v="1"/>
    <x v="20"/>
    <s v="SUPERVISOR DE VENTAS SELL-IN"/>
    <s v="PORTELLA PORTUGAL JORGE OSWALDO"/>
    <x v="0"/>
    <d v="2011-03-04T00:00:00"/>
    <n v="59.615384615384613"/>
    <n v="58.928571428571431"/>
    <n v="73.214285714285708"/>
    <n v="62.5"/>
    <n v="13"/>
    <n v="14"/>
    <n v="14"/>
    <n v="14"/>
    <x v="1"/>
    <x v="0"/>
    <d v="1964-11-01T00:00:00"/>
    <n v="55"/>
    <n v="63.564560439560438"/>
    <x v="74"/>
    <x v="0"/>
  </r>
  <r>
    <s v="48328943"/>
    <x v="198"/>
    <x v="1"/>
    <n v="4"/>
    <x v="1"/>
    <x v="16"/>
    <s v="REPRESENTANTE DE VENTAS REPUESTOS RETAIL"/>
    <s v="PORTELLA PORTUGAL JORGE OSWALDO"/>
    <x v="6"/>
    <d v="2019-11-20T00:00:00"/>
    <n v="100"/>
    <n v="93.75"/>
    <n v="93.75"/>
    <n v="100"/>
    <n v="3"/>
    <n v="4"/>
    <n v="4"/>
    <n v="4"/>
    <x v="1"/>
    <x v="0"/>
    <d v="1994-07-20T00:00:00"/>
    <n v="26"/>
    <n v="96.875"/>
    <x v="65"/>
    <x v="2"/>
  </r>
  <r>
    <s v="70506789"/>
    <x v="199"/>
    <x v="3"/>
    <n v="3"/>
    <x v="1"/>
    <x v="22"/>
    <s v="ANALISTA DE GARANTÍAS"/>
    <s v="QUIÑONES CORTEZ EDWIN RICARDO"/>
    <x v="0"/>
    <d v="2019-01-02T00:00:00"/>
    <n v="79.6875"/>
    <n v="76.470588235294116"/>
    <n v="76.5625"/>
    <n v="75"/>
    <n v="16"/>
    <n v="17"/>
    <n v="16"/>
    <n v="17"/>
    <x v="0"/>
    <x v="1"/>
    <d v="1990-11-16T00:00:00"/>
    <n v="29"/>
    <n v="76.930147058823536"/>
    <x v="78"/>
    <x v="2"/>
  </r>
  <r>
    <s v="75420059"/>
    <x v="200"/>
    <x v="1"/>
    <n v="4"/>
    <x v="1"/>
    <x v="17"/>
    <s v="MECANICO"/>
    <s v="QUIÑONES CORTEZ EDWIN RICARDO"/>
    <x v="0"/>
    <d v="2019-05-13T00:00:00"/>
    <n v="75"/>
    <n v="64.583333333333329"/>
    <n v="79.166666666666671"/>
    <n v="79.166666666666671"/>
    <n v="12"/>
    <n v="12"/>
    <n v="12"/>
    <n v="12"/>
    <x v="0"/>
    <x v="0"/>
    <d v="1996-09-06T00:00:00"/>
    <n v="23"/>
    <n v="74.479166666666671"/>
    <x v="26"/>
    <x v="3"/>
  </r>
  <r>
    <s v="70506789"/>
    <x v="199"/>
    <x v="3"/>
    <n v="3"/>
    <x v="1"/>
    <x v="22"/>
    <s v="ANALISTA DE GARANTÍAS"/>
    <s v="QUIÑONES CORTEZ EDWIN RICARDO"/>
    <x v="0"/>
    <d v="2019-01-02T00:00:00"/>
    <n v="68.75"/>
    <n v="60.416666666666657"/>
    <n v="70.833333333333329"/>
    <n v="68.75"/>
    <n v="12"/>
    <n v="12"/>
    <n v="12"/>
    <n v="12"/>
    <x v="1"/>
    <x v="1"/>
    <d v="1990-11-16T00:00:00"/>
    <n v="29"/>
    <n v="67.1875"/>
    <x v="26"/>
    <x v="2"/>
  </r>
  <r>
    <s v="75420059"/>
    <x v="200"/>
    <x v="1"/>
    <n v="4"/>
    <x v="1"/>
    <x v="22"/>
    <s v="TECNICO DE GARANTIAS"/>
    <s v="QUIÑONES CORTEZ EDWIN RICARDO"/>
    <x v="1"/>
    <d v="2019-05-13T00:00:00"/>
    <n v="83.333333333333329"/>
    <n v="75"/>
    <n v="75"/>
    <n v="83.333333333333329"/>
    <n v="3"/>
    <n v="3"/>
    <n v="2"/>
    <n v="3"/>
    <x v="1"/>
    <x v="0"/>
    <d v="1996-09-06T00:00:00"/>
    <n v="23"/>
    <n v="79.166666666666657"/>
    <x v="62"/>
    <x v="3"/>
  </r>
  <r>
    <s v="46138095"/>
    <x v="201"/>
    <x v="3"/>
    <n v="3"/>
    <x v="1"/>
    <x v="13"/>
    <s v="ANALISTA DE LOGISTICA"/>
    <s v="RAMIREZ OBREGON OSCAR"/>
    <x v="1"/>
    <d v="2018-03-19T00:00:00"/>
    <n v="75"/>
    <n v="72.5"/>
    <n v="80"/>
    <n v="77.5"/>
    <n v="10"/>
    <n v="10"/>
    <n v="10"/>
    <n v="10"/>
    <x v="0"/>
    <x v="1"/>
    <d v="1989-07-01T00:00:00"/>
    <n v="31"/>
    <n v="76.25"/>
    <x v="66"/>
    <x v="2"/>
  </r>
  <r>
    <s v="47845515"/>
    <x v="202"/>
    <x v="3"/>
    <n v="3"/>
    <x v="1"/>
    <x v="13"/>
    <s v="ANALISTA DE LOGISTICA"/>
    <s v="RAMIREZ OBREGON OSCAR"/>
    <x v="3"/>
    <d v="2017-12-01T00:00:00"/>
    <n v="72.916666666666671"/>
    <n v="75"/>
    <n v="77.083333333333329"/>
    <n v="75"/>
    <n v="12"/>
    <n v="11"/>
    <n v="12"/>
    <n v="12"/>
    <x v="0"/>
    <x v="0"/>
    <d v="1993-01-04T00:00:00"/>
    <n v="27"/>
    <n v="75"/>
    <x v="17"/>
    <x v="2"/>
  </r>
  <r>
    <s v="77924017"/>
    <x v="203"/>
    <x v="1"/>
    <n v="4"/>
    <x v="1"/>
    <x v="13"/>
    <s v="AUXILIAR DE ALMACEN"/>
    <s v="RAMIREZ OBREGON OSCAR"/>
    <x v="3"/>
    <d v="2018-01-02T00:00:00"/>
    <n v="70"/>
    <n v="65"/>
    <n v="75"/>
    <n v="70"/>
    <n v="5"/>
    <n v="5"/>
    <n v="5"/>
    <n v="5"/>
    <x v="0"/>
    <x v="0"/>
    <d v="1996-11-23T00:00:00"/>
    <n v="23"/>
    <n v="70"/>
    <x v="60"/>
    <x v="3"/>
  </r>
  <r>
    <s v="40986494"/>
    <x v="204"/>
    <x v="3"/>
    <n v="3"/>
    <x v="1"/>
    <x v="13"/>
    <s v="SUPERVISOR DE TURNO"/>
    <s v="RAMIREZ OBREGON OSCAR"/>
    <x v="3"/>
    <d v="2004-02-01T00:00:00"/>
    <n v="81.25"/>
    <n v="83.333333333333329"/>
    <n v="83.333333333333329"/>
    <n v="84.090909090909093"/>
    <n v="12"/>
    <n v="12"/>
    <n v="12"/>
    <n v="11"/>
    <x v="0"/>
    <x v="0"/>
    <d v="1981-07-23T00:00:00"/>
    <n v="39"/>
    <n v="83.001893939393938"/>
    <x v="17"/>
    <x v="1"/>
  </r>
  <r>
    <s v="70203108"/>
    <x v="205"/>
    <x v="1"/>
    <n v="4"/>
    <x v="1"/>
    <x v="13"/>
    <s v="PRACTICANTE PRE PROFESIONAL"/>
    <s v="RAMIREZ OBREGON OSCAR"/>
    <x v="1"/>
    <d v="2019-06-03T00:00:00"/>
    <n v="71.428571428571431"/>
    <n v="64.285714285714292"/>
    <n v="71.428571428571431"/>
    <n v="71.428571428571431"/>
    <n v="7"/>
    <n v="7"/>
    <n v="7"/>
    <n v="7"/>
    <x v="0"/>
    <x v="1"/>
    <d v="1995-03-29T00:00:00"/>
    <n v="25"/>
    <n v="69.642857142857153"/>
    <x v="11"/>
    <x v="2"/>
  </r>
  <r>
    <s v="46722514"/>
    <x v="206"/>
    <x v="3"/>
    <n v="3"/>
    <x v="1"/>
    <x v="13"/>
    <s v="ANALISTA DE LOGISTICA"/>
    <s v="RAMIREZ OBREGON OSCAR"/>
    <x v="3"/>
    <d v="2018-01-15T00:00:00"/>
    <n v="81.25"/>
    <n v="75"/>
    <n v="84.375"/>
    <n v="78.125"/>
    <n v="8"/>
    <n v="8"/>
    <n v="8"/>
    <n v="8"/>
    <x v="0"/>
    <x v="0"/>
    <d v="1990-08-02T00:00:00"/>
    <n v="29"/>
    <n v="79.6875"/>
    <x v="5"/>
    <x v="2"/>
  </r>
  <r>
    <s v="44303434"/>
    <x v="207"/>
    <x v="3"/>
    <n v="3"/>
    <x v="1"/>
    <x v="13"/>
    <s v="SUPERVISOR DE ALMACEN"/>
    <s v="RAMIREZ OBREGON OSCAR"/>
    <x v="3"/>
    <d v="2011-01-06T00:00:00"/>
    <n v="77.777777777777771"/>
    <n v="86.111111111111114"/>
    <n v="83.333333333333329"/>
    <n v="86.111111111111114"/>
    <n v="9"/>
    <n v="9"/>
    <n v="9"/>
    <n v="9"/>
    <x v="0"/>
    <x v="0"/>
    <d v="1981-04-03T00:00:00"/>
    <n v="39"/>
    <n v="83.333333333333343"/>
    <x v="59"/>
    <x v="1"/>
  </r>
  <r>
    <s v="46138095"/>
    <x v="201"/>
    <x v="3"/>
    <n v="3"/>
    <x v="1"/>
    <x v="13"/>
    <s v="ANALISTA DE LOGISTICA"/>
    <s v="RAMIREZ OBREGON OSCAR"/>
    <x v="1"/>
    <d v="2018-03-19T00:00:00"/>
    <n v="80"/>
    <n v="71.428571428571431"/>
    <n v="75"/>
    <n v="85"/>
    <n v="5"/>
    <n v="7"/>
    <n v="7"/>
    <n v="5"/>
    <x v="1"/>
    <x v="1"/>
    <d v="1989-07-01T00:00:00"/>
    <n v="31"/>
    <n v="77.857142857142861"/>
    <x v="36"/>
    <x v="2"/>
  </r>
  <r>
    <s v="47845515"/>
    <x v="202"/>
    <x v="3"/>
    <n v="3"/>
    <x v="1"/>
    <x v="13"/>
    <s v="ANALISTA DE LOGISTICA"/>
    <s v="RAMIREZ OBREGON OSCAR"/>
    <x v="3"/>
    <d v="2017-12-01T00:00:00"/>
    <n v="81.25"/>
    <n v="75"/>
    <n v="81.25"/>
    <n v="78.125"/>
    <n v="8"/>
    <n v="8"/>
    <n v="8"/>
    <n v="8"/>
    <x v="1"/>
    <x v="0"/>
    <d v="1993-01-04T00:00:00"/>
    <n v="27"/>
    <n v="78.90625"/>
    <x v="5"/>
    <x v="2"/>
  </r>
  <r>
    <s v="40986494"/>
    <x v="204"/>
    <x v="3"/>
    <n v="3"/>
    <x v="1"/>
    <x v="13"/>
    <s v="SUPERVISOR DE TURNO"/>
    <s v="RAMIREZ OBREGON OSCAR"/>
    <x v="3"/>
    <d v="2004-02-01T00:00:00"/>
    <n v="93.75"/>
    <n v="91.666666666666671"/>
    <n v="91.666666666666671"/>
    <n v="91.666666666666671"/>
    <n v="4"/>
    <n v="6"/>
    <n v="6"/>
    <n v="6"/>
    <x v="1"/>
    <x v="0"/>
    <d v="1981-07-23T00:00:00"/>
    <n v="39"/>
    <n v="92.187500000000014"/>
    <x v="122"/>
    <x v="1"/>
  </r>
  <r>
    <s v="70203108"/>
    <x v="205"/>
    <x v="1"/>
    <n v="4"/>
    <x v="1"/>
    <x v="13"/>
    <s v="PRACTICANTE PRE PROFESIONAL"/>
    <s v="RAMIREZ OBREGON OSCAR"/>
    <x v="1"/>
    <d v="2019-06-03T00:00:00"/>
    <n v="87.5"/>
    <n v="70.833333333333329"/>
    <n v="70.833333333333329"/>
    <n v="75"/>
    <n v="4"/>
    <n v="6"/>
    <n v="6"/>
    <n v="4"/>
    <x v="1"/>
    <x v="1"/>
    <d v="1995-03-29T00:00:00"/>
    <n v="25"/>
    <n v="76.041666666666657"/>
    <x v="60"/>
    <x v="2"/>
  </r>
  <r>
    <s v="46722514"/>
    <x v="206"/>
    <x v="3"/>
    <n v="3"/>
    <x v="1"/>
    <x v="13"/>
    <s v="ANALISTA DE LOGISTICA"/>
    <s v="RAMIREZ OBREGON OSCAR"/>
    <x v="3"/>
    <d v="2018-01-15T00:00:00"/>
    <n v="85"/>
    <n v="87.5"/>
    <n v="83.333333333333329"/>
    <n v="83.333333333333329"/>
    <n v="5"/>
    <n v="6"/>
    <n v="6"/>
    <n v="6"/>
    <x v="1"/>
    <x v="0"/>
    <d v="1990-08-02T00:00:00"/>
    <n v="29"/>
    <n v="84.791666666666657"/>
    <x v="96"/>
    <x v="2"/>
  </r>
  <r>
    <s v="44303434"/>
    <x v="207"/>
    <x v="3"/>
    <n v="3"/>
    <x v="1"/>
    <x v="13"/>
    <s v="SUPERVISOR DE ALMACEN"/>
    <s v="RAMIREZ OBREGON OSCAR"/>
    <x v="3"/>
    <d v="2011-01-06T00:00:00"/>
    <n v="93.75"/>
    <n v="75"/>
    <n v="80"/>
    <n v="87.5"/>
    <n v="4"/>
    <n v="5"/>
    <n v="5"/>
    <n v="4"/>
    <x v="1"/>
    <x v="0"/>
    <d v="1981-04-03T00:00:00"/>
    <n v="39"/>
    <n v="84.0625"/>
    <x v="120"/>
    <x v="1"/>
  </r>
  <r>
    <s v="47484915"/>
    <x v="208"/>
    <x v="3"/>
    <n v="3"/>
    <x v="1"/>
    <x v="17"/>
    <s v="SUPERVISOR DE SERVICIO TECNICO"/>
    <s v="RAMIREZ ZEVALLOS JOSE MIGUEL"/>
    <x v="0"/>
    <d v="2019-04-01T00:00:00"/>
    <n v="68.333333333333329"/>
    <n v="66.666666666666671"/>
    <n v="70"/>
    <n v="71.666666666666671"/>
    <n v="15"/>
    <n v="15"/>
    <n v="15"/>
    <n v="15"/>
    <x v="0"/>
    <x v="0"/>
    <d v="1992-12-13T00:00:00"/>
    <n v="27"/>
    <n v="69.166666666666671"/>
    <x v="19"/>
    <x v="2"/>
  </r>
  <r>
    <s v="44954065"/>
    <x v="209"/>
    <x v="3"/>
    <n v="3"/>
    <x v="1"/>
    <x v="17"/>
    <s v="SUPERVISOR DE SERVICIO TECNICO"/>
    <s v="RAMIREZ ZEVALLOS JOSE MIGUEL"/>
    <x v="0"/>
    <d v="2019-01-08T00:00:00"/>
    <n v="67.5"/>
    <n v="65"/>
    <n v="70"/>
    <n v="70"/>
    <n v="10"/>
    <n v="10"/>
    <n v="10"/>
    <n v="10"/>
    <x v="0"/>
    <x v="0"/>
    <d v="1988-03-12T00:00:00"/>
    <n v="32"/>
    <n v="68.125"/>
    <x v="66"/>
    <x v="2"/>
  </r>
  <r>
    <s v="47805975"/>
    <x v="210"/>
    <x v="3"/>
    <n v="3"/>
    <x v="1"/>
    <x v="17"/>
    <s v="SUPERVISOR DE SERVICIO TECNICO"/>
    <s v="RAMIREZ ZEVALLOS JOSE MIGUEL"/>
    <x v="0"/>
    <d v="2012-09-03T00:00:00"/>
    <n v="78.333333333333329"/>
    <n v="76.785714285714292"/>
    <n v="83.333333333333329"/>
    <n v="76.666666666666671"/>
    <n v="15"/>
    <n v="14"/>
    <n v="15"/>
    <n v="15"/>
    <x v="0"/>
    <x v="0"/>
    <d v="1989-11-26T00:00:00"/>
    <n v="30"/>
    <n v="78.779761904761912"/>
    <x v="89"/>
    <x v="2"/>
  </r>
  <r>
    <s v="40487202"/>
    <x v="211"/>
    <x v="3"/>
    <n v="3"/>
    <x v="1"/>
    <x v="17"/>
    <s v="GESTOR DE CAPACITACIONES TECNICAS"/>
    <s v="RAMIREZ ZEVALLOS JOSE MIGUEL"/>
    <x v="0"/>
    <d v="2012-03-19T00:00:00"/>
    <n v="75"/>
    <n v="73.80952380952381"/>
    <n v="77.38095238095238"/>
    <n v="73.75"/>
    <n v="21"/>
    <n v="21"/>
    <n v="21"/>
    <n v="20"/>
    <x v="0"/>
    <x v="0"/>
    <d v="1980-02-12T00:00:00"/>
    <n v="40"/>
    <n v="74.985119047619037"/>
    <x v="3"/>
    <x v="1"/>
  </r>
  <r>
    <s v="73875549"/>
    <x v="212"/>
    <x v="1"/>
    <n v="4"/>
    <x v="1"/>
    <x v="22"/>
    <s v="TECNICO DE GARANTIAS"/>
    <s v="RAMIREZ ZEVALLOS JOSE MIGUEL"/>
    <x v="1"/>
    <d v="2016-11-03T00:00:00"/>
    <n v="67.857142857142861"/>
    <n v="71.428571428571431"/>
    <n v="67.857142857142861"/>
    <n v="71.428571428571431"/>
    <n v="7"/>
    <n v="7"/>
    <n v="7"/>
    <n v="7"/>
    <x v="0"/>
    <x v="0"/>
    <d v="1994-12-22T00:00:00"/>
    <n v="25"/>
    <n v="69.642857142857139"/>
    <x v="11"/>
    <x v="2"/>
  </r>
  <r>
    <s v="41261260"/>
    <x v="213"/>
    <x v="3"/>
    <n v="3"/>
    <x v="1"/>
    <x v="17"/>
    <s v="SUPERVISOR DE SERVICIO TECNICO"/>
    <s v="RAMIREZ ZEVALLOS JOSE MIGUEL"/>
    <x v="0"/>
    <d v="2018-08-06T00:00:00"/>
    <n v="67.857142857142861"/>
    <n v="69.642857142857139"/>
    <n v="71.428571428571431"/>
    <n v="73.214285714285708"/>
    <n v="14"/>
    <n v="14"/>
    <n v="14"/>
    <n v="14"/>
    <x v="0"/>
    <x v="0"/>
    <d v="1982-01-23T00:00:00"/>
    <n v="38"/>
    <n v="70.535714285714292"/>
    <x v="38"/>
    <x v="1"/>
  </r>
  <r>
    <s v="72315390"/>
    <x v="214"/>
    <x v="3"/>
    <n v="3"/>
    <x v="1"/>
    <x v="17"/>
    <s v="ANALISTA DE SERVICIO TECNICO JUNIOR"/>
    <s v="RAMIREZ ZEVALLOS JOSE MIGUEL"/>
    <x v="0"/>
    <d v="2018-03-05T00:00:00"/>
    <n v="72.058823529411768"/>
    <n v="76.470588235294116"/>
    <n v="80.882352941176464"/>
    <n v="75"/>
    <n v="17"/>
    <n v="17"/>
    <n v="17"/>
    <n v="18"/>
    <x v="0"/>
    <x v="0"/>
    <d v="1994-11-06T00:00:00"/>
    <n v="25"/>
    <n v="76.10294117647058"/>
    <x v="109"/>
    <x v="2"/>
  </r>
  <r>
    <s v="43077392"/>
    <x v="215"/>
    <x v="3"/>
    <n v="3"/>
    <x v="1"/>
    <x v="17"/>
    <s v="SUPERVISOR DE SERVICIO TECNICO SENIOR"/>
    <s v="RAMIREZ ZEVALLOS JOSE MIGUEL"/>
    <x v="0"/>
    <d v="2015-11-02T00:00:00"/>
    <n v="82.608695652173907"/>
    <n v="84.782608695652172"/>
    <n v="86.956521739130437"/>
    <n v="83.695652173913047"/>
    <n v="23"/>
    <n v="23"/>
    <n v="23"/>
    <n v="23"/>
    <x v="0"/>
    <x v="0"/>
    <d v="1984-05-27T00:00:00"/>
    <n v="36"/>
    <n v="84.510869565217391"/>
    <x v="99"/>
    <x v="1"/>
  </r>
  <r>
    <s v="44224003"/>
    <x v="216"/>
    <x v="1"/>
    <n v="4"/>
    <x v="1"/>
    <x v="17"/>
    <s v="ASISTENTE DE SERVICIO TECNICO"/>
    <s v="RAMIREZ ZEVALLOS JOSE MIGUEL"/>
    <x v="0"/>
    <d v="2011-10-06T00:00:00"/>
    <n v="73.529411764705884"/>
    <n v="72.222222222222229"/>
    <n v="73.611111111111114"/>
    <n v="77.777777777777771"/>
    <n v="17"/>
    <n v="18"/>
    <n v="18"/>
    <n v="18"/>
    <x v="0"/>
    <x v="0"/>
    <d v="1987-04-18T00:00:00"/>
    <n v="33"/>
    <n v="74.28513071895425"/>
    <x v="2"/>
    <x v="2"/>
  </r>
  <r>
    <s v="07488058"/>
    <x v="217"/>
    <x v="3"/>
    <n v="3"/>
    <x v="1"/>
    <x v="17"/>
    <s v="SUPERVISOR DE SERVICIO TECNICO"/>
    <s v="RAMIREZ ZEVALLOS JOSE MIGUEL"/>
    <x v="0"/>
    <d v="2008-08-01T00:00:00"/>
    <n v="60.9375"/>
    <n v="68.75"/>
    <n v="67.1875"/>
    <n v="73.333333333333329"/>
    <n v="16"/>
    <n v="16"/>
    <n v="16"/>
    <n v="15"/>
    <x v="0"/>
    <x v="0"/>
    <d v="1973-03-03T00:00:00"/>
    <n v="47"/>
    <n v="67.552083333333329"/>
    <x v="6"/>
    <x v="4"/>
  </r>
  <r>
    <s v="47484915"/>
    <x v="208"/>
    <x v="3"/>
    <n v="3"/>
    <x v="1"/>
    <x v="17"/>
    <s v="SUPERVISOR DE SERVICIO TECNICO"/>
    <s v="RAMIREZ ZEVALLOS JOSE MIGUEL"/>
    <x v="0"/>
    <d v="2019-04-01T00:00:00"/>
    <n v="67.5"/>
    <n v="62.5"/>
    <n v="70"/>
    <n v="59.090909090909093"/>
    <n v="10"/>
    <n v="10"/>
    <n v="10"/>
    <n v="11"/>
    <x v="1"/>
    <x v="0"/>
    <d v="1992-12-13T00:00:00"/>
    <n v="27"/>
    <n v="64.77272727272728"/>
    <x v="83"/>
    <x v="2"/>
  </r>
  <r>
    <s v="44954065"/>
    <x v="209"/>
    <x v="3"/>
    <n v="3"/>
    <x v="1"/>
    <x v="17"/>
    <s v="SUPERVISOR DE SERVICIO TECNICO"/>
    <s v="RAMIREZ ZEVALLOS JOSE MIGUEL"/>
    <x v="0"/>
    <d v="2019-01-08T00:00:00"/>
    <n v="65.625"/>
    <n v="63.888888888888893"/>
    <n v="75"/>
    <n v="63.888888888888893"/>
    <n v="8"/>
    <n v="9"/>
    <n v="8"/>
    <n v="9"/>
    <x v="1"/>
    <x v="0"/>
    <d v="1988-03-12T00:00:00"/>
    <n v="32"/>
    <n v="67.100694444444443"/>
    <x v="1"/>
    <x v="2"/>
  </r>
  <r>
    <s v="47805975"/>
    <x v="210"/>
    <x v="3"/>
    <n v="3"/>
    <x v="1"/>
    <x v="17"/>
    <s v="SUPERVISOR DE SERVICIO TECNICO"/>
    <s v="RAMIREZ ZEVALLOS JOSE MIGUEL"/>
    <x v="0"/>
    <d v="2012-09-03T00:00:00"/>
    <n v="62.5"/>
    <n v="57.5"/>
    <n v="60"/>
    <n v="55"/>
    <n v="10"/>
    <n v="10"/>
    <n v="10"/>
    <n v="10"/>
    <x v="1"/>
    <x v="0"/>
    <d v="1989-11-26T00:00:00"/>
    <n v="30"/>
    <n v="58.75"/>
    <x v="66"/>
    <x v="2"/>
  </r>
  <r>
    <s v="40487202"/>
    <x v="211"/>
    <x v="3"/>
    <n v="3"/>
    <x v="1"/>
    <x v="17"/>
    <s v="GESTOR DE CAPACITACIONES TECNICAS"/>
    <s v="RAMIREZ ZEVALLOS JOSE MIGUEL"/>
    <x v="0"/>
    <d v="2012-03-19T00:00:00"/>
    <n v="71.666666666666671"/>
    <n v="64.705882352941174"/>
    <n v="70.3125"/>
    <n v="64.705882352941174"/>
    <n v="15"/>
    <n v="17"/>
    <n v="16"/>
    <n v="17"/>
    <x v="1"/>
    <x v="0"/>
    <d v="1980-02-12T00:00:00"/>
    <n v="40"/>
    <n v="67.847732843137251"/>
    <x v="32"/>
    <x v="1"/>
  </r>
  <r>
    <s v="73875549"/>
    <x v="212"/>
    <x v="3"/>
    <n v="3"/>
    <x v="1"/>
    <x v="17"/>
    <s v="SUPERVISOR DE SERVICIO TECNICO"/>
    <s v="RAMIREZ ZEVALLOS JOSE MIGUEL"/>
    <x v="0"/>
    <d v="2016-11-03T00:00:00"/>
    <n v="79.166666666666671"/>
    <n v="75"/>
    <n v="87.5"/>
    <n v="62.5"/>
    <n v="6"/>
    <n v="6"/>
    <n v="6"/>
    <n v="8"/>
    <x v="1"/>
    <x v="0"/>
    <d v="1994-12-22T00:00:00"/>
    <n v="25"/>
    <n v="76.041666666666671"/>
    <x v="94"/>
    <x v="2"/>
  </r>
  <r>
    <s v="41261260"/>
    <x v="213"/>
    <x v="3"/>
    <n v="3"/>
    <x v="1"/>
    <x v="17"/>
    <s v="SUPERVISOR DE SERVICIO TECNICO"/>
    <s v="RAMIREZ ZEVALLOS JOSE MIGUEL"/>
    <x v="0"/>
    <d v="2018-08-06T00:00:00"/>
    <n v="63.636363636363633"/>
    <n v="54.545454545454547"/>
    <n v="63.636363636363633"/>
    <n v="58.333333333333343"/>
    <n v="11"/>
    <n v="11"/>
    <n v="11"/>
    <n v="12"/>
    <x v="1"/>
    <x v="0"/>
    <d v="1982-01-23T00:00:00"/>
    <n v="38"/>
    <n v="60.037878787878789"/>
    <x v="9"/>
    <x v="1"/>
  </r>
  <r>
    <s v="72315390"/>
    <x v="214"/>
    <x v="3"/>
    <n v="3"/>
    <x v="1"/>
    <x v="17"/>
    <s v="ANALISTA DE SERVICIO TECNICO JUNIOR"/>
    <s v="RAMIREZ ZEVALLOS JOSE MIGUEL"/>
    <x v="0"/>
    <d v="2018-03-05T00:00:00"/>
    <n v="76.388888888888886"/>
    <n v="71.05263157894737"/>
    <n v="84.21052631578948"/>
    <n v="68.75"/>
    <n v="18"/>
    <n v="19"/>
    <n v="19"/>
    <n v="20"/>
    <x v="1"/>
    <x v="0"/>
    <d v="1994-11-06T00:00:00"/>
    <n v="25"/>
    <n v="75.100511695906434"/>
    <x v="43"/>
    <x v="2"/>
  </r>
  <r>
    <s v="43077392"/>
    <x v="215"/>
    <x v="3"/>
    <n v="3"/>
    <x v="1"/>
    <x v="17"/>
    <s v="SUPERVISOR DE SERVICIO TECNICO SENIOR"/>
    <s v="RAMIREZ ZEVALLOS JOSE MIGUEL"/>
    <x v="0"/>
    <d v="2015-11-02T00:00:00"/>
    <n v="82.142857142857139"/>
    <n v="90"/>
    <n v="92.1875"/>
    <n v="75"/>
    <n v="14"/>
    <n v="15"/>
    <n v="16"/>
    <n v="16"/>
    <x v="1"/>
    <x v="0"/>
    <d v="1984-05-27T00:00:00"/>
    <n v="36"/>
    <n v="84.832589285714278"/>
    <x v="50"/>
    <x v="1"/>
  </r>
  <r>
    <s v="44224003"/>
    <x v="216"/>
    <x v="1"/>
    <n v="4"/>
    <x v="1"/>
    <x v="17"/>
    <s v="ASISTENTE DE SERVICIO TECNICO"/>
    <s v="RAMIREZ ZEVALLOS JOSE MIGUEL"/>
    <x v="0"/>
    <d v="2011-10-06T00:00:00"/>
    <n v="58.928571428571431"/>
    <n v="56.666666666666657"/>
    <n v="55"/>
    <n v="56.25"/>
    <n v="14"/>
    <n v="15"/>
    <n v="15"/>
    <n v="16"/>
    <x v="1"/>
    <x v="0"/>
    <d v="1987-04-18T00:00:00"/>
    <n v="33"/>
    <n v="56.711309523809518"/>
    <x v="19"/>
    <x v="2"/>
  </r>
  <r>
    <s v="07488058"/>
    <x v="217"/>
    <x v="3"/>
    <n v="3"/>
    <x v="1"/>
    <x v="17"/>
    <s v="SUPERVISOR DE SERVICIO TECNICO"/>
    <s v="RAMIREZ ZEVALLOS JOSE MIGUEL"/>
    <x v="0"/>
    <d v="2008-08-01T00:00:00"/>
    <n v="57.692307692307693"/>
    <n v="65.384615384615387"/>
    <n v="67.857142857142861"/>
    <n v="66.071428571428569"/>
    <n v="13"/>
    <n v="13"/>
    <n v="14"/>
    <n v="14"/>
    <x v="1"/>
    <x v="0"/>
    <d v="1973-03-03T00:00:00"/>
    <n v="47"/>
    <n v="64.251373626373621"/>
    <x v="90"/>
    <x v="4"/>
  </r>
  <r>
    <s v="46897537"/>
    <x v="218"/>
    <x v="1"/>
    <n v="4"/>
    <x v="1"/>
    <x v="12"/>
    <s v="ASISTENTE DE ALMACEN"/>
    <s v="RIVERA VASQUEZ MARTIN RODOLFO"/>
    <x v="2"/>
    <d v="2018-06-11T00:00:00"/>
    <n v="80.357142857142861"/>
    <n v="80.357142857142861"/>
    <n v="87.5"/>
    <n v="82.692307692307693"/>
    <n v="14"/>
    <n v="14"/>
    <n v="14"/>
    <n v="13"/>
    <x v="0"/>
    <x v="0"/>
    <d v="1991-01-09T00:00:00"/>
    <n v="29"/>
    <n v="82.72664835164835"/>
    <x v="74"/>
    <x v="2"/>
  </r>
  <r>
    <s v="47999294"/>
    <x v="219"/>
    <x v="1"/>
    <n v="4"/>
    <x v="1"/>
    <x v="12"/>
    <s v="OPERADOR DE MONTACARGA"/>
    <s v="RIVERA VASQUEZ MARTIN RODOLFO"/>
    <x v="2"/>
    <d v="2019-09-09T00:00:00"/>
    <n v="75"/>
    <n v="75"/>
    <n v="75"/>
    <n v="75"/>
    <n v="2"/>
    <n v="3"/>
    <n v="3"/>
    <n v="2"/>
    <x v="0"/>
    <x v="0"/>
    <d v="1993-01-22T00:00:00"/>
    <n v="27"/>
    <n v="75"/>
    <x v="123"/>
    <x v="2"/>
  </r>
  <r>
    <s v="71258662"/>
    <x v="220"/>
    <x v="1"/>
    <n v="4"/>
    <x v="1"/>
    <x v="12"/>
    <s v="AUXILIAR DE ALMACEN"/>
    <s v="RIVERA VASQUEZ MARTIN RODOLFO"/>
    <x v="2"/>
    <d v="2019-09-09T00:00:00"/>
    <n v="81.25"/>
    <n v="75"/>
    <n v="75"/>
    <n v="81.25"/>
    <n v="4"/>
    <n v="4"/>
    <n v="4"/>
    <n v="4"/>
    <x v="0"/>
    <x v="0"/>
    <d v="2000-09-18T00:00:00"/>
    <n v="19"/>
    <n v="78.125"/>
    <x v="0"/>
    <x v="3"/>
  </r>
  <r>
    <s v="74543283"/>
    <x v="221"/>
    <x v="1"/>
    <n v="4"/>
    <x v="1"/>
    <x v="12"/>
    <s v="OPERADOR DE MONTACARGA"/>
    <s v="RIVERA VASQUEZ MARTIN RODOLFO"/>
    <x v="2"/>
    <d v="2020-01-17T00:00:00"/>
    <n v="83.333333333333329"/>
    <n v="75"/>
    <n v="75"/>
    <n v="87.5"/>
    <n v="3"/>
    <n v="4"/>
    <n v="4"/>
    <n v="2"/>
    <x v="0"/>
    <x v="0"/>
    <d v="1993-10-09T00:00:00"/>
    <n v="26"/>
    <n v="80.208333333333329"/>
    <x v="42"/>
    <x v="2"/>
  </r>
  <r>
    <s v="07735664"/>
    <x v="222"/>
    <x v="3"/>
    <n v="3"/>
    <x v="1"/>
    <x v="12"/>
    <s v="SUPERVISOR DE ALMACEN"/>
    <s v="RIVERA VASQUEZ MARTIN RODOLFO"/>
    <x v="2"/>
    <d v="2004-01-05T00:00:00"/>
    <n v="78.84615384615384"/>
    <n v="76.92307692307692"/>
    <n v="84.615384615384613"/>
    <n v="83.333333333333329"/>
    <n v="13"/>
    <n v="13"/>
    <n v="13"/>
    <n v="12"/>
    <x v="0"/>
    <x v="0"/>
    <d v="1955-06-05T00:00:00"/>
    <n v="65"/>
    <n v="80.929487179487182"/>
    <x v="56"/>
    <x v="0"/>
  </r>
  <r>
    <s v="42249455"/>
    <x v="223"/>
    <x v="3"/>
    <n v="3"/>
    <x v="1"/>
    <x v="12"/>
    <s v="SUPERVISOR DE PLANTA"/>
    <s v="RIVERA VASQUEZ MARTIN RODOLFO"/>
    <x v="2"/>
    <d v="2016-02-01T00:00:00"/>
    <n v="73.684210526315795"/>
    <n v="70"/>
    <n v="76.388888888888886"/>
    <n v="73.529411764705884"/>
    <n v="19"/>
    <n v="20"/>
    <n v="18"/>
    <n v="17"/>
    <x v="0"/>
    <x v="0"/>
    <d v="1984-01-14T00:00:00"/>
    <n v="36"/>
    <n v="73.400627794977638"/>
    <x v="71"/>
    <x v="1"/>
  </r>
  <r>
    <s v="10055844"/>
    <x v="224"/>
    <x v="3"/>
    <n v="3"/>
    <x v="1"/>
    <x v="12"/>
    <s v="ANALISTA DE OPERACIONES"/>
    <s v="RIVERA VASQUEZ MARTIN RODOLFO"/>
    <x v="2"/>
    <d v="2014-03-21T00:00:00"/>
    <n v="72.5"/>
    <n v="72.222222222222229"/>
    <n v="75"/>
    <n v="68.75"/>
    <n v="10"/>
    <n v="9"/>
    <n v="10"/>
    <n v="8"/>
    <x v="0"/>
    <x v="0"/>
    <d v="1976-01-09T00:00:00"/>
    <n v="44"/>
    <n v="72.118055555555557"/>
    <x v="98"/>
    <x v="1"/>
  </r>
  <r>
    <s v="41852611"/>
    <x v="225"/>
    <x v="1"/>
    <n v="4"/>
    <x v="1"/>
    <x v="12"/>
    <s v="OPERADOR DE MONTACARGA"/>
    <s v="RIVERA VASQUEZ MARTIN RODOLFO"/>
    <x v="2"/>
    <d v="2004-11-15T00:00:00"/>
    <n v="64.285714285714292"/>
    <n v="60.714285714285722"/>
    <n v="67.857142857142861"/>
    <n v="62.5"/>
    <n v="7"/>
    <n v="7"/>
    <n v="7"/>
    <n v="6"/>
    <x v="0"/>
    <x v="0"/>
    <d v="1983-02-26T00:00:00"/>
    <n v="37"/>
    <n v="63.839285714285722"/>
    <x v="4"/>
    <x v="1"/>
  </r>
  <r>
    <s v="46897537"/>
    <x v="218"/>
    <x v="1"/>
    <n v="4"/>
    <x v="1"/>
    <x v="12"/>
    <s v="ASISTENTE DE ALMACEN"/>
    <s v="RIVERA VASQUEZ MARTIN RODOLFO"/>
    <x v="2"/>
    <d v="2018-06-11T00:00:00"/>
    <n v="85"/>
    <n v="79.411764705882348"/>
    <n v="86.764705882352942"/>
    <n v="85.294117647058826"/>
    <n v="15"/>
    <n v="17"/>
    <n v="17"/>
    <n v="17"/>
    <x v="1"/>
    <x v="0"/>
    <d v="1991-01-09T00:00:00"/>
    <n v="29"/>
    <n v="84.117647058823536"/>
    <x v="78"/>
    <x v="2"/>
  </r>
  <r>
    <s v="47999294"/>
    <x v="219"/>
    <x v="1"/>
    <n v="4"/>
    <x v="1"/>
    <x v="12"/>
    <s v="OPERADOR DE MONTACARGA"/>
    <s v="RIVERA VASQUEZ MARTIN RODOLFO"/>
    <x v="2"/>
    <d v="2019-09-09T00:00:00"/>
    <n v="58.333333333333343"/>
    <n v="83.333333333333329"/>
    <n v="83.333333333333329"/>
    <n v="66.666666666666671"/>
    <n v="3"/>
    <n v="3"/>
    <n v="3"/>
    <n v="3"/>
    <x v="1"/>
    <x v="0"/>
    <d v="1993-01-22T00:00:00"/>
    <n v="27"/>
    <n v="72.916666666666671"/>
    <x v="63"/>
    <x v="2"/>
  </r>
  <r>
    <s v="71258662"/>
    <x v="220"/>
    <x v="1"/>
    <n v="4"/>
    <x v="1"/>
    <x v="12"/>
    <s v="AUXILIAR DE ALMACEN"/>
    <s v="RIVERA VASQUEZ MARTIN RODOLFO"/>
    <x v="2"/>
    <d v="2019-09-09T00:00:00"/>
    <n v="78.571428571428569"/>
    <n v="82.142857142857139"/>
    <n v="78.571428571428569"/>
    <n v="69.444444444444443"/>
    <n v="7"/>
    <n v="7"/>
    <n v="7"/>
    <n v="9"/>
    <x v="1"/>
    <x v="0"/>
    <d v="2000-09-18T00:00:00"/>
    <n v="19"/>
    <n v="77.182539682539684"/>
    <x v="10"/>
    <x v="3"/>
  </r>
  <r>
    <s v="74543283"/>
    <x v="221"/>
    <x v="1"/>
    <n v="4"/>
    <x v="1"/>
    <x v="12"/>
    <s v="OPERADOR DE MONTACARGA"/>
    <s v="RIVERA VASQUEZ MARTIN RODOLFO"/>
    <x v="2"/>
    <d v="2020-01-17T00:00:00"/>
    <n v="62.5"/>
    <n v="75"/>
    <n v="79.166666666666671"/>
    <n v="79.166666666666671"/>
    <n v="6"/>
    <n v="6"/>
    <n v="6"/>
    <n v="6"/>
    <x v="1"/>
    <x v="0"/>
    <d v="1993-10-09T00:00:00"/>
    <n v="26"/>
    <n v="73.958333333333343"/>
    <x v="36"/>
    <x v="2"/>
  </r>
  <r>
    <s v="07735664"/>
    <x v="222"/>
    <x v="3"/>
    <n v="3"/>
    <x v="1"/>
    <x v="12"/>
    <s v="SUPERVISOR DE ALMACEN"/>
    <s v="RIVERA VASQUEZ MARTIN RODOLFO"/>
    <x v="2"/>
    <d v="2004-01-05T00:00:00"/>
    <n v="75"/>
    <n v="60"/>
    <n v="81.25"/>
    <n v="62.5"/>
    <n v="4"/>
    <n v="5"/>
    <n v="4"/>
    <n v="4"/>
    <x v="1"/>
    <x v="0"/>
    <d v="1955-06-05T00:00:00"/>
    <n v="65"/>
    <n v="69.6875"/>
    <x v="61"/>
    <x v="0"/>
  </r>
  <r>
    <s v="42249455"/>
    <x v="223"/>
    <x v="3"/>
    <n v="3"/>
    <x v="1"/>
    <x v="12"/>
    <s v="SUPERVISOR DE PLANTA"/>
    <s v="RIVERA VASQUEZ MARTIN RODOLFO"/>
    <x v="2"/>
    <d v="2016-02-01T00:00:00"/>
    <n v="76.5625"/>
    <n v="70"/>
    <n v="75"/>
    <n v="75"/>
    <n v="16"/>
    <n v="15"/>
    <n v="16"/>
    <n v="17"/>
    <x v="1"/>
    <x v="0"/>
    <d v="1984-01-14T00:00:00"/>
    <n v="36"/>
    <n v="74.140625"/>
    <x v="79"/>
    <x v="1"/>
  </r>
  <r>
    <s v="10055844"/>
    <x v="224"/>
    <x v="3"/>
    <n v="3"/>
    <x v="1"/>
    <x v="12"/>
    <s v="ANALISTA DE OPERACIONES"/>
    <s v="RIVERA VASQUEZ MARTIN RODOLFO"/>
    <x v="2"/>
    <d v="2014-03-21T00:00:00"/>
    <n v="66.666666666666671"/>
    <n v="64.583333333333329"/>
    <n v="60.416666666666657"/>
    <n v="57.692307692307693"/>
    <n v="12"/>
    <n v="12"/>
    <n v="12"/>
    <n v="13"/>
    <x v="1"/>
    <x v="0"/>
    <d v="1976-01-09T00:00:00"/>
    <n v="44"/>
    <n v="62.339743589743591"/>
    <x v="75"/>
    <x v="1"/>
  </r>
  <r>
    <s v="41852611"/>
    <x v="225"/>
    <x v="1"/>
    <n v="4"/>
    <x v="1"/>
    <x v="12"/>
    <s v="OPERADOR DE MONTACARGA"/>
    <s v="RIVERA VASQUEZ MARTIN RODOLFO"/>
    <x v="2"/>
    <d v="2004-11-15T00:00:00"/>
    <n v="60"/>
    <n v="60"/>
    <n v="57.5"/>
    <n v="68.181818181818187"/>
    <n v="10"/>
    <n v="10"/>
    <n v="10"/>
    <n v="11"/>
    <x v="1"/>
    <x v="0"/>
    <d v="1983-02-26T00:00:00"/>
    <n v="37"/>
    <n v="61.420454545454547"/>
    <x v="83"/>
    <x v="1"/>
  </r>
  <r>
    <s v="46286135"/>
    <x v="226"/>
    <x v="1"/>
    <n v="4"/>
    <x v="1"/>
    <x v="22"/>
    <s v="EJECUTIVO DE SERVICIO AL CLIENTE"/>
    <s v="RODRIGUEZ CARPIO RUTH SELENE"/>
    <x v="0"/>
    <d v="2018-08-20T00:00:00"/>
    <n v="64.705882352941174"/>
    <n v="67.647058823529406"/>
    <n v="66.17647058823529"/>
    <n v="67.647058823529406"/>
    <n v="17"/>
    <n v="17"/>
    <n v="17"/>
    <n v="17"/>
    <x v="0"/>
    <x v="1"/>
    <d v="1989-11-02T00:00:00"/>
    <n v="30"/>
    <n v="66.544117647058812"/>
    <x v="21"/>
    <x v="2"/>
  </r>
  <r>
    <s v="45938129"/>
    <x v="227"/>
    <x v="1"/>
    <n v="4"/>
    <x v="1"/>
    <x v="22"/>
    <s v="EJECUTIVO DE SERVICIO AL CLIENTE"/>
    <s v="RODRIGUEZ CARPIO RUTH SELENE"/>
    <x v="0"/>
    <d v="2018-09-19T00:00:00"/>
    <n v="63.333333333333343"/>
    <n v="63.235294117647058"/>
    <n v="64.705882352941174"/>
    <n v="68.75"/>
    <n v="15"/>
    <n v="17"/>
    <n v="17"/>
    <n v="16"/>
    <x v="0"/>
    <x v="1"/>
    <d v="1989-06-26T00:00:00"/>
    <n v="31"/>
    <n v="65.006127450980387"/>
    <x v="32"/>
    <x v="2"/>
  </r>
  <r>
    <s v="72306819"/>
    <x v="228"/>
    <x v="1"/>
    <n v="4"/>
    <x v="1"/>
    <x v="22"/>
    <s v="EJECUTIVO DE SERVICIO AL CLIENTE"/>
    <s v="RODRIGUEZ CARPIO RUTH SELENE"/>
    <x v="0"/>
    <d v="2018-03-05T00:00:00"/>
    <n v="63.235294117647058"/>
    <n v="63.235294117647058"/>
    <n v="66.17647058823529"/>
    <n v="70.588235294117652"/>
    <n v="17"/>
    <n v="17"/>
    <n v="17"/>
    <n v="17"/>
    <x v="0"/>
    <x v="1"/>
    <d v="1993-12-18T00:00:00"/>
    <n v="26"/>
    <n v="65.808823529411768"/>
    <x v="21"/>
    <x v="2"/>
  </r>
  <r>
    <s v="46286135"/>
    <x v="226"/>
    <x v="1"/>
    <n v="4"/>
    <x v="1"/>
    <x v="22"/>
    <s v="EJECUTIVO DE SERVICIO AL CLIENTE"/>
    <s v="RODRIGUEZ CARPIO RUTH SELENE"/>
    <x v="0"/>
    <d v="2018-08-20T00:00:00"/>
    <n v="64.285714285714292"/>
    <n v="63.333333333333343"/>
    <n v="71.666666666666671"/>
    <n v="68.333333333333329"/>
    <n v="14"/>
    <n v="15"/>
    <n v="15"/>
    <n v="15"/>
    <x v="1"/>
    <x v="1"/>
    <d v="1989-11-02T00:00:00"/>
    <n v="30"/>
    <n v="66.904761904761912"/>
    <x v="89"/>
    <x v="2"/>
  </r>
  <r>
    <s v="45938129"/>
    <x v="227"/>
    <x v="1"/>
    <n v="4"/>
    <x v="1"/>
    <x v="22"/>
    <s v="EJECUTIVO DE SERVICIO AL CLIENTE"/>
    <s v="RODRIGUEZ CARPIO RUTH SELENE"/>
    <x v="0"/>
    <d v="2018-09-19T00:00:00"/>
    <n v="76.470588235294116"/>
    <n v="75"/>
    <n v="82.352941176470594"/>
    <n v="79.411764705882348"/>
    <n v="17"/>
    <n v="17"/>
    <n v="17"/>
    <n v="17"/>
    <x v="1"/>
    <x v="1"/>
    <d v="1989-06-26T00:00:00"/>
    <n v="31"/>
    <n v="78.308823529411768"/>
    <x v="21"/>
    <x v="2"/>
  </r>
  <r>
    <s v="72306819"/>
    <x v="228"/>
    <x v="1"/>
    <n v="4"/>
    <x v="1"/>
    <x v="22"/>
    <s v="EJECUTIVO DE SERVICIO AL CLIENTE"/>
    <s v="RODRIGUEZ CARPIO RUTH SELENE"/>
    <x v="0"/>
    <d v="2018-03-05T00:00:00"/>
    <n v="63.333333333333343"/>
    <n v="60"/>
    <n v="70"/>
    <n v="68.333333333333329"/>
    <n v="15"/>
    <n v="15"/>
    <n v="15"/>
    <n v="15"/>
    <x v="1"/>
    <x v="1"/>
    <d v="1993-12-18T00:00:00"/>
    <n v="26"/>
    <n v="65.416666666666671"/>
    <x v="19"/>
    <x v="2"/>
  </r>
  <r>
    <s v="47260953"/>
    <x v="229"/>
    <x v="3"/>
    <n v="3"/>
    <x v="1"/>
    <x v="20"/>
    <s v="COORDINADOR COMERCIAL"/>
    <s v="RODRIGUEZ REYNA ROBERTO MARTIN"/>
    <x v="0"/>
    <d v="2020-01-08T00:00:00"/>
    <n v="76.388888888888886"/>
    <n v="77.631578947368425"/>
    <n v="82.89473684210526"/>
    <n v="79.166666666666671"/>
    <n v="18"/>
    <n v="19"/>
    <n v="19"/>
    <n v="18"/>
    <x v="0"/>
    <x v="1"/>
    <d v="1992-01-07T00:00:00"/>
    <n v="28"/>
    <n v="79.020467836257311"/>
    <x v="71"/>
    <x v="2"/>
  </r>
  <r>
    <s v="001338945"/>
    <x v="230"/>
    <x v="1"/>
    <n v="4"/>
    <x v="1"/>
    <x v="8"/>
    <s v="REPRESENTANTE DE VENTAS MAYORISTA SENIOR"/>
    <s v="RODRIGUEZ REYNA ROBERTO MARTIN"/>
    <x v="0"/>
    <d v="2016-10-10T00:00:00"/>
    <n v="70"/>
    <n v="73"/>
    <n v="77"/>
    <n v="71"/>
    <n v="25"/>
    <n v="25"/>
    <n v="25"/>
    <n v="25"/>
    <x v="0"/>
    <x v="1"/>
    <d v="1969-11-24T00:00:00"/>
    <n v="50"/>
    <n v="72.75"/>
    <x v="124"/>
    <x v="4"/>
  </r>
  <r>
    <s v="42855854"/>
    <x v="231"/>
    <x v="1"/>
    <n v="4"/>
    <x v="1"/>
    <x v="8"/>
    <s v="SUPERVISOR DE VENTAS SELL-IN"/>
    <s v="RODRIGUEZ REYNA ROBERTO MARTIN"/>
    <x v="0"/>
    <d v="2016-03-14T00:00:00"/>
    <n v="72.826086956521735"/>
    <n v="78.260869565217391"/>
    <n v="76.086956521739125"/>
    <n v="69.565217391304344"/>
    <n v="23"/>
    <n v="23"/>
    <n v="23"/>
    <n v="23"/>
    <x v="0"/>
    <x v="0"/>
    <d v="1984-12-19T00:00:00"/>
    <n v="35"/>
    <n v="74.184782608695656"/>
    <x v="99"/>
    <x v="1"/>
  </r>
  <r>
    <s v="10182159"/>
    <x v="232"/>
    <x v="1"/>
    <n v="4"/>
    <x v="1"/>
    <x v="8"/>
    <s v="SUPERVISOR DE VENTAS SENIOR SELL-IN"/>
    <s v="RODRIGUEZ REYNA ROBERTO MARTIN"/>
    <x v="0"/>
    <d v="2012-11-02T00:00:00"/>
    <n v="72.826086956521735"/>
    <n v="78.260869565217391"/>
    <n v="80.681818181818187"/>
    <n v="76.086956521739125"/>
    <n v="23"/>
    <n v="23"/>
    <n v="22"/>
    <n v="23"/>
    <x v="0"/>
    <x v="0"/>
    <d v="1976-09-11T00:00:00"/>
    <n v="43"/>
    <n v="76.963932806324109"/>
    <x v="58"/>
    <x v="1"/>
  </r>
  <r>
    <s v="06813880"/>
    <x v="233"/>
    <x v="1"/>
    <n v="4"/>
    <x v="1"/>
    <x v="8"/>
    <s v="SUPERVISOR DE VENTAS SELL-IN"/>
    <s v="RODRIGUEZ REYNA ROBERTO MARTIN"/>
    <x v="0"/>
    <d v="2013-04-23T00:00:00"/>
    <n v="71.739130434782609"/>
    <n v="73.913043478260875"/>
    <n v="77.272727272727266"/>
    <n v="72.826086956521735"/>
    <n v="23"/>
    <n v="23"/>
    <n v="22"/>
    <n v="23"/>
    <x v="0"/>
    <x v="0"/>
    <d v="1968-05-31T00:00:00"/>
    <n v="52"/>
    <n v="73.937747035573125"/>
    <x v="58"/>
    <x v="4"/>
  </r>
  <r>
    <s v="72183385"/>
    <x v="234"/>
    <x v="3"/>
    <n v="3"/>
    <x v="1"/>
    <x v="8"/>
    <s v="ANALISTA DE MARKETING DIGITAL"/>
    <s v="RODRIGUEZ REYNA ROBERTO MARTIN"/>
    <x v="0"/>
    <d v="2019-06-10T00:00:00"/>
    <n v="76.19047619047619"/>
    <n v="76.19047619047619"/>
    <n v="81.25"/>
    <n v="78.571428571428569"/>
    <n v="21"/>
    <n v="21"/>
    <n v="20"/>
    <n v="21"/>
    <x v="0"/>
    <x v="0"/>
    <d v="1992-08-10T00:00:00"/>
    <n v="27"/>
    <n v="78.050595238095241"/>
    <x v="3"/>
    <x v="2"/>
  </r>
  <r>
    <s v="25682528"/>
    <x v="235"/>
    <x v="1"/>
    <n v="4"/>
    <x v="1"/>
    <x v="8"/>
    <s v="SUPERVISOR DE VENTAS SELL-IN"/>
    <s v="RODRIGUEZ REYNA ROBERTO MARTIN"/>
    <x v="0"/>
    <d v="2006-12-11T00:00:00"/>
    <n v="70.3125"/>
    <n v="71.875"/>
    <n v="67.1875"/>
    <n v="70.3125"/>
    <n v="16"/>
    <n v="16"/>
    <n v="16"/>
    <n v="16"/>
    <x v="0"/>
    <x v="0"/>
    <d v="1971-01-24T00:00:00"/>
    <n v="49"/>
    <n v="69.921875"/>
    <x v="79"/>
    <x v="4"/>
  </r>
  <r>
    <s v="72963805"/>
    <x v="236"/>
    <x v="3"/>
    <n v="3"/>
    <x v="1"/>
    <x v="8"/>
    <s v="ANALISTA DE MARKETING"/>
    <s v="RODRIGUEZ REYNA ROBERTO MARTIN"/>
    <x v="0"/>
    <d v="2019-02-04T00:00:00"/>
    <n v="78.125"/>
    <n v="78.84615384615384"/>
    <n v="86.538461538461533"/>
    <n v="79.166666666666671"/>
    <n v="24"/>
    <n v="26"/>
    <n v="26"/>
    <n v="24"/>
    <x v="0"/>
    <x v="0"/>
    <d v="1996-01-22T00:00:00"/>
    <n v="24"/>
    <n v="80.669070512820511"/>
    <x v="124"/>
    <x v="3"/>
  </r>
  <r>
    <s v="09457171"/>
    <x v="237"/>
    <x v="2"/>
    <n v="2"/>
    <x v="1"/>
    <x v="8"/>
    <s v="JEFE DE VENTAS SELL-OUT"/>
    <s v="RODRIGUEZ REYNA ROBERTO MARTIN"/>
    <x v="0"/>
    <d v="2012-02-01T00:00:00"/>
    <n v="82.142857142857139"/>
    <n v="86.290322580645167"/>
    <n v="90.833333333333329"/>
    <n v="86.666666666666671"/>
    <n v="28"/>
    <n v="31"/>
    <n v="30"/>
    <n v="30"/>
    <x v="0"/>
    <x v="0"/>
    <d v="1971-01-15T00:00:00"/>
    <n v="49"/>
    <n v="86.483294930875573"/>
    <x v="73"/>
    <x v="4"/>
  </r>
  <r>
    <s v="08885370"/>
    <x v="238"/>
    <x v="3"/>
    <n v="3"/>
    <x v="1"/>
    <x v="8"/>
    <s v="CAPACITADOR"/>
    <s v="RODRIGUEZ REYNA ROBERTO MARTIN"/>
    <x v="0"/>
    <d v="2006-12-01T00:00:00"/>
    <n v="82.291666666666671"/>
    <n v="79"/>
    <n v="80"/>
    <n v="81"/>
    <n v="24"/>
    <n v="25"/>
    <n v="25"/>
    <n v="25"/>
    <x v="0"/>
    <x v="0"/>
    <d v="1973-06-10T00:00:00"/>
    <n v="47"/>
    <n v="80.572916666666671"/>
    <x v="86"/>
    <x v="4"/>
  </r>
  <r>
    <s v="10028844"/>
    <x v="239"/>
    <x v="1"/>
    <n v="4"/>
    <x v="1"/>
    <x v="8"/>
    <s v="REPRESENTANTE DE VENTAS MAYORISTA SENIOR"/>
    <s v="RODRIGUEZ REYNA ROBERTO MARTIN"/>
    <x v="0"/>
    <d v="2016-01-04T00:00:00"/>
    <n v="72.61904761904762"/>
    <n v="75"/>
    <n v="71.428571428571431"/>
    <n v="70.238095238095241"/>
    <n v="21"/>
    <n v="21"/>
    <n v="21"/>
    <n v="21"/>
    <x v="0"/>
    <x v="1"/>
    <d v="1975-03-02T00:00:00"/>
    <n v="45"/>
    <n v="72.321428571428569"/>
    <x v="111"/>
    <x v="4"/>
  </r>
  <r>
    <s v="25683170"/>
    <x v="240"/>
    <x v="1"/>
    <n v="4"/>
    <x v="1"/>
    <x v="8"/>
    <s v="REPRESENTANTE DE VENTAS MAYORISTA SENIOR"/>
    <s v="RODRIGUEZ REYNA ROBERTO MARTIN"/>
    <x v="0"/>
    <d v="2017-10-09T00:00:00"/>
    <n v="79.545454545454547"/>
    <n v="77.272727272727266"/>
    <n v="82.954545454545453"/>
    <n v="80.681818181818187"/>
    <n v="22"/>
    <n v="22"/>
    <n v="22"/>
    <n v="22"/>
    <x v="0"/>
    <x v="0"/>
    <d v="1971-05-28T00:00:00"/>
    <n v="49"/>
    <n v="80.11363636363636"/>
    <x v="76"/>
    <x v="4"/>
  </r>
  <r>
    <s v="42950705"/>
    <x v="241"/>
    <x v="3"/>
    <n v="3"/>
    <x v="1"/>
    <x v="8"/>
    <s v="BRAND MANAGER SENIOR"/>
    <s v="RODRIGUEZ REYNA ROBERTO MARTIN"/>
    <x v="0"/>
    <d v="2015-10-20T00:00:00"/>
    <n v="73.214285714285708"/>
    <n v="76.724137931034477"/>
    <n v="77.5"/>
    <n v="73.214285714285708"/>
    <n v="28"/>
    <n v="29"/>
    <n v="30"/>
    <n v="28"/>
    <x v="0"/>
    <x v="0"/>
    <d v="1985-04-19T00:00:00"/>
    <n v="35"/>
    <n v="75.16317733990148"/>
    <x v="87"/>
    <x v="1"/>
  </r>
  <r>
    <s v="47603529"/>
    <x v="242"/>
    <x v="1"/>
    <n v="4"/>
    <x v="1"/>
    <x v="8"/>
    <s v="ASISTENTE DE VENTAS"/>
    <s v="RODRIGUEZ REYNA ROBERTO MARTIN"/>
    <x v="0"/>
    <d v="2018-03-12T00:00:00"/>
    <n v="73.4375"/>
    <n v="75"/>
    <n v="79.411764705882348"/>
    <n v="73.4375"/>
    <n v="16"/>
    <n v="17"/>
    <n v="17"/>
    <n v="16"/>
    <x v="0"/>
    <x v="0"/>
    <d v="1993-01-29T00:00:00"/>
    <n v="27"/>
    <n v="75.32169117647058"/>
    <x v="78"/>
    <x v="2"/>
  </r>
  <r>
    <s v="09924529"/>
    <x v="243"/>
    <x v="1"/>
    <n v="4"/>
    <x v="1"/>
    <x v="8"/>
    <s v="ASISTENTE COMERCIAL"/>
    <s v="RODRIGUEZ REYNA ROBERTO MARTIN"/>
    <x v="0"/>
    <d v="2011-01-04T00:00:00"/>
    <n v="68.269230769230774"/>
    <n v="66.071428571428569"/>
    <n v="68.518518518518519"/>
    <n v="60.57692307692308"/>
    <n v="26"/>
    <n v="28"/>
    <n v="27"/>
    <n v="26"/>
    <x v="0"/>
    <x v="1"/>
    <d v="1972-04-21T00:00:00"/>
    <n v="48"/>
    <n v="65.859025234025239"/>
    <x v="125"/>
    <x v="4"/>
  </r>
  <r>
    <s v="47260953"/>
    <x v="229"/>
    <x v="3"/>
    <n v="3"/>
    <x v="1"/>
    <x v="8"/>
    <s v="COORDINADOR COMERCIAL"/>
    <s v="RODRIGUEZ REYNA ROBERTO MARTIN"/>
    <x v="0"/>
    <d v="2020-01-08T00:00:00"/>
    <n v="65"/>
    <n v="65.625"/>
    <n v="64.0625"/>
    <n v="64.0625"/>
    <n v="15"/>
    <n v="16"/>
    <n v="16"/>
    <n v="16"/>
    <x v="1"/>
    <x v="1"/>
    <d v="1992-01-07T00:00:00"/>
    <n v="28"/>
    <n v="64.6875"/>
    <x v="6"/>
    <x v="2"/>
  </r>
  <r>
    <s v="001338945"/>
    <x v="230"/>
    <x v="1"/>
    <n v="4"/>
    <x v="1"/>
    <x v="8"/>
    <s v="REPRESENTANTE DE VENTAS MAYORISTA SENIOR"/>
    <s v="RODRIGUEZ REYNA ROBERTO MARTIN"/>
    <x v="0"/>
    <d v="2016-10-10T00:00:00"/>
    <n v="64.473684210526315"/>
    <n v="63.095238095238088"/>
    <n v="68.75"/>
    <n v="64.285714285714292"/>
    <n v="19"/>
    <n v="21"/>
    <n v="20"/>
    <n v="21"/>
    <x v="1"/>
    <x v="1"/>
    <d v="1969-11-24T00:00:00"/>
    <n v="50"/>
    <n v="65.151159147869677"/>
    <x v="18"/>
    <x v="4"/>
  </r>
  <r>
    <s v="42855854"/>
    <x v="231"/>
    <x v="1"/>
    <n v="4"/>
    <x v="1"/>
    <x v="8"/>
    <s v="SUPERVISOR DE VENTAS SELL-IN"/>
    <s v="RODRIGUEZ REYNA ROBERTO MARTIN"/>
    <x v="0"/>
    <d v="2016-03-14T00:00:00"/>
    <n v="71.15384615384616"/>
    <n v="69.642857142857139"/>
    <n v="71.428571428571431"/>
    <n v="66.071428571428569"/>
    <n v="13"/>
    <n v="14"/>
    <n v="14"/>
    <n v="14"/>
    <x v="1"/>
    <x v="0"/>
    <d v="1984-12-19T00:00:00"/>
    <n v="35"/>
    <n v="69.574175824175825"/>
    <x v="74"/>
    <x v="1"/>
  </r>
  <r>
    <s v="10182159"/>
    <x v="232"/>
    <x v="1"/>
    <n v="4"/>
    <x v="1"/>
    <x v="8"/>
    <s v="SUPERVISOR DE VENTAS SENIOR SELL-IN"/>
    <s v="RODRIGUEZ REYNA ROBERTO MARTIN"/>
    <x v="0"/>
    <d v="2012-11-02T00:00:00"/>
    <n v="75"/>
    <n v="72.368421052631575"/>
    <n v="71.05263157894737"/>
    <n v="73.611111111111114"/>
    <n v="19"/>
    <n v="19"/>
    <n v="19"/>
    <n v="18"/>
    <x v="1"/>
    <x v="0"/>
    <d v="1976-09-11T00:00:00"/>
    <n v="43"/>
    <n v="73.008040935672511"/>
    <x v="48"/>
    <x v="1"/>
  </r>
  <r>
    <s v="72183385"/>
    <x v="244"/>
    <x v="3"/>
    <n v="3"/>
    <x v="1"/>
    <x v="8"/>
    <s v="ANALISTA DE MARKETING DIGITAL"/>
    <s v="RODRIGUEZ REYNA ROBERTO MARTIN"/>
    <x v="0"/>
    <d v="2019-06-10T00:00:00"/>
    <n v="55.769230769230766"/>
    <n v="57.142857142857153"/>
    <n v="60.714285714285722"/>
    <n v="57.142857142857153"/>
    <n v="13"/>
    <n v="14"/>
    <n v="14"/>
    <n v="14"/>
    <x v="1"/>
    <x v="0"/>
    <d v="1992-08-10T00:00:00"/>
    <n v="27"/>
    <n v="57.692307692307693"/>
    <x v="74"/>
    <x v="2"/>
  </r>
  <r>
    <s v="06813880"/>
    <x v="233"/>
    <x v="1"/>
    <n v="4"/>
    <x v="1"/>
    <x v="8"/>
    <s v="SUPERVISOR DE VENTAS SELL-IN"/>
    <s v="RODRIGUEZ REYNA ROBERTO MARTIN"/>
    <x v="0"/>
    <d v="2013-04-23T00:00:00"/>
    <n v="71.875"/>
    <n v="71.875"/>
    <n v="71.875"/>
    <n v="70.3125"/>
    <n v="16"/>
    <n v="16"/>
    <n v="16"/>
    <n v="16"/>
    <x v="1"/>
    <x v="0"/>
    <d v="1968-05-31T00:00:00"/>
    <n v="52"/>
    <n v="71.484375"/>
    <x v="79"/>
    <x v="4"/>
  </r>
  <r>
    <s v="25682528"/>
    <x v="235"/>
    <x v="1"/>
    <n v="4"/>
    <x v="1"/>
    <x v="8"/>
    <s v="SUPERVISOR DE VENTAS SELL-IN"/>
    <s v="RODRIGUEZ REYNA ROBERTO MARTIN"/>
    <x v="0"/>
    <d v="2006-12-11T00:00:00"/>
    <n v="54.166666666666657"/>
    <n v="47.916666666666657"/>
    <n v="52.083333333333343"/>
    <n v="43.75"/>
    <n v="12"/>
    <n v="12"/>
    <n v="12"/>
    <n v="12"/>
    <x v="1"/>
    <x v="0"/>
    <d v="1971-01-24T00:00:00"/>
    <n v="49"/>
    <n v="49.479166666666664"/>
    <x v="26"/>
    <x v="4"/>
  </r>
  <r>
    <s v="72963805"/>
    <x v="236"/>
    <x v="3"/>
    <n v="3"/>
    <x v="1"/>
    <x v="8"/>
    <s v="ANALISTA DE MARKETING"/>
    <s v="RODRIGUEZ REYNA ROBERTO MARTIN"/>
    <x v="0"/>
    <d v="2019-02-04T00:00:00"/>
    <n v="70.3125"/>
    <n v="66.666666666666671"/>
    <n v="70.588235294117652"/>
    <n v="68.75"/>
    <n v="16"/>
    <n v="15"/>
    <n v="17"/>
    <n v="16"/>
    <x v="1"/>
    <x v="0"/>
    <d v="1996-01-22T00:00:00"/>
    <n v="24"/>
    <n v="69.079350490196077"/>
    <x v="79"/>
    <x v="3"/>
  </r>
  <r>
    <s v="09457171"/>
    <x v="237"/>
    <x v="2"/>
    <n v="2"/>
    <x v="1"/>
    <x v="8"/>
    <s v="JEFE DE VENTAS SELL-OUT"/>
    <s v="RODRIGUEZ REYNA ROBERTO MARTIN"/>
    <x v="0"/>
    <d v="2012-02-01T00:00:00"/>
    <n v="71.428571428571431"/>
    <n v="75"/>
    <n v="78.571428571428569"/>
    <n v="81.521739130434781"/>
    <n v="21"/>
    <n v="22"/>
    <n v="21"/>
    <n v="23"/>
    <x v="1"/>
    <x v="0"/>
    <d v="1971-01-15T00:00:00"/>
    <n v="49"/>
    <n v="76.630434782608688"/>
    <x v="13"/>
    <x v="4"/>
  </r>
  <r>
    <s v="08885370"/>
    <x v="238"/>
    <x v="3"/>
    <n v="3"/>
    <x v="1"/>
    <x v="8"/>
    <s v="CAPACITADOR"/>
    <s v="RODRIGUEZ REYNA ROBERTO MARTIN"/>
    <x v="0"/>
    <d v="2006-12-01T00:00:00"/>
    <n v="80.357142857142861"/>
    <n v="73.4375"/>
    <n v="67.1875"/>
    <n v="71.666666666666671"/>
    <n v="14"/>
    <n v="16"/>
    <n v="16"/>
    <n v="15"/>
    <x v="1"/>
    <x v="0"/>
    <d v="1973-06-10T00:00:00"/>
    <n v="47"/>
    <n v="73.16220238095238"/>
    <x v="50"/>
    <x v="4"/>
  </r>
  <r>
    <s v="10028844"/>
    <x v="239"/>
    <x v="1"/>
    <n v="4"/>
    <x v="1"/>
    <x v="8"/>
    <s v="REPRESENTANTE DE VENTAS MAYORISTA SENIOR"/>
    <s v="RODRIGUEZ REYNA ROBERTO MARTIN"/>
    <x v="0"/>
    <d v="2016-01-04T00:00:00"/>
    <n v="72.058823529411768"/>
    <n v="70.588235294117652"/>
    <n v="73.529411764705884"/>
    <n v="70.3125"/>
    <n v="17"/>
    <n v="17"/>
    <n v="17"/>
    <n v="16"/>
    <x v="1"/>
    <x v="1"/>
    <d v="1975-03-02T00:00:00"/>
    <n v="45"/>
    <n v="71.622242647058826"/>
    <x v="33"/>
    <x v="4"/>
  </r>
  <r>
    <s v="25683170"/>
    <x v="240"/>
    <x v="1"/>
    <n v="4"/>
    <x v="1"/>
    <x v="8"/>
    <s v="REPRESENTANTE DE VENTAS MAYORISTA SENIOR"/>
    <s v="RODRIGUEZ REYNA ROBERTO MARTIN"/>
    <x v="0"/>
    <d v="2017-10-09T00:00:00"/>
    <n v="65.625"/>
    <n v="68.75"/>
    <n v="64.0625"/>
    <n v="67.1875"/>
    <n v="16"/>
    <n v="16"/>
    <n v="16"/>
    <n v="16"/>
    <x v="1"/>
    <x v="0"/>
    <d v="1971-05-28T00:00:00"/>
    <n v="49"/>
    <n v="66.40625"/>
    <x v="79"/>
    <x v="4"/>
  </r>
  <r>
    <s v="47603529"/>
    <x v="242"/>
    <x v="1"/>
    <n v="4"/>
    <x v="1"/>
    <x v="8"/>
    <s v="ASISTENTE DE VENTAS"/>
    <s v="RODRIGUEZ REYNA ROBERTO MARTIN"/>
    <x v="0"/>
    <d v="2018-03-12T00:00:00"/>
    <n v="73.333333333333329"/>
    <n v="70"/>
    <n v="73.4375"/>
    <n v="71.875"/>
    <n v="15"/>
    <n v="15"/>
    <n v="16"/>
    <n v="16"/>
    <x v="1"/>
    <x v="0"/>
    <d v="1993-01-29T00:00:00"/>
    <n v="27"/>
    <n v="72.161458333333329"/>
    <x v="82"/>
    <x v="2"/>
  </r>
  <r>
    <s v="09924529"/>
    <x v="243"/>
    <x v="1"/>
    <n v="4"/>
    <x v="1"/>
    <x v="8"/>
    <s v="ASISTENTE COMERCIAL"/>
    <s v="RODRIGUEZ REYNA ROBERTO MARTIN"/>
    <x v="0"/>
    <d v="2011-01-04T00:00:00"/>
    <n v="67.045454545454547"/>
    <n v="64.583333333333329"/>
    <n v="67.708333333333329"/>
    <n v="59.782608695652172"/>
    <n v="22"/>
    <n v="24"/>
    <n v="24"/>
    <n v="23"/>
    <x v="1"/>
    <x v="1"/>
    <d v="1972-04-21T00:00:00"/>
    <n v="48"/>
    <n v="64.779932476943344"/>
    <x v="35"/>
    <x v="4"/>
  </r>
  <r>
    <s v="05380696"/>
    <x v="245"/>
    <x v="1"/>
    <n v="4"/>
    <x v="1"/>
    <x v="16"/>
    <s v="REPRESENTANTE DE VENTAS REPUESTOS RETAIL"/>
    <s v="SAENZ BARRERA JOSE ENRIQUE"/>
    <x v="7"/>
    <d v="2019-11-12T00:00:00"/>
    <n v="85"/>
    <n v="80"/>
    <n v="85"/>
    <n v="80"/>
    <n v="5"/>
    <n v="5"/>
    <n v="5"/>
    <n v="5"/>
    <x v="0"/>
    <x v="0"/>
    <d v="1975-08-08T00:00:00"/>
    <n v="44"/>
    <n v="82.5"/>
    <x v="60"/>
    <x v="1"/>
  </r>
  <r>
    <s v="05271754"/>
    <x v="246"/>
    <x v="1"/>
    <n v="4"/>
    <x v="1"/>
    <x v="16"/>
    <s v="REPRESENTANTE DE VENTAS VEHICULOS RETAIL"/>
    <s v="SAENZ BARRERA JOSE ENRIQUE"/>
    <x v="7"/>
    <d v="2019-11-12T00:00:00"/>
    <n v="83.333333333333329"/>
    <n v="87.5"/>
    <n v="91.666666666666671"/>
    <n v="83.333333333333329"/>
    <n v="6"/>
    <n v="6"/>
    <n v="6"/>
    <n v="6"/>
    <x v="0"/>
    <x v="0"/>
    <d v="1966-04-06T00:00:00"/>
    <n v="54"/>
    <n v="86.458333333333329"/>
    <x v="36"/>
    <x v="4"/>
  </r>
  <r>
    <s v="40448874"/>
    <x v="247"/>
    <x v="1"/>
    <n v="4"/>
    <x v="1"/>
    <x v="16"/>
    <s v="REPRESENTANTE DE VENTAS VEHICULOS RETAIL"/>
    <s v="SAENZ BARRERA JOSE ENRIQUE"/>
    <x v="7"/>
    <d v="2019-11-12T00:00:00"/>
    <n v="91.666666666666671"/>
    <n v="91.666666666666671"/>
    <n v="91.666666666666671"/>
    <n v="91.666666666666671"/>
    <n v="3"/>
    <n v="3"/>
    <n v="3"/>
    <n v="3"/>
    <x v="0"/>
    <x v="0"/>
    <d v="1980-02-04T00:00:00"/>
    <n v="40"/>
    <n v="91.666666666666671"/>
    <x v="63"/>
    <x v="1"/>
  </r>
  <r>
    <s v="05380696"/>
    <x v="245"/>
    <x v="1"/>
    <n v="4"/>
    <x v="1"/>
    <x v="16"/>
    <s v="REPRESENTANTE DE VENTAS REPUESTOS RETAIL"/>
    <s v="SAENZ BARRERA JOSE ENRIQUE"/>
    <x v="7"/>
    <d v="2019-11-12T00:00:00"/>
    <n v="87.5"/>
    <n v="83.333333333333329"/>
    <n v="87.5"/>
    <n v="78.571428571428569"/>
    <n v="6"/>
    <n v="6"/>
    <n v="6"/>
    <n v="7"/>
    <x v="1"/>
    <x v="0"/>
    <d v="1975-08-08T00:00:00"/>
    <n v="44"/>
    <n v="84.226190476190467"/>
    <x v="68"/>
    <x v="1"/>
  </r>
  <r>
    <s v="05271754"/>
    <x v="246"/>
    <x v="1"/>
    <n v="4"/>
    <x v="1"/>
    <x v="16"/>
    <s v="REPRESENTANTE DE VENTAS VEHICULOS RETAIL"/>
    <s v="SAENZ BARRERA JOSE ENRIQUE"/>
    <x v="7"/>
    <d v="2019-11-12T00:00:00"/>
    <n v="90"/>
    <n v="95"/>
    <n v="95"/>
    <n v="95.833333333333329"/>
    <n v="5"/>
    <n v="5"/>
    <n v="5"/>
    <n v="6"/>
    <x v="1"/>
    <x v="0"/>
    <d v="1966-04-06T00:00:00"/>
    <n v="54"/>
    <n v="93.958333333333329"/>
    <x v="67"/>
    <x v="4"/>
  </r>
  <r>
    <s v="40448874"/>
    <x v="247"/>
    <x v="1"/>
    <n v="4"/>
    <x v="1"/>
    <x v="16"/>
    <s v="REPRESENTANTE DE VENTAS VEHICULOS RETAIL"/>
    <s v="SAENZ BARRERA JOSE ENRIQUE"/>
    <x v="7"/>
    <d v="2019-11-12T00:00:00"/>
    <n v="95.833333333333329"/>
    <n v="91.666666666666671"/>
    <n v="91.666666666666671"/>
    <n v="95.833333333333329"/>
    <n v="6"/>
    <n v="6"/>
    <n v="6"/>
    <n v="6"/>
    <x v="1"/>
    <x v="0"/>
    <d v="1980-02-04T00:00:00"/>
    <n v="40"/>
    <n v="93.75"/>
    <x v="36"/>
    <x v="1"/>
  </r>
  <r>
    <s v="43699708"/>
    <x v="248"/>
    <x v="1"/>
    <n v="4"/>
    <x v="1"/>
    <x v="2"/>
    <s v="ASISTENTE DE ALMACEN"/>
    <s v="SALVADOR SALVADOR ERIC DEIBY"/>
    <x v="1"/>
    <d v="2016-04-04T00:00:00"/>
    <n v="75"/>
    <n v="75"/>
    <n v="75"/>
    <n v="68.75"/>
    <n v="12"/>
    <n v="11"/>
    <n v="12"/>
    <n v="12"/>
    <x v="0"/>
    <x v="0"/>
    <d v="1986-08-23T00:00:00"/>
    <n v="33"/>
    <n v="73.4375"/>
    <x v="17"/>
    <x v="2"/>
  </r>
  <r>
    <s v="47023258"/>
    <x v="249"/>
    <x v="1"/>
    <n v="4"/>
    <x v="1"/>
    <x v="2"/>
    <s v="ASISTENTE DE ALMACEN"/>
    <s v="SALVADOR SALVADOR ERIC DEIBY"/>
    <x v="1"/>
    <d v="2018-02-05T00:00:00"/>
    <n v="86.36363636363636"/>
    <n v="79.545454545454547"/>
    <n v="87.5"/>
    <n v="84.090909090909093"/>
    <n v="11"/>
    <n v="11"/>
    <n v="10"/>
    <n v="11"/>
    <x v="0"/>
    <x v="0"/>
    <d v="1991-05-20T00:00:00"/>
    <n v="29"/>
    <n v="84.375"/>
    <x v="80"/>
    <x v="2"/>
  </r>
  <r>
    <s v="42946534"/>
    <x v="250"/>
    <x v="1"/>
    <n v="4"/>
    <x v="1"/>
    <x v="2"/>
    <s v="AUXILIAR DE ALMACEN"/>
    <s v="SALVADOR SALVADOR ERIC DEIBY"/>
    <x v="1"/>
    <d v="2018-12-03T00:00:00"/>
    <n v="75"/>
    <n v="71.428571428571431"/>
    <n v="77.777777777777771"/>
    <n v="72.222222222222229"/>
    <n v="9"/>
    <n v="7"/>
    <n v="9"/>
    <n v="9"/>
    <x v="0"/>
    <x v="0"/>
    <d v="1985-03-13T00:00:00"/>
    <n v="35"/>
    <n v="74.107142857142861"/>
    <x v="1"/>
    <x v="1"/>
  </r>
  <r>
    <s v="10085191"/>
    <x v="251"/>
    <x v="1"/>
    <n v="4"/>
    <x v="1"/>
    <x v="2"/>
    <s v="AUXILIAR DE ALMACEN"/>
    <s v="SALVADOR SALVADOR ERIC DEIBY"/>
    <x v="1"/>
    <d v="2017-01-05T00:00:00"/>
    <n v="77.777777777777771"/>
    <n v="63.888888888888893"/>
    <n v="75"/>
    <n v="72.222222222222229"/>
    <n v="9"/>
    <n v="9"/>
    <n v="8"/>
    <n v="9"/>
    <x v="0"/>
    <x v="0"/>
    <d v="1974-10-10T00:00:00"/>
    <n v="45"/>
    <n v="72.222222222222229"/>
    <x v="8"/>
    <x v="4"/>
  </r>
  <r>
    <s v="43699708"/>
    <x v="248"/>
    <x v="1"/>
    <n v="4"/>
    <x v="1"/>
    <x v="2"/>
    <s v="ASISTENTE DE ALMACEN"/>
    <s v="SALVADOR SALVADOR ERIC DEIBY"/>
    <x v="1"/>
    <d v="2016-04-04T00:00:00"/>
    <n v="84.259259259259252"/>
    <n v="82.758620689655174"/>
    <n v="87.068965517241381"/>
    <n v="80.303030303030297"/>
    <n v="27"/>
    <n v="29"/>
    <n v="29"/>
    <n v="33"/>
    <x v="1"/>
    <x v="0"/>
    <d v="1986-08-23T00:00:00"/>
    <n v="33"/>
    <n v="83.59746894229653"/>
    <x v="126"/>
    <x v="2"/>
  </r>
  <r>
    <s v="47023258"/>
    <x v="249"/>
    <x v="1"/>
    <n v="4"/>
    <x v="1"/>
    <x v="2"/>
    <s v="ASISTENTE DE ALMACEN"/>
    <s v="SALVADOR SALVADOR ERIC DEIBY"/>
    <x v="1"/>
    <d v="2018-02-05T00:00:00"/>
    <n v="75"/>
    <n v="75"/>
    <n v="80.555555555555557"/>
    <n v="75"/>
    <n v="18"/>
    <n v="19"/>
    <n v="18"/>
    <n v="24"/>
    <x v="1"/>
    <x v="0"/>
    <d v="1991-05-20T00:00:00"/>
    <n v="29"/>
    <n v="76.388888888888886"/>
    <x v="47"/>
    <x v="2"/>
  </r>
  <r>
    <s v="42946534"/>
    <x v="250"/>
    <x v="1"/>
    <n v="4"/>
    <x v="1"/>
    <x v="2"/>
    <s v="AUXILIAR DE ALMACEN"/>
    <s v="SALVADOR SALVADOR ERIC DEIBY"/>
    <x v="1"/>
    <d v="2018-12-03T00:00:00"/>
    <n v="73.4375"/>
    <n v="72.222222222222229"/>
    <n v="77.941176470588232"/>
    <n v="62.5"/>
    <n v="16"/>
    <n v="18"/>
    <n v="17"/>
    <n v="20"/>
    <x v="1"/>
    <x v="0"/>
    <d v="1985-03-13T00:00:00"/>
    <n v="35"/>
    <n v="71.525224673202615"/>
    <x v="2"/>
    <x v="1"/>
  </r>
  <r>
    <s v="10085191"/>
    <x v="251"/>
    <x v="1"/>
    <n v="4"/>
    <x v="1"/>
    <x v="2"/>
    <s v="AUXILIAR DE ALMACEN"/>
    <s v="SALVADOR SALVADOR ERIC DEIBY"/>
    <x v="1"/>
    <d v="2017-01-05T00:00:00"/>
    <n v="77.272727272727266"/>
    <n v="75"/>
    <n v="75"/>
    <n v="71.428571428571431"/>
    <n v="11"/>
    <n v="11"/>
    <n v="10"/>
    <n v="14"/>
    <x v="1"/>
    <x v="0"/>
    <d v="1974-10-10T00:00:00"/>
    <n v="45"/>
    <n v="74.675324675324674"/>
    <x v="95"/>
    <x v="4"/>
  </r>
  <r>
    <s v="72747159"/>
    <x v="252"/>
    <x v="1"/>
    <n v="4"/>
    <x v="1"/>
    <x v="14"/>
    <s v="ASISTENTE DE COMPRAS"/>
    <s v="TORRES HUAMAN ROBERT DANNY"/>
    <x v="0"/>
    <d v="2016-12-19T00:00:00"/>
    <n v="73.684210526315795"/>
    <n v="70"/>
    <n v="77.631578947368425"/>
    <n v="77.5"/>
    <n v="19"/>
    <n v="20"/>
    <n v="19"/>
    <n v="20"/>
    <x v="0"/>
    <x v="1"/>
    <d v="1991-07-01T00:00:00"/>
    <n v="29"/>
    <n v="74.703947368421055"/>
    <x v="25"/>
    <x v="2"/>
  </r>
  <r>
    <s v="72185402"/>
    <x v="253"/>
    <x v="3"/>
    <n v="3"/>
    <x v="1"/>
    <x v="14"/>
    <s v="ANALISTA DE COMPRAS"/>
    <s v="TORRES HUAMAN ROBERT DANNY"/>
    <x v="0"/>
    <d v="2019-06-12T00:00:00"/>
    <n v="79.411764705882348"/>
    <n v="77.941176470588232"/>
    <n v="80.882352941176464"/>
    <n v="73.4375"/>
    <n v="17"/>
    <n v="17"/>
    <n v="17"/>
    <n v="16"/>
    <x v="0"/>
    <x v="1"/>
    <d v="1993-01-31T00:00:00"/>
    <n v="27"/>
    <n v="77.918198529411768"/>
    <x v="33"/>
    <x v="2"/>
  </r>
  <r>
    <s v="002536258"/>
    <x v="254"/>
    <x v="1"/>
    <n v="4"/>
    <x v="1"/>
    <x v="14"/>
    <s v="AUXILIAR ADMINISTRATIVA"/>
    <s v="TORRES HUAMAN ROBERT DANNY"/>
    <x v="0"/>
    <d v="2019-08-01T00:00:00"/>
    <n v="70.833333333333329"/>
    <n v="69.736842105263165"/>
    <n v="70.833333333333329"/>
    <n v="76.315789473684205"/>
    <n v="18"/>
    <n v="19"/>
    <n v="18"/>
    <n v="19"/>
    <x v="0"/>
    <x v="1"/>
    <d v="1995-07-21T00:00:00"/>
    <n v="25"/>
    <n v="71.929824561403507"/>
    <x v="71"/>
    <x v="2"/>
  </r>
  <r>
    <s v="72747159"/>
    <x v="252"/>
    <x v="1"/>
    <n v="4"/>
    <x v="1"/>
    <x v="14"/>
    <s v="ASISTENTE DE COMPRAS"/>
    <s v="TORRES HUAMAN ROBERT DANNY"/>
    <x v="0"/>
    <d v="2016-12-19T00:00:00"/>
    <n v="69.736842105263165"/>
    <n v="66.25"/>
    <n v="72.61904761904762"/>
    <n v="72.61904761904762"/>
    <n v="19"/>
    <n v="20"/>
    <n v="21"/>
    <n v="21"/>
    <x v="1"/>
    <x v="1"/>
    <d v="1991-07-01T00:00:00"/>
    <n v="29"/>
    <n v="70.306234335839605"/>
    <x v="18"/>
    <x v="2"/>
  </r>
  <r>
    <s v="72185402"/>
    <x v="253"/>
    <x v="3"/>
    <n v="3"/>
    <x v="1"/>
    <x v="14"/>
    <s v="ANALISTA DE COMPRAS"/>
    <s v="TORRES HUAMAN ROBERT DANNY"/>
    <x v="0"/>
    <d v="2019-06-12T00:00:00"/>
    <n v="73.86363636363636"/>
    <n v="69.565217391304344"/>
    <n v="76.041666666666671"/>
    <n v="69.565217391304344"/>
    <n v="22"/>
    <n v="23"/>
    <n v="24"/>
    <n v="23"/>
    <x v="1"/>
    <x v="1"/>
    <d v="1993-01-31T00:00:00"/>
    <n v="27"/>
    <n v="72.258934453227937"/>
    <x v="99"/>
    <x v="2"/>
  </r>
  <r>
    <s v="002536258"/>
    <x v="254"/>
    <x v="1"/>
    <n v="4"/>
    <x v="1"/>
    <x v="14"/>
    <s v="AUXILIAR ADMINISTRATIVA"/>
    <s v="TORRES HUAMAN ROBERT DANNY"/>
    <x v="0"/>
    <d v="2019-08-01T00:00:00"/>
    <n v="61.764705882352942"/>
    <n v="64.0625"/>
    <n v="73.4375"/>
    <n v="72.058823529411768"/>
    <n v="17"/>
    <n v="16"/>
    <n v="16"/>
    <n v="17"/>
    <x v="1"/>
    <x v="1"/>
    <d v="1995-07-21T00:00:00"/>
    <n v="25"/>
    <n v="67.830882352941174"/>
    <x v="78"/>
    <x v="2"/>
  </r>
  <r>
    <s v="06432246"/>
    <x v="255"/>
    <x v="1"/>
    <n v="4"/>
    <x v="1"/>
    <x v="2"/>
    <s v="AUXILIAR DE ALMACEN"/>
    <s v="VALVERDE CABRERA RAFAEL"/>
    <x v="1"/>
    <d v="2019-12-02T00:00:00"/>
    <n v="65"/>
    <n v="56.25"/>
    <n v="65"/>
    <n v="70"/>
    <n v="5"/>
    <n v="4"/>
    <n v="5"/>
    <n v="5"/>
    <x v="0"/>
    <x v="0"/>
    <d v="1976-07-23T00:00:00"/>
    <n v="44"/>
    <n v="64.0625"/>
    <x v="97"/>
    <x v="1"/>
  </r>
  <r>
    <s v="48232147"/>
    <x v="256"/>
    <x v="1"/>
    <n v="4"/>
    <x v="1"/>
    <x v="2"/>
    <s v="AUXILIAR DE ALMACEN"/>
    <s v="VALVERDE CABRERA RAFAEL"/>
    <x v="1"/>
    <d v="2018-02-15T00:00:00"/>
    <n v="66.666666666666671"/>
    <n v="25"/>
    <n v="66.666666666666671"/>
    <n v="62.5"/>
    <n v="3"/>
    <n v="4"/>
    <n v="3"/>
    <n v="4"/>
    <x v="0"/>
    <x v="0"/>
    <d v="1994-05-04T00:00:00"/>
    <n v="26"/>
    <n v="55.208333333333336"/>
    <x v="127"/>
    <x v="2"/>
  </r>
  <r>
    <s v="70327335"/>
    <x v="257"/>
    <x v="1"/>
    <n v="4"/>
    <x v="1"/>
    <x v="2"/>
    <s v="AUXILIAR DE ALMACEN"/>
    <s v="VALVERDE CABRERA RAFAEL"/>
    <x v="1"/>
    <d v="2017-07-03T00:00:00"/>
    <n v="60.714285714285722"/>
    <n v="66.666666666666671"/>
    <n v="65"/>
    <n v="71.428571428571431"/>
    <n v="7"/>
    <n v="6"/>
    <n v="5"/>
    <n v="7"/>
    <x v="0"/>
    <x v="0"/>
    <d v="1992-03-11T00:00:00"/>
    <n v="28"/>
    <n v="65.952380952380963"/>
    <x v="68"/>
    <x v="2"/>
  </r>
  <r>
    <s v="45678024"/>
    <x v="258"/>
    <x v="1"/>
    <n v="4"/>
    <x v="1"/>
    <x v="2"/>
    <s v="ASISTENTE DE ALMACEN"/>
    <s v="VALVERDE CABRERA RAFAEL"/>
    <x v="1"/>
    <d v="2015-12-14T00:00:00"/>
    <n v="80.769230769230774"/>
    <n v="78.84615384615384"/>
    <n v="86.538461538461533"/>
    <n v="80.769230769230774"/>
    <n v="13"/>
    <n v="13"/>
    <n v="13"/>
    <n v="13"/>
    <x v="0"/>
    <x v="0"/>
    <d v="1989-04-30T00:00:00"/>
    <n v="31"/>
    <n v="81.730769230769226"/>
    <x v="37"/>
    <x v="2"/>
  </r>
  <r>
    <s v="46118545"/>
    <x v="259"/>
    <x v="1"/>
    <n v="4"/>
    <x v="1"/>
    <x v="2"/>
    <s v="AUXILIAR DE ALMACEN"/>
    <s v="VALVERDE CABRERA RAFAEL"/>
    <x v="1"/>
    <d v="2016-09-02T00:00:00"/>
    <n v="67.857142857142861"/>
    <n v="60.714285714285722"/>
    <n v="75"/>
    <n v="64.285714285714292"/>
    <n v="7"/>
    <n v="7"/>
    <n v="5"/>
    <n v="7"/>
    <x v="0"/>
    <x v="0"/>
    <d v="1989-03-22T00:00:00"/>
    <n v="31"/>
    <n v="66.964285714285722"/>
    <x v="94"/>
    <x v="2"/>
  </r>
  <r>
    <s v="45876112"/>
    <x v="260"/>
    <x v="1"/>
    <n v="4"/>
    <x v="1"/>
    <x v="2"/>
    <s v="AUXILIAR DE ALMACEN"/>
    <s v="VALVERDE CABRERA RAFAEL"/>
    <x v="1"/>
    <d v="2018-02-05T00:00:00"/>
    <n v="67.857142857142861"/>
    <n v="67.857142857142861"/>
    <n v="67.857142857142861"/>
    <n v="67.857142857142861"/>
    <n v="7"/>
    <n v="7"/>
    <n v="7"/>
    <n v="7"/>
    <x v="0"/>
    <x v="0"/>
    <d v="1989-04-03T00:00:00"/>
    <n v="31"/>
    <n v="67.857142857142861"/>
    <x v="11"/>
    <x v="2"/>
  </r>
  <r>
    <s v="44877596"/>
    <x v="261"/>
    <x v="1"/>
    <n v="4"/>
    <x v="1"/>
    <x v="2"/>
    <s v="AUXILIAR DE ALMACEN"/>
    <s v="VALVERDE CABRERA RAFAEL"/>
    <x v="1"/>
    <d v="2018-03-12T00:00:00"/>
    <n v="70.833333333333329"/>
    <n v="66.666666666666671"/>
    <n v="70.833333333333329"/>
    <n v="70.833333333333329"/>
    <n v="6"/>
    <n v="6"/>
    <n v="6"/>
    <n v="6"/>
    <x v="0"/>
    <x v="0"/>
    <d v="1987-01-06T00:00:00"/>
    <n v="33"/>
    <n v="69.791666666666657"/>
    <x v="36"/>
    <x v="2"/>
  </r>
  <r>
    <s v="42174212"/>
    <x v="262"/>
    <x v="1"/>
    <n v="4"/>
    <x v="1"/>
    <x v="2"/>
    <s v="AUXILIAR DE ALMACEN"/>
    <s v="VALVERDE CABRERA RAFAEL"/>
    <x v="1"/>
    <d v="2017-07-10T00:00:00"/>
    <n v="68.75"/>
    <n v="62.5"/>
    <n v="65.625"/>
    <n v="62.5"/>
    <n v="8"/>
    <n v="8"/>
    <n v="8"/>
    <n v="8"/>
    <x v="0"/>
    <x v="0"/>
    <d v="1983-08-02T00:00:00"/>
    <n v="37"/>
    <n v="64.84375"/>
    <x v="5"/>
    <x v="1"/>
  </r>
  <r>
    <s v="148180011"/>
    <x v="263"/>
    <x v="1"/>
    <n v="4"/>
    <x v="1"/>
    <x v="2"/>
    <s v="AUXILIAR DE ALMACEN"/>
    <s v="VALVERDE CABRERA RAFAEL"/>
    <x v="1"/>
    <d v="2018-01-08T00:00:00"/>
    <n v="81.25"/>
    <n v="81.25"/>
    <n v="71.875"/>
    <n v="78.125"/>
    <n v="8"/>
    <n v="8"/>
    <n v="8"/>
    <n v="8"/>
    <x v="0"/>
    <x v="0"/>
    <d v="1982-11-05T00:00:00"/>
    <n v="37"/>
    <n v="78.125"/>
    <x v="5"/>
    <x v="1"/>
  </r>
  <r>
    <s v="72921224"/>
    <x v="264"/>
    <x v="1"/>
    <n v="4"/>
    <x v="1"/>
    <x v="2"/>
    <s v="AUXILIAR DE ALMACEN"/>
    <s v="VALVERDE CABRERA RAFAEL"/>
    <x v="1"/>
    <d v="2018-05-07T00:00:00"/>
    <n v="70.833333333333329"/>
    <n v="62.5"/>
    <n v="66.666666666666671"/>
    <n v="66.666666666666671"/>
    <n v="6"/>
    <n v="4"/>
    <n v="6"/>
    <n v="6"/>
    <x v="0"/>
    <x v="0"/>
    <d v="1996-11-18T00:00:00"/>
    <n v="23"/>
    <n v="66.666666666666671"/>
    <x v="122"/>
    <x v="3"/>
  </r>
  <r>
    <s v="43959477"/>
    <x v="265"/>
    <x v="1"/>
    <n v="4"/>
    <x v="1"/>
    <x v="2"/>
    <s v="AUXILIAR DE ALMACEN"/>
    <s v="VALVERDE CABRERA RAFAEL"/>
    <x v="1"/>
    <d v="2019-12-02T00:00:00"/>
    <n v="75"/>
    <n v="66.666666666666671"/>
    <n v="75"/>
    <n v="75"/>
    <n v="7"/>
    <n v="6"/>
    <n v="7"/>
    <n v="7"/>
    <x v="0"/>
    <x v="0"/>
    <d v="1985-09-18T00:00:00"/>
    <n v="34"/>
    <n v="72.916666666666671"/>
    <x v="4"/>
    <x v="2"/>
  </r>
  <r>
    <s v="76348533"/>
    <x v="266"/>
    <x v="1"/>
    <n v="4"/>
    <x v="1"/>
    <x v="2"/>
    <s v="AUXILIAR DE ALMACEN"/>
    <s v="VALVERDE CABRERA RAFAEL"/>
    <x v="1"/>
    <d v="2017-04-03T00:00:00"/>
    <n v="80.555555555555557"/>
    <n v="63.888888888888893"/>
    <n v="72.222222222222229"/>
    <n v="69.444444444444443"/>
    <n v="9"/>
    <n v="9"/>
    <n v="9"/>
    <n v="9"/>
    <x v="0"/>
    <x v="0"/>
    <d v="1995-12-07T00:00:00"/>
    <n v="24"/>
    <n v="71.527777777777786"/>
    <x v="59"/>
    <x v="3"/>
  </r>
  <r>
    <s v="74780796"/>
    <x v="267"/>
    <x v="1"/>
    <n v="4"/>
    <x v="1"/>
    <x v="2"/>
    <s v="AUXILIAR DE ALMACEN"/>
    <s v="VALVERDE CABRERA RAFAEL"/>
    <x v="1"/>
    <d v="2019-04-01T00:00:00"/>
    <n v="67.857142857142861"/>
    <n v="66.666666666666671"/>
    <n v="75"/>
    <n v="67.857142857142861"/>
    <n v="7"/>
    <n v="6"/>
    <n v="7"/>
    <n v="7"/>
    <x v="0"/>
    <x v="0"/>
    <d v="1999-09-22T00:00:00"/>
    <n v="20"/>
    <n v="69.345238095238102"/>
    <x v="4"/>
    <x v="3"/>
  </r>
  <r>
    <s v="48357445"/>
    <x v="268"/>
    <x v="1"/>
    <n v="4"/>
    <x v="1"/>
    <x v="2"/>
    <s v="ASISTENTE DE ALMACEN"/>
    <s v="VALVERDE CABRERA RAFAEL"/>
    <x v="1"/>
    <d v="2017-07-19T00:00:00"/>
    <n v="80.555555555555557"/>
    <n v="75"/>
    <n v="86.111111111111114"/>
    <n v="77.777777777777771"/>
    <n v="9"/>
    <n v="9"/>
    <n v="9"/>
    <n v="9"/>
    <x v="0"/>
    <x v="0"/>
    <d v="1994-01-26T00:00:00"/>
    <n v="26"/>
    <n v="79.861111111111114"/>
    <x v="59"/>
    <x v="2"/>
  </r>
  <r>
    <s v="42790586"/>
    <x v="269"/>
    <x v="1"/>
    <n v="4"/>
    <x v="1"/>
    <x v="2"/>
    <s v="AUXILIAR DE ALMACEN"/>
    <s v="VALVERDE CABRERA RAFAEL"/>
    <x v="1"/>
    <d v="2018-09-03T00:00:00"/>
    <n v="82.142857142857139"/>
    <n v="62.5"/>
    <n v="78.571428571428569"/>
    <n v="75"/>
    <n v="7"/>
    <n v="6"/>
    <n v="7"/>
    <n v="7"/>
    <x v="0"/>
    <x v="0"/>
    <d v="1984-06-11T00:00:00"/>
    <n v="36"/>
    <n v="74.553571428571431"/>
    <x v="4"/>
    <x v="1"/>
  </r>
  <r>
    <s v="48232147"/>
    <x v="256"/>
    <x v="1"/>
    <n v="4"/>
    <x v="1"/>
    <x v="2"/>
    <s v="AUXILIAR DE ALMACEN"/>
    <s v="VALVERDE CABRERA RAFAEL"/>
    <x v="1"/>
    <d v="2018-02-15T00:00:00"/>
    <n v="67.647058823529406"/>
    <n v="65.277777777777771"/>
    <n v="68.75"/>
    <n v="71.25"/>
    <n v="17"/>
    <n v="18"/>
    <n v="16"/>
    <n v="20"/>
    <x v="1"/>
    <x v="0"/>
    <d v="1994-05-04T00:00:00"/>
    <n v="26"/>
    <n v="68.231209150326791"/>
    <x v="2"/>
    <x v="2"/>
  </r>
  <r>
    <s v="06432246"/>
    <x v="255"/>
    <x v="1"/>
    <n v="4"/>
    <x v="1"/>
    <x v="2"/>
    <s v="AUXILIAR DE ALMACEN"/>
    <s v="VALVERDE CABRERA RAFAEL"/>
    <x v="1"/>
    <d v="2019-12-02T00:00:00"/>
    <n v="69.117647058823536"/>
    <n v="68.055555555555557"/>
    <n v="73.4375"/>
    <n v="71.428571428571431"/>
    <n v="17"/>
    <n v="18"/>
    <n v="16"/>
    <n v="21"/>
    <x v="1"/>
    <x v="0"/>
    <d v="1976-07-23T00:00:00"/>
    <n v="44"/>
    <n v="70.509818510737631"/>
    <x v="54"/>
    <x v="1"/>
  </r>
  <r>
    <s v="70327335"/>
    <x v="257"/>
    <x v="1"/>
    <n v="4"/>
    <x v="1"/>
    <x v="2"/>
    <s v="AUXILIAR DE ALMACEN"/>
    <s v="VALVERDE CABRERA RAFAEL"/>
    <x v="1"/>
    <d v="2017-07-03T00:00:00"/>
    <n v="58.823529411764703"/>
    <n v="61.111111111111107"/>
    <n v="60.294117647058833"/>
    <n v="59.090909090909093"/>
    <n v="17"/>
    <n v="18"/>
    <n v="17"/>
    <n v="22"/>
    <x v="1"/>
    <x v="0"/>
    <d v="1992-03-11T00:00:00"/>
    <n v="28"/>
    <n v="59.829916815210936"/>
    <x v="71"/>
    <x v="2"/>
  </r>
  <r>
    <s v="45678024"/>
    <x v="258"/>
    <x v="1"/>
    <n v="4"/>
    <x v="1"/>
    <x v="2"/>
    <s v="ASISTENTE DE ALMACEN"/>
    <s v="VALVERDE CABRERA RAFAEL"/>
    <x v="1"/>
    <d v="2015-12-14T00:00:00"/>
    <n v="81.034482758620683"/>
    <n v="71.551724137931032"/>
    <n v="84.166666666666671"/>
    <n v="78.571428571428569"/>
    <n v="29"/>
    <n v="29"/>
    <n v="30"/>
    <n v="35"/>
    <x v="1"/>
    <x v="0"/>
    <d v="1989-04-30T00:00:00"/>
    <n v="31"/>
    <n v="78.831075533661732"/>
    <x v="55"/>
    <x v="2"/>
  </r>
  <r>
    <s v="46118545"/>
    <x v="259"/>
    <x v="1"/>
    <n v="4"/>
    <x v="1"/>
    <x v="2"/>
    <s v="AUXILIAR DE ALMACEN"/>
    <s v="VALVERDE CABRERA RAFAEL"/>
    <x v="1"/>
    <d v="2016-09-02T00:00:00"/>
    <n v="77.777777777777771"/>
    <n v="75"/>
    <n v="83.333333333333329"/>
    <n v="76.086956521739125"/>
    <n v="18"/>
    <n v="20"/>
    <n v="18"/>
    <n v="23"/>
    <x v="1"/>
    <x v="0"/>
    <d v="1989-03-22T00:00:00"/>
    <n v="31"/>
    <n v="78.049516908212553"/>
    <x v="47"/>
    <x v="2"/>
  </r>
  <r>
    <s v="45876112"/>
    <x v="260"/>
    <x v="1"/>
    <n v="4"/>
    <x v="1"/>
    <x v="2"/>
    <s v="AUXILIAR DE ALMACEN"/>
    <s v="VALVERDE CABRERA RAFAEL"/>
    <x v="1"/>
    <d v="2018-02-05T00:00:00"/>
    <n v="60.227272727272727"/>
    <n v="58.333333333333343"/>
    <n v="62.5"/>
    <n v="61.53846153846154"/>
    <n v="22"/>
    <n v="21"/>
    <n v="20"/>
    <n v="26"/>
    <x v="1"/>
    <x v="0"/>
    <d v="1989-04-03T00:00:00"/>
    <n v="31"/>
    <n v="60.649766899766902"/>
    <x v="70"/>
    <x v="2"/>
  </r>
  <r>
    <s v="44877596"/>
    <x v="261"/>
    <x v="1"/>
    <n v="4"/>
    <x v="1"/>
    <x v="2"/>
    <s v="AUXILIAR DE ALMACEN"/>
    <s v="VALVERDE CABRERA RAFAEL"/>
    <x v="1"/>
    <d v="2018-03-12T00:00:00"/>
    <n v="67.647058823529406"/>
    <n v="70.3125"/>
    <n v="70.588235294117652"/>
    <n v="61.904761904761912"/>
    <n v="17"/>
    <n v="16"/>
    <n v="17"/>
    <n v="21"/>
    <x v="1"/>
    <x v="0"/>
    <d v="1987-01-06T00:00:00"/>
    <n v="33"/>
    <n v="67.613139005602235"/>
    <x v="2"/>
    <x v="2"/>
  </r>
  <r>
    <s v="42174212"/>
    <x v="262"/>
    <x v="1"/>
    <n v="4"/>
    <x v="1"/>
    <x v="2"/>
    <s v="AUXILIAR DE ALMACEN"/>
    <s v="VALVERDE CABRERA RAFAEL"/>
    <x v="1"/>
    <d v="2017-07-10T00:00:00"/>
    <n v="66.666666666666671"/>
    <n v="60.526315789473678"/>
    <n v="70.588235294117652"/>
    <n v="64"/>
    <n v="18"/>
    <n v="19"/>
    <n v="17"/>
    <n v="25"/>
    <x v="1"/>
    <x v="0"/>
    <d v="1983-08-02T00:00:00"/>
    <n v="37"/>
    <n v="65.445304437564502"/>
    <x v="47"/>
    <x v="1"/>
  </r>
  <r>
    <s v="148180011"/>
    <x v="263"/>
    <x v="1"/>
    <n v="4"/>
    <x v="1"/>
    <x v="2"/>
    <s v="AUXILIAR DE ALMACEN"/>
    <s v="VALVERDE CABRERA RAFAEL"/>
    <x v="1"/>
    <d v="2018-01-08T00:00:00"/>
    <n v="69.736842105263165"/>
    <n v="69.736842105263165"/>
    <n v="70.833333333333329"/>
    <n v="69.565217391304344"/>
    <n v="19"/>
    <n v="19"/>
    <n v="18"/>
    <n v="23"/>
    <x v="1"/>
    <x v="0"/>
    <d v="1982-11-05T00:00:00"/>
    <n v="37"/>
    <n v="69.968058733790997"/>
    <x v="47"/>
    <x v="1"/>
  </r>
  <r>
    <s v="72921224"/>
    <x v="264"/>
    <x v="1"/>
    <n v="4"/>
    <x v="1"/>
    <x v="2"/>
    <s v="AUXILIAR DE ALMACEN"/>
    <s v="VALVERDE CABRERA RAFAEL"/>
    <x v="1"/>
    <d v="2018-05-07T00:00:00"/>
    <n v="65"/>
    <n v="70.3125"/>
    <n v="73.4375"/>
    <n v="67.5"/>
    <n v="15"/>
    <n v="16"/>
    <n v="16"/>
    <n v="20"/>
    <x v="1"/>
    <x v="0"/>
    <d v="1996-11-18T00:00:00"/>
    <n v="23"/>
    <n v="69.0625"/>
    <x v="33"/>
    <x v="3"/>
  </r>
  <r>
    <s v="43959477"/>
    <x v="265"/>
    <x v="1"/>
    <n v="4"/>
    <x v="1"/>
    <x v="2"/>
    <s v="AUXILIAR DE ALMACEN"/>
    <s v="VALVERDE CABRERA RAFAEL"/>
    <x v="1"/>
    <d v="2019-12-02T00:00:00"/>
    <n v="69.642857142857139"/>
    <n v="67.857142857142861"/>
    <n v="78.571428571428569"/>
    <n v="69.117647058823536"/>
    <n v="14"/>
    <n v="14"/>
    <n v="14"/>
    <n v="17"/>
    <x v="1"/>
    <x v="0"/>
    <d v="1985-09-18T00:00:00"/>
    <n v="34"/>
    <n v="71.297268907563023"/>
    <x v="89"/>
    <x v="2"/>
  </r>
  <r>
    <s v="76348533"/>
    <x v="266"/>
    <x v="1"/>
    <n v="4"/>
    <x v="1"/>
    <x v="2"/>
    <s v="AUXILIAR DE ALMACEN"/>
    <s v="VALVERDE CABRERA RAFAEL"/>
    <x v="1"/>
    <d v="2017-04-03T00:00:00"/>
    <n v="73.75"/>
    <n v="68.75"/>
    <n v="77.5"/>
    <n v="71"/>
    <n v="20"/>
    <n v="20"/>
    <n v="20"/>
    <n v="25"/>
    <x v="1"/>
    <x v="0"/>
    <d v="1995-12-07T00:00:00"/>
    <n v="24"/>
    <n v="72.75"/>
    <x v="41"/>
    <x v="3"/>
  </r>
  <r>
    <s v="74780796"/>
    <x v="267"/>
    <x v="1"/>
    <n v="4"/>
    <x v="1"/>
    <x v="2"/>
    <s v="AUXILIAR DE ALMACEN"/>
    <s v="VALVERDE CABRERA RAFAEL"/>
    <x v="1"/>
    <d v="2019-04-01T00:00:00"/>
    <n v="65"/>
    <n v="53.333333333333343"/>
    <n v="58.333333333333343"/>
    <n v="63.888888888888893"/>
    <n v="15"/>
    <n v="15"/>
    <n v="15"/>
    <n v="18"/>
    <x v="1"/>
    <x v="0"/>
    <d v="1999-09-22T00:00:00"/>
    <n v="20"/>
    <n v="60.138888888888893"/>
    <x v="6"/>
    <x v="3"/>
  </r>
  <r>
    <s v="48357445"/>
    <x v="268"/>
    <x v="1"/>
    <n v="4"/>
    <x v="1"/>
    <x v="2"/>
    <s v="ASISTENTE DE ALMACEN"/>
    <s v="VALVERDE CABRERA RAFAEL"/>
    <x v="1"/>
    <d v="2017-07-19T00:00:00"/>
    <n v="76"/>
    <n v="70.833333333333329"/>
    <n v="78"/>
    <n v="77.41935483870968"/>
    <n v="25"/>
    <n v="24"/>
    <n v="25"/>
    <n v="31"/>
    <x v="1"/>
    <x v="0"/>
    <d v="1994-01-26T00:00:00"/>
    <n v="26"/>
    <n v="75.563172043010752"/>
    <x v="128"/>
    <x v="2"/>
  </r>
  <r>
    <s v="42790586"/>
    <x v="269"/>
    <x v="1"/>
    <n v="4"/>
    <x v="1"/>
    <x v="2"/>
    <s v="AUXILIAR DE ALMACEN"/>
    <s v="VALVERDE CABRERA RAFAEL"/>
    <x v="1"/>
    <d v="2018-09-03T00:00:00"/>
    <n v="67.1875"/>
    <n v="73.333333333333329"/>
    <n v="71.875"/>
    <n v="73.80952380952381"/>
    <n v="16"/>
    <n v="15"/>
    <n v="16"/>
    <n v="21"/>
    <x v="1"/>
    <x v="0"/>
    <d v="1984-06-11T00:00:00"/>
    <n v="36"/>
    <n v="71.551339285714278"/>
    <x v="21"/>
    <x v="1"/>
  </r>
  <r>
    <s v="40715092"/>
    <x v="270"/>
    <x v="3"/>
    <n v="3"/>
    <x v="1"/>
    <x v="22"/>
    <s v="SUPERVISOR DE SERVICIO AL CLIENTE"/>
    <s v="VARGAS PEÑA ERICK"/>
    <x v="0"/>
    <d v="2007-01-01T00:00:00"/>
    <n v="72.5"/>
    <n v="72.727272727272734"/>
    <n v="73.80952380952381"/>
    <n v="69.318181818181813"/>
    <n v="20"/>
    <n v="22"/>
    <n v="21"/>
    <n v="22"/>
    <x v="0"/>
    <x v="0"/>
    <d v="1980-08-29T00:00:00"/>
    <n v="39"/>
    <n v="72.088744588744589"/>
    <x v="41"/>
    <x v="1"/>
  </r>
  <r>
    <s v="41397039"/>
    <x v="271"/>
    <x v="3"/>
    <n v="3"/>
    <x v="1"/>
    <x v="22"/>
    <s v="SUPERVISOR POST VENTA"/>
    <s v="VARGAS PEÑA ERICK"/>
    <x v="0"/>
    <d v="2012-05-02T00:00:00"/>
    <n v="75"/>
    <n v="73.80952380952381"/>
    <n v="75"/>
    <n v="75"/>
    <n v="20"/>
    <n v="21"/>
    <n v="21"/>
    <n v="19"/>
    <x v="0"/>
    <x v="0"/>
    <d v="1980-03-11T00:00:00"/>
    <n v="40"/>
    <n v="74.702380952380949"/>
    <x v="18"/>
    <x v="1"/>
  </r>
  <r>
    <s v="40241539"/>
    <x v="272"/>
    <x v="2"/>
    <n v="2"/>
    <x v="1"/>
    <x v="17"/>
    <s v="JEFE DE SERVICIO TÉCNICO"/>
    <s v="VARGAS PEÑA ERICK"/>
    <x v="0"/>
    <d v="2017-08-01T00:00:00"/>
    <n v="63.636363636363633"/>
    <n v="62.5"/>
    <n v="65.909090909090907"/>
    <n v="64.285714285714292"/>
    <n v="22"/>
    <n v="22"/>
    <n v="22"/>
    <n v="21"/>
    <x v="0"/>
    <x v="0"/>
    <d v="1979-06-29T00:00:00"/>
    <n v="41"/>
    <n v="64.08279220779221"/>
    <x v="13"/>
    <x v="1"/>
  </r>
  <r>
    <s v="08247662"/>
    <x v="273"/>
    <x v="3"/>
    <n v="3"/>
    <x v="1"/>
    <x v="22"/>
    <s v="ANALISTA DE POST VENTA"/>
    <s v="VARGAS PEÑA ERICK"/>
    <x v="0"/>
    <d v="2004-03-10T00:00:00"/>
    <n v="76.388888888888886"/>
    <n v="75"/>
    <n v="76.315789473684205"/>
    <n v="72.368421052631575"/>
    <n v="18"/>
    <n v="19"/>
    <n v="19"/>
    <n v="19"/>
    <x v="0"/>
    <x v="1"/>
    <d v="1965-10-06T00:00:00"/>
    <n v="54"/>
    <n v="75.018274853801159"/>
    <x v="48"/>
    <x v="4"/>
  </r>
  <r>
    <s v="06771922"/>
    <x v="274"/>
    <x v="3"/>
    <n v="3"/>
    <x v="1"/>
    <x v="22"/>
    <s v="SUPERVISOR DE SERVICIO AL CLIENTE"/>
    <s v="VARGAS PEÑA ERICK"/>
    <x v="0"/>
    <d v="2007-02-08T00:00:00"/>
    <n v="70.967741935483872"/>
    <n v="68.75"/>
    <n v="71.09375"/>
    <n v="69.354838709677423"/>
    <n v="31"/>
    <n v="32"/>
    <n v="32"/>
    <n v="31"/>
    <x v="0"/>
    <x v="1"/>
    <d v="1969-07-22T00:00:00"/>
    <n v="51"/>
    <n v="70.04158266129032"/>
    <x v="100"/>
    <x v="4"/>
  </r>
  <r>
    <s v="10004335"/>
    <x v="275"/>
    <x v="1"/>
    <n v="4"/>
    <x v="1"/>
    <x v="22"/>
    <s v="ASISTENTE ADMINISTRATIVO"/>
    <s v="VARGAS PEÑA ERICK"/>
    <x v="0"/>
    <d v="2009-01-02T00:00:00"/>
    <n v="66.304347826086953"/>
    <n v="63"/>
    <n v="69"/>
    <n v="65"/>
    <n v="23"/>
    <n v="25"/>
    <n v="25"/>
    <n v="25"/>
    <x v="0"/>
    <x v="1"/>
    <d v="1976-03-27T00:00:00"/>
    <n v="44"/>
    <n v="65.826086956521735"/>
    <x v="115"/>
    <x v="1"/>
  </r>
  <r>
    <s v="40715092"/>
    <x v="270"/>
    <x v="3"/>
    <n v="3"/>
    <x v="1"/>
    <x v="22"/>
    <s v="SUPERVISOR DE SERVICIO AL CLIENTE"/>
    <s v="VARGAS PEÑA ERICK"/>
    <x v="0"/>
    <d v="2007-01-01T00:00:00"/>
    <n v="77.941176470588232"/>
    <n v="68.75"/>
    <n v="77.941176470588232"/>
    <n v="72.058823529411768"/>
    <n v="17"/>
    <n v="16"/>
    <n v="17"/>
    <n v="17"/>
    <x v="1"/>
    <x v="0"/>
    <d v="1980-08-29T00:00:00"/>
    <n v="39"/>
    <n v="74.172794117647058"/>
    <x v="33"/>
    <x v="1"/>
  </r>
  <r>
    <s v="41397039"/>
    <x v="271"/>
    <x v="3"/>
    <n v="3"/>
    <x v="1"/>
    <x v="22"/>
    <s v="SUPERVISOR POST VENTA"/>
    <s v="VARGAS PEÑA ERICK"/>
    <x v="0"/>
    <d v="2012-05-02T00:00:00"/>
    <n v="66.666666666666671"/>
    <n v="60"/>
    <n v="63.333333333333343"/>
    <n v="61.666666666666657"/>
    <n v="15"/>
    <n v="15"/>
    <n v="15"/>
    <n v="15"/>
    <x v="1"/>
    <x v="0"/>
    <d v="1980-03-11T00:00:00"/>
    <n v="40"/>
    <n v="62.916666666666664"/>
    <x v="19"/>
    <x v="1"/>
  </r>
  <r>
    <s v="40241539"/>
    <x v="272"/>
    <x v="2"/>
    <n v="2"/>
    <x v="1"/>
    <x v="17"/>
    <s v="JEFE DE SERVICIO TÉCNICO"/>
    <s v="VARGAS PEÑA ERICK"/>
    <x v="0"/>
    <d v="2017-08-01T00:00:00"/>
    <n v="71.15384615384616"/>
    <n v="65.384615384615387"/>
    <n v="73.07692307692308"/>
    <n v="72.916666666666671"/>
    <n v="26"/>
    <n v="26"/>
    <n v="26"/>
    <n v="24"/>
    <x v="1"/>
    <x v="0"/>
    <d v="1979-06-29T00:00:00"/>
    <n v="41"/>
    <n v="70.633012820512832"/>
    <x v="129"/>
    <x v="1"/>
  </r>
  <r>
    <s v="08247662"/>
    <x v="273"/>
    <x v="3"/>
    <n v="3"/>
    <x v="1"/>
    <x v="22"/>
    <s v="ANALISTA DE POST VENTA"/>
    <s v="VARGAS PEÑA ERICK"/>
    <x v="0"/>
    <d v="2004-03-10T00:00:00"/>
    <n v="77.083333333333329"/>
    <n v="77.083333333333329"/>
    <n v="85.416666666666671"/>
    <n v="77.083333333333329"/>
    <n v="12"/>
    <n v="12"/>
    <n v="12"/>
    <n v="12"/>
    <x v="1"/>
    <x v="1"/>
    <d v="1965-10-06T00:00:00"/>
    <n v="54"/>
    <n v="79.166666666666657"/>
    <x v="26"/>
    <x v="4"/>
  </r>
  <r>
    <s v="06771922"/>
    <x v="274"/>
    <x v="3"/>
    <n v="3"/>
    <x v="1"/>
    <x v="22"/>
    <s v="SUPERVISOR DE SERVICIO AL CLIENTE"/>
    <s v="VARGAS PEÑA ERICK"/>
    <x v="0"/>
    <d v="2007-02-08T00:00:00"/>
    <n v="75"/>
    <n v="81.25"/>
    <n v="77.083333333333329"/>
    <n v="79.347826086956516"/>
    <n v="23"/>
    <n v="24"/>
    <n v="24"/>
    <n v="23"/>
    <x v="1"/>
    <x v="1"/>
    <d v="1969-07-22T00:00:00"/>
    <n v="51"/>
    <n v="78.170289855072454"/>
    <x v="116"/>
    <x v="4"/>
  </r>
  <r>
    <s v="10004335"/>
    <x v="275"/>
    <x v="1"/>
    <n v="4"/>
    <x v="1"/>
    <x v="22"/>
    <s v="ASISTENTE ADMINISTRATIVO"/>
    <s v="VARGAS PEÑA ERICK"/>
    <x v="0"/>
    <d v="2009-01-02T00:00:00"/>
    <n v="67.045454545454547"/>
    <n v="62.5"/>
    <n v="68.478260869565219"/>
    <n v="68.181818181818187"/>
    <n v="22"/>
    <n v="22"/>
    <n v="23"/>
    <n v="22"/>
    <x v="1"/>
    <x v="1"/>
    <d v="1976-03-27T00:00:00"/>
    <n v="44"/>
    <n v="66.551383399209499"/>
    <x v="70"/>
    <x v="1"/>
  </r>
  <r>
    <s v="08035974"/>
    <x v="276"/>
    <x v="3"/>
    <n v="3"/>
    <x v="3"/>
    <x v="33"/>
    <s v="CONTADOR SENIOR"/>
    <s v="VELEZ ZAMORA ANTONIO HUMBERTO"/>
    <x v="0"/>
    <d v="2010-01-01T00:00:00"/>
    <n v="84.615384615384613"/>
    <n v="78.84615384615384"/>
    <n v="84.482758620689651"/>
    <n v="80.555555555555557"/>
    <n v="26"/>
    <n v="26"/>
    <n v="29"/>
    <n v="27"/>
    <x v="0"/>
    <x v="0"/>
    <d v="1961-10-10T00:00:00"/>
    <n v="58"/>
    <n v="82.124963159445912"/>
    <x v="102"/>
    <x v="0"/>
  </r>
  <r>
    <s v="43558033"/>
    <x v="277"/>
    <x v="1"/>
    <n v="4"/>
    <x v="3"/>
    <x v="31"/>
    <s v="ASISTENTE CONTABLE"/>
    <s v="VELEZ ZAMORA ANTONIO HUMBERTO"/>
    <x v="0"/>
    <d v="2018-01-02T00:00:00"/>
    <n v="77.777777777777771"/>
    <n v="73.275862068965523"/>
    <n v="81.666666666666671"/>
    <n v="81.25"/>
    <n v="27"/>
    <n v="29"/>
    <n v="30"/>
    <n v="28"/>
    <x v="0"/>
    <x v="1"/>
    <d v="1986-02-24T00:00:00"/>
    <n v="34"/>
    <n v="78.492576628352495"/>
    <x v="130"/>
    <x v="2"/>
  </r>
  <r>
    <s v="44363791"/>
    <x v="278"/>
    <x v="3"/>
    <n v="3"/>
    <x v="3"/>
    <x v="31"/>
    <s v="ANALISTA CONTABLE"/>
    <s v="VELEZ ZAMORA ANTONIO HUMBERTO"/>
    <x v="0"/>
    <d v="2019-07-01T00:00:00"/>
    <n v="69.791666666666671"/>
    <n v="72"/>
    <n v="77"/>
    <n v="75"/>
    <n v="24"/>
    <n v="25"/>
    <n v="25"/>
    <n v="25"/>
    <x v="0"/>
    <x v="0"/>
    <d v="1987-05-17T00:00:00"/>
    <n v="33"/>
    <n v="73.447916666666671"/>
    <x v="86"/>
    <x v="2"/>
  </r>
  <r>
    <s v="73056152"/>
    <x v="279"/>
    <x v="1"/>
    <n v="4"/>
    <x v="3"/>
    <x v="31"/>
    <s v="AUXILIAR CONTABLE"/>
    <s v="VELEZ ZAMORA ANTONIO HUMBERTO"/>
    <x v="0"/>
    <d v="2019-08-01T00:00:00"/>
    <n v="69.736842105263165"/>
    <n v="67.5"/>
    <n v="77.631578947368425"/>
    <n v="80.263157894736835"/>
    <n v="19"/>
    <n v="20"/>
    <n v="19"/>
    <n v="19"/>
    <x v="0"/>
    <x v="0"/>
    <d v="1994-03-22T00:00:00"/>
    <n v="26"/>
    <n v="73.78289473684211"/>
    <x v="23"/>
    <x v="2"/>
  </r>
  <r>
    <s v="44444130"/>
    <x v="280"/>
    <x v="1"/>
    <n v="4"/>
    <x v="3"/>
    <x v="31"/>
    <s v="ASISTENTE CONTABLE"/>
    <s v="VELEZ ZAMORA ANTONIO HUMBERTO"/>
    <x v="0"/>
    <d v="2019-02-01T00:00:00"/>
    <n v="84.285714285714292"/>
    <n v="84.027777777777771"/>
    <n v="87.142857142857139"/>
    <n v="79.545454545454547"/>
    <n v="35"/>
    <n v="36"/>
    <n v="35"/>
    <n v="33"/>
    <x v="0"/>
    <x v="0"/>
    <d v="1987-07-20T00:00:00"/>
    <n v="33"/>
    <n v="83.75045093795093"/>
    <x v="131"/>
    <x v="2"/>
  </r>
  <r>
    <s v="75212456"/>
    <x v="281"/>
    <x v="1"/>
    <n v="4"/>
    <x v="3"/>
    <x v="31"/>
    <s v="ASISTENTE CONTABLE"/>
    <s v="VELEZ ZAMORA ANTONIO HUMBERTO"/>
    <x v="0"/>
    <d v="2019-02-04T00:00:00"/>
    <n v="63.888888888888893"/>
    <n v="68.055555555555557"/>
    <n v="69.444444444444443"/>
    <n v="72.222222222222229"/>
    <n v="18"/>
    <n v="18"/>
    <n v="18"/>
    <n v="18"/>
    <x v="0"/>
    <x v="1"/>
    <d v="1995-09-12T00:00:00"/>
    <n v="24"/>
    <n v="68.402777777777786"/>
    <x v="54"/>
    <x v="3"/>
  </r>
  <r>
    <s v="41727660"/>
    <x v="282"/>
    <x v="3"/>
    <n v="3"/>
    <x v="3"/>
    <x v="31"/>
    <s v="ANALISTA CONTABLE"/>
    <s v="VELEZ ZAMORA ANTONIO HUMBERTO"/>
    <x v="0"/>
    <d v="2012-06-15T00:00:00"/>
    <n v="80.952380952380949"/>
    <n v="82.142857142857139"/>
    <n v="84.659090909090907"/>
    <n v="79.375"/>
    <n v="42"/>
    <n v="42"/>
    <n v="44"/>
    <n v="40"/>
    <x v="0"/>
    <x v="0"/>
    <d v="1983-02-08T00:00:00"/>
    <n v="37"/>
    <n v="81.782332251082238"/>
    <x v="132"/>
    <x v="1"/>
  </r>
  <r>
    <s v="47072568"/>
    <x v="283"/>
    <x v="3"/>
    <n v="3"/>
    <x v="3"/>
    <x v="31"/>
    <s v="ANALISTA CONTABLE JUNIOR"/>
    <s v="VELEZ ZAMORA ANTONIO HUMBERTO"/>
    <x v="0"/>
    <d v="2017-07-01T00:00:00"/>
    <n v="75"/>
    <n v="79.629629629629633"/>
    <n v="80.555555555555557"/>
    <n v="77.884615384615387"/>
    <n v="27"/>
    <n v="27"/>
    <n v="27"/>
    <n v="26"/>
    <x v="0"/>
    <x v="0"/>
    <d v="1991-09-14T00:00:00"/>
    <n v="28"/>
    <n v="78.267450142450144"/>
    <x v="125"/>
    <x v="2"/>
  </r>
  <r>
    <s v="72299422"/>
    <x v="284"/>
    <x v="1"/>
    <n v="4"/>
    <x v="3"/>
    <x v="31"/>
    <s v="ASISTENTE CONTABLE"/>
    <s v="VELEZ ZAMORA ANTONIO HUMBERTO"/>
    <x v="0"/>
    <d v="2019-10-07T00:00:00"/>
    <n v="73.80952380952381"/>
    <n v="76.19047619047619"/>
    <n v="77.38095238095238"/>
    <n v="75"/>
    <n v="21"/>
    <n v="21"/>
    <n v="21"/>
    <n v="21"/>
    <x v="0"/>
    <x v="0"/>
    <d v="1992-09-21T00:00:00"/>
    <n v="27"/>
    <n v="75.595238095238102"/>
    <x v="111"/>
    <x v="2"/>
  </r>
  <r>
    <s v="70142479"/>
    <x v="285"/>
    <x v="1"/>
    <n v="4"/>
    <x v="3"/>
    <x v="34"/>
    <s v="ASISTENTE DE ADMINISTRACION DE PERSONAL"/>
    <s v="VELEZ ZAMORA ANTONIO HUMBERTO"/>
    <x v="0"/>
    <d v="2019-03-04T00:00:00"/>
    <n v="77.5"/>
    <n v="78.90625"/>
    <n v="82.575757575757578"/>
    <n v="82.258064516129039"/>
    <n v="30"/>
    <n v="32"/>
    <n v="33"/>
    <n v="31"/>
    <x v="0"/>
    <x v="1"/>
    <d v="1990-05-06T00:00:00"/>
    <n v="30"/>
    <n v="80.310018022971647"/>
    <x v="100"/>
    <x v="2"/>
  </r>
  <r>
    <s v="46864983"/>
    <x v="286"/>
    <x v="1"/>
    <n v="4"/>
    <x v="3"/>
    <x v="31"/>
    <s v="ASISTENTE CONTABLE"/>
    <s v="VELEZ ZAMORA ANTONIO HUMBERTO"/>
    <x v="0"/>
    <d v="2019-11-19T00:00:00"/>
    <n v="72.222222222222229"/>
    <n v="76.388888888888886"/>
    <n v="75"/>
    <n v="76.470588235294116"/>
    <n v="18"/>
    <n v="18"/>
    <n v="18"/>
    <n v="17"/>
    <x v="0"/>
    <x v="1"/>
    <d v="1990-02-11T00:00:00"/>
    <n v="30"/>
    <n v="75.020424836601308"/>
    <x v="2"/>
    <x v="2"/>
  </r>
  <r>
    <s v="44652917"/>
    <x v="287"/>
    <x v="3"/>
    <n v="3"/>
    <x v="3"/>
    <x v="34"/>
    <s v="ANALISTA DE NOMINA"/>
    <s v="VELEZ ZAMORA ANTONIO HUMBERTO"/>
    <x v="0"/>
    <d v="2019-07-09T00:00:00"/>
    <n v="75.892857142857139"/>
    <n v="81.034482758620683"/>
    <n v="84.166666666666671"/>
    <n v="82.407407407407405"/>
    <n v="28"/>
    <n v="29"/>
    <n v="30"/>
    <n v="27"/>
    <x v="0"/>
    <x v="1"/>
    <d v="1987-09-14T00:00:00"/>
    <n v="32"/>
    <n v="80.875353493887971"/>
    <x v="130"/>
    <x v="2"/>
  </r>
  <r>
    <s v="75473478"/>
    <x v="288"/>
    <x v="3"/>
    <n v="3"/>
    <x v="3"/>
    <x v="31"/>
    <s v="ANALISTA CONTABLE JUNIOR"/>
    <s v="VELEZ ZAMORA ANTONIO HUMBERTO"/>
    <x v="0"/>
    <d v="2017-07-01T00:00:00"/>
    <n v="77.083333333333329"/>
    <n v="77.631578947368425"/>
    <n v="82.236842105263165"/>
    <n v="78.94736842105263"/>
    <n v="36"/>
    <n v="38"/>
    <n v="38"/>
    <n v="38"/>
    <x v="0"/>
    <x v="1"/>
    <d v="1996-01-18T00:00:00"/>
    <n v="24"/>
    <n v="78.974780701754383"/>
    <x v="51"/>
    <x v="3"/>
  </r>
  <r>
    <s v="43558033"/>
    <x v="277"/>
    <x v="1"/>
    <n v="4"/>
    <x v="3"/>
    <x v="31"/>
    <s v="ASISTENTE CONTABLE"/>
    <s v="VELEZ ZAMORA ANTONIO HUMBERTO"/>
    <x v="0"/>
    <d v="2018-01-02T00:00:00"/>
    <n v="76.13636363636364"/>
    <n v="66.666666666666671"/>
    <n v="82.291666666666671"/>
    <n v="70.652173913043484"/>
    <n v="22"/>
    <n v="21"/>
    <n v="24"/>
    <n v="23"/>
    <x v="1"/>
    <x v="1"/>
    <d v="1986-02-24T00:00:00"/>
    <n v="34"/>
    <n v="73.936717720685124"/>
    <x v="119"/>
    <x v="2"/>
  </r>
  <r>
    <s v="44363791"/>
    <x v="278"/>
    <x v="3"/>
    <n v="3"/>
    <x v="3"/>
    <x v="31"/>
    <s v="ANALISTA CONTABLE"/>
    <s v="VELEZ ZAMORA ANTONIO HUMBERTO"/>
    <x v="0"/>
    <d v="2019-07-01T00:00:00"/>
    <n v="74"/>
    <n v="66"/>
    <n v="75"/>
    <n v="74.074074074074076"/>
    <n v="25"/>
    <n v="25"/>
    <n v="26"/>
    <n v="27"/>
    <x v="1"/>
    <x v="0"/>
    <d v="1987-05-17T00:00:00"/>
    <n v="33"/>
    <n v="72.268518518518519"/>
    <x v="28"/>
    <x v="2"/>
  </r>
  <r>
    <s v="08035974"/>
    <x v="276"/>
    <x v="3"/>
    <n v="3"/>
    <x v="3"/>
    <x v="33"/>
    <s v="CONTADOR SENIOR"/>
    <s v="VELEZ ZAMORA ANTONIO HUMBERTO"/>
    <x v="0"/>
    <d v="2010-01-01T00:00:00"/>
    <n v="88.043478260869563"/>
    <n v="83.695652173913047"/>
    <n v="89.130434782608702"/>
    <n v="89.130434782608702"/>
    <n v="23"/>
    <n v="23"/>
    <n v="23"/>
    <n v="23"/>
    <x v="1"/>
    <x v="0"/>
    <d v="1961-10-10T00:00:00"/>
    <n v="58"/>
    <n v="87.5"/>
    <x v="99"/>
    <x v="0"/>
  </r>
  <r>
    <s v="73056152"/>
    <x v="279"/>
    <x v="1"/>
    <n v="4"/>
    <x v="3"/>
    <x v="31"/>
    <s v="AUXILIAR CONTABLE"/>
    <s v="VELEZ ZAMORA ANTONIO HUMBERTO"/>
    <x v="0"/>
    <d v="2019-08-01T00:00:00"/>
    <n v="71.666666666666671"/>
    <n v="70.3125"/>
    <n v="82.8125"/>
    <n v="78.333333333333329"/>
    <n v="15"/>
    <n v="16"/>
    <n v="16"/>
    <n v="15"/>
    <x v="1"/>
    <x v="0"/>
    <d v="1994-03-22T00:00:00"/>
    <n v="26"/>
    <n v="75.78125"/>
    <x v="82"/>
    <x v="2"/>
  </r>
  <r>
    <s v="44444130"/>
    <x v="280"/>
    <x v="3"/>
    <n v="3"/>
    <x v="3"/>
    <x v="23"/>
    <s v="COORDINADOR DE CONTROL DE GESTION"/>
    <s v="VELEZ ZAMORA ANTONIO HUMBERTO"/>
    <x v="0"/>
    <d v="2019-02-01T00:00:00"/>
    <n v="86.666666666666671"/>
    <n v="88.333333333333329"/>
    <n v="88.333333333333329"/>
    <n v="85"/>
    <n v="15"/>
    <n v="15"/>
    <n v="15"/>
    <n v="15"/>
    <x v="1"/>
    <x v="0"/>
    <d v="1987-07-20T00:00:00"/>
    <n v="33"/>
    <n v="87.083333333333329"/>
    <x v="19"/>
    <x v="2"/>
  </r>
  <r>
    <s v="41727660"/>
    <x v="282"/>
    <x v="3"/>
    <n v="3"/>
    <x v="3"/>
    <x v="31"/>
    <s v="ANALISTA CONTABLE"/>
    <s v="VELEZ ZAMORA ANTONIO HUMBERTO"/>
    <x v="0"/>
    <d v="2012-06-15T00:00:00"/>
    <n v="76.875"/>
    <n v="75"/>
    <n v="83.536585365853654"/>
    <n v="73.75"/>
    <n v="40"/>
    <n v="39"/>
    <n v="41"/>
    <n v="40"/>
    <x v="1"/>
    <x v="0"/>
    <d v="1983-02-08T00:00:00"/>
    <n v="37"/>
    <n v="77.290396341463406"/>
    <x v="114"/>
    <x v="1"/>
  </r>
  <r>
    <s v="47072568"/>
    <x v="283"/>
    <x v="3"/>
    <n v="3"/>
    <x v="3"/>
    <x v="31"/>
    <s v="ANALISTA CONTABLE JUNIOR"/>
    <s v="VELEZ ZAMORA ANTONIO HUMBERTO"/>
    <x v="0"/>
    <d v="2017-07-01T00:00:00"/>
    <n v="77.777777777777771"/>
    <n v="75.925925925925924"/>
    <n v="87.037037037037038"/>
    <n v="76.851851851851848"/>
    <n v="27"/>
    <n v="27"/>
    <n v="27"/>
    <n v="27"/>
    <x v="1"/>
    <x v="0"/>
    <d v="1991-09-14T00:00:00"/>
    <n v="28"/>
    <n v="79.398148148148152"/>
    <x v="102"/>
    <x v="2"/>
  </r>
  <r>
    <s v="72299422"/>
    <x v="284"/>
    <x v="1"/>
    <n v="4"/>
    <x v="3"/>
    <x v="31"/>
    <s v="ASISTENTE CONTABLE"/>
    <s v="VELEZ ZAMORA ANTONIO HUMBERTO"/>
    <x v="0"/>
    <d v="2019-10-07T00:00:00"/>
    <n v="76.315789473684205"/>
    <n v="72.5"/>
    <n v="76.315789473684205"/>
    <n v="71.25"/>
    <n v="19"/>
    <n v="20"/>
    <n v="19"/>
    <n v="20"/>
    <x v="1"/>
    <x v="0"/>
    <d v="1992-09-21T00:00:00"/>
    <n v="27"/>
    <n v="74.09539473684211"/>
    <x v="25"/>
    <x v="2"/>
  </r>
  <r>
    <s v="70142479"/>
    <x v="285"/>
    <x v="1"/>
    <n v="4"/>
    <x v="3"/>
    <x v="34"/>
    <s v="ASISTENTE DE ADMINISTRACION DE PERSONAL"/>
    <s v="VELEZ ZAMORA ANTONIO HUMBERTO"/>
    <x v="0"/>
    <d v="2019-03-04T00:00:00"/>
    <n v="70.833333333333329"/>
    <n v="72.058823529411768"/>
    <n v="79.166666666666671"/>
    <n v="72.222222222222229"/>
    <n v="18"/>
    <n v="17"/>
    <n v="18"/>
    <n v="18"/>
    <x v="1"/>
    <x v="1"/>
    <d v="1990-05-06T00:00:00"/>
    <n v="30"/>
    <n v="73.570261437908499"/>
    <x v="2"/>
    <x v="2"/>
  </r>
  <r>
    <s v="46864983"/>
    <x v="286"/>
    <x v="1"/>
    <n v="4"/>
    <x v="3"/>
    <x v="31"/>
    <s v="ASISTENTE CONTABLE"/>
    <s v="VELEZ ZAMORA ANTONIO HUMBERTO"/>
    <x v="0"/>
    <d v="2019-11-19T00:00:00"/>
    <n v="65.384615384615387"/>
    <n v="71.15384615384616"/>
    <n v="78.84615384615384"/>
    <n v="69.230769230769226"/>
    <n v="13"/>
    <n v="13"/>
    <n v="13"/>
    <n v="13"/>
    <x v="1"/>
    <x v="1"/>
    <d v="1990-02-11T00:00:00"/>
    <n v="30"/>
    <n v="71.15384615384616"/>
    <x v="37"/>
    <x v="2"/>
  </r>
  <r>
    <s v="44652917"/>
    <x v="287"/>
    <x v="3"/>
    <n v="3"/>
    <x v="3"/>
    <x v="34"/>
    <s v="ANALISTA DE NOMINA"/>
    <s v="VELEZ ZAMORA ANTONIO HUMBERTO"/>
    <x v="0"/>
    <d v="2019-07-09T00:00:00"/>
    <n v="70"/>
    <n v="73.07692307692308"/>
    <n v="76.785714285714292"/>
    <n v="73.333333333333329"/>
    <n v="15"/>
    <n v="13"/>
    <n v="14"/>
    <n v="15"/>
    <x v="1"/>
    <x v="1"/>
    <d v="1987-09-14T00:00:00"/>
    <n v="32"/>
    <n v="73.298992673992672"/>
    <x v="57"/>
    <x v="2"/>
  </r>
  <r>
    <s v="75473478"/>
    <x v="288"/>
    <x v="3"/>
    <n v="3"/>
    <x v="3"/>
    <x v="31"/>
    <s v="ANALISTA CONTABLE JUNIOR"/>
    <s v="VELEZ ZAMORA ANTONIO HUMBERTO"/>
    <x v="0"/>
    <d v="2017-07-01T00:00:00"/>
    <n v="81.034482758620683"/>
    <n v="79.310344827586206"/>
    <n v="85.34482758620689"/>
    <n v="82.758620689655174"/>
    <n v="29"/>
    <n v="29"/>
    <n v="29"/>
    <n v="29"/>
    <x v="1"/>
    <x v="1"/>
    <d v="1996-01-18T00:00:00"/>
    <n v="24"/>
    <n v="82.112068965517238"/>
    <x v="133"/>
    <x v="3"/>
  </r>
  <r>
    <s v="75751396"/>
    <x v="289"/>
    <x v="1"/>
    <n v="4"/>
    <x v="1"/>
    <x v="2"/>
    <s v="AUXILIAR DE ALMACEN"/>
    <e v="#N/A"/>
    <x v="1"/>
    <d v="2018-10-15T00:00:00"/>
    <n v="60"/>
    <n v="54.166666666666657"/>
    <n v="75"/>
    <n v="60"/>
    <n v="5"/>
    <n v="6"/>
    <n v="5"/>
    <n v="5"/>
    <x v="0"/>
    <x v="0"/>
    <d v="1998-07-26T00:00:00"/>
    <n v="22"/>
    <n v="62.291666666666664"/>
    <x v="67"/>
    <x v="3"/>
  </r>
  <r>
    <s v="72204123"/>
    <x v="290"/>
    <x v="1"/>
    <n v="4"/>
    <x v="1"/>
    <x v="12"/>
    <s v="AUXILIAR DE ENSAMBLAJE"/>
    <e v="#N/A"/>
    <x v="2"/>
    <d v="2019-02-04T00:00:00"/>
    <n v="81.25"/>
    <n v="75"/>
    <n v="68.75"/>
    <n v="75"/>
    <n v="4"/>
    <n v="4"/>
    <n v="4"/>
    <n v="4"/>
    <x v="0"/>
    <x v="0"/>
    <d v="1992-03-13T00:00:00"/>
    <n v="28"/>
    <n v="75"/>
    <x v="0"/>
    <x v="2"/>
  </r>
  <r>
    <s v="45519811"/>
    <x v="291"/>
    <x v="1"/>
    <n v="4"/>
    <x v="1"/>
    <x v="16"/>
    <s v="MECANICO"/>
    <e v="#N/A"/>
    <x v="4"/>
    <d v="2019-11-18T00:00:00"/>
    <n v="83.333333333333329"/>
    <n v="58.333333333333343"/>
    <n v="83.333333333333329"/>
    <n v="75"/>
    <n v="3"/>
    <n v="3"/>
    <n v="3"/>
    <n v="3"/>
    <x v="0"/>
    <x v="0"/>
    <d v="1980-06-23T00:00:00"/>
    <n v="40"/>
    <n v="75"/>
    <x v="63"/>
    <x v="1"/>
  </r>
  <r>
    <s v="72508601"/>
    <x v="292"/>
    <x v="1"/>
    <n v="4"/>
    <x v="3"/>
    <x v="31"/>
    <s v="ASISTENTE CONTABLE"/>
    <e v="#N/A"/>
    <x v="0"/>
    <d v="2018-10-18T00:00:00"/>
    <n v="70.454545454545453"/>
    <n v="73.75"/>
    <n v="76.13636363636364"/>
    <n v="77.272727272727266"/>
    <n v="22"/>
    <n v="20"/>
    <n v="22"/>
    <n v="22"/>
    <x v="0"/>
    <x v="1"/>
    <d v="1994-04-21T00:00:00"/>
    <n v="26"/>
    <n v="74.403409090909079"/>
    <x v="16"/>
    <x v="2"/>
  </r>
  <r>
    <s v="71402074"/>
    <x v="293"/>
    <x v="1"/>
    <n v="4"/>
    <x v="1"/>
    <x v="2"/>
    <s v="AUXILIAR DE ALMACEN"/>
    <e v="#N/A"/>
    <x v="1"/>
    <d v="2018-12-03T00:00:00"/>
    <n v="62.5"/>
    <n v="57.142857142857153"/>
    <n v="68.75"/>
    <n v="57.142857142857153"/>
    <n v="8"/>
    <n v="7"/>
    <n v="8"/>
    <n v="7"/>
    <x v="0"/>
    <x v="0"/>
    <d v="1998-09-10T00:00:00"/>
    <n v="21"/>
    <n v="61.383928571428584"/>
    <x v="10"/>
    <x v="3"/>
  </r>
  <r>
    <s v="47326250"/>
    <x v="294"/>
    <x v="3"/>
    <n v="3"/>
    <x v="1"/>
    <x v="11"/>
    <s v="ANALISTA PROGRAMADOR"/>
    <e v="#N/A"/>
    <x v="0"/>
    <d v="2019-09-02T00:00:00"/>
    <n v="81.25"/>
    <n v="75"/>
    <n v="80.555555555555557"/>
    <n v="87.5"/>
    <n v="8"/>
    <n v="9"/>
    <n v="9"/>
    <n v="8"/>
    <x v="0"/>
    <x v="0"/>
    <d v="1991-09-18T00:00:00"/>
    <n v="28"/>
    <n v="81.076388888888886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Base" cacheId="1" dataOnRows="1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 chartFormat="20">
  <location ref="A3:C8" firstHeaderRow="1" firstDataRow="2" firstDataCol="1"/>
  <pivotFields count="25">
    <pivotField subtotalTop="0" showAll="0"/>
    <pivotField subtotalTop="0" showAll="0">
      <items count="352">
        <item x="135"/>
        <item x="99"/>
        <item x="33"/>
        <item x="55"/>
        <item x="27"/>
        <item x="229"/>
        <item x="248"/>
        <item x="77"/>
        <item x="289"/>
        <item x="230"/>
        <item x="231"/>
        <item m="1" x="318"/>
        <item x="201"/>
        <item m="1" x="348"/>
        <item x="102"/>
        <item x="199"/>
        <item x="218"/>
        <item x="141"/>
        <item m="1" x="304"/>
        <item x="186"/>
        <item x="256"/>
        <item x="270"/>
        <item m="1" x="328"/>
        <item x="142"/>
        <item x="255"/>
        <item x="89"/>
        <item x="208"/>
        <item x="179"/>
        <item x="277"/>
        <item m="1" x="315"/>
        <item x="257"/>
        <item x="119"/>
        <item m="1" x="320"/>
        <item m="1" x="314"/>
        <item x="34"/>
        <item x="278"/>
        <item x="103"/>
        <item x="258"/>
        <item x="4"/>
        <item x="75"/>
        <item x="187"/>
        <item m="1" x="345"/>
        <item m="1" x="322"/>
        <item x="90"/>
        <item m="1" x="296"/>
        <item m="1" x="338"/>
        <item x="249"/>
        <item x="61"/>
        <item x="232"/>
        <item x="188"/>
        <item x="104"/>
        <item m="1" x="311"/>
        <item x="143"/>
        <item x="144"/>
        <item x="226"/>
        <item x="67"/>
        <item x="5"/>
        <item m="1" x="313"/>
        <item m="1" x="297"/>
        <item x="59"/>
        <item x="35"/>
        <item x="209"/>
        <item x="120"/>
        <item x="164"/>
        <item x="245"/>
        <item x="105"/>
        <item x="252"/>
        <item m="1" x="340"/>
        <item x="177"/>
        <item x="57"/>
        <item x="227"/>
        <item m="1" x="302"/>
        <item x="62"/>
        <item x="244"/>
        <item x="259"/>
        <item x="68"/>
        <item x="260"/>
        <item x="36"/>
        <item m="1" x="339"/>
        <item x="83"/>
        <item x="210"/>
        <item x="271"/>
        <item x="6"/>
        <item x="166"/>
        <item x="219"/>
        <item x="189"/>
        <item m="1" x="317"/>
        <item x="174"/>
        <item x="63"/>
        <item x="78"/>
        <item x="145"/>
        <item m="1" x="309"/>
        <item x="233"/>
        <item x="106"/>
        <item x="22"/>
        <item m="1" x="305"/>
        <item x="47"/>
        <item x="175"/>
        <item m="1" x="316"/>
        <item m="1" x="307"/>
        <item x="261"/>
        <item x="181"/>
        <item x="15"/>
        <item x="276"/>
        <item m="1" x="310"/>
        <item x="262"/>
        <item x="263"/>
        <item x="100"/>
        <item m="1" x="337"/>
        <item x="136"/>
        <item x="7"/>
        <item x="107"/>
        <item x="146"/>
        <item x="202"/>
        <item x="16"/>
        <item x="279"/>
        <item m="1" x="321"/>
        <item x="28"/>
        <item x="17"/>
        <item x="132"/>
        <item x="127"/>
        <item x="147"/>
        <item x="91"/>
        <item x="92"/>
        <item m="1" x="347"/>
        <item x="190"/>
        <item x="48"/>
        <item x="21"/>
        <item m="1" x="327"/>
        <item x="3"/>
        <item x="108"/>
        <item x="137"/>
        <item x="148"/>
        <item x="134"/>
        <item x="14"/>
        <item x="172"/>
        <item x="117"/>
        <item x="84"/>
        <item x="165"/>
        <item x="203"/>
        <item m="1" x="326"/>
        <item x="8"/>
        <item x="290"/>
        <item x="138"/>
        <item x="250"/>
        <item x="234"/>
        <item x="109"/>
        <item x="121"/>
        <item x="122"/>
        <item x="149"/>
        <item x="79"/>
        <item x="264"/>
        <item x="110"/>
        <item x="191"/>
        <item x="220"/>
        <item x="72"/>
        <item x="93"/>
        <item x="192"/>
        <item x="29"/>
        <item m="1" x="303"/>
        <item x="167"/>
        <item x="64"/>
        <item x="30"/>
        <item x="280"/>
        <item m="1" x="319"/>
        <item x="193"/>
        <item x="235"/>
        <item x="37"/>
        <item x="9"/>
        <item x="200"/>
        <item x="31"/>
        <item x="265"/>
        <item x="272"/>
        <item x="291"/>
        <item x="10"/>
        <item x="0"/>
        <item x="1"/>
        <item x="182"/>
        <item x="211"/>
        <item x="212"/>
        <item x="65"/>
        <item x="80"/>
        <item x="23"/>
        <item x="85"/>
        <item x="204"/>
        <item x="111"/>
        <item x="56"/>
        <item x="123"/>
        <item m="1" x="299"/>
        <item x="281"/>
        <item m="1" x="343"/>
        <item x="205"/>
        <item x="73"/>
        <item x="112"/>
        <item x="51"/>
        <item x="266"/>
        <item x="183"/>
        <item x="128"/>
        <item x="221"/>
        <item m="1" x="336"/>
        <item m="1" x="330"/>
        <item x="159"/>
        <item x="69"/>
        <item x="292"/>
        <item x="222"/>
        <item x="171"/>
        <item m="1" x="350"/>
        <item x="161"/>
        <item x="118"/>
        <item x="81"/>
        <item x="129"/>
        <item x="139"/>
        <item m="1" x="344"/>
        <item x="58"/>
        <item x="49"/>
        <item x="282"/>
        <item x="236"/>
        <item x="150"/>
        <item x="223"/>
        <item x="267"/>
        <item x="206"/>
        <item x="52"/>
        <item x="133"/>
        <item x="283"/>
        <item x="130"/>
        <item x="151"/>
        <item x="97"/>
        <item x="160"/>
        <item x="246"/>
        <item x="194"/>
        <item x="237"/>
        <item x="238"/>
        <item x="239"/>
        <item x="152"/>
        <item x="195"/>
        <item m="1" x="306"/>
        <item x="38"/>
        <item x="60"/>
        <item x="153"/>
        <item x="124"/>
        <item x="213"/>
        <item x="39"/>
        <item x="113"/>
        <item x="273"/>
        <item x="11"/>
        <item x="214"/>
        <item x="154"/>
        <item m="1" x="349"/>
        <item x="196"/>
        <item x="53"/>
        <item x="74"/>
        <item x="228"/>
        <item x="168"/>
        <item x="268"/>
        <item x="169"/>
        <item x="114"/>
        <item x="115"/>
        <item x="94"/>
        <item x="40"/>
        <item x="178"/>
        <item x="293"/>
        <item x="41"/>
        <item x="95"/>
        <item x="24"/>
        <item x="170"/>
        <item x="54"/>
        <item x="46"/>
        <item x="66"/>
        <item x="116"/>
        <item x="284"/>
        <item x="173"/>
        <item x="155"/>
        <item x="70"/>
        <item x="42"/>
        <item x="82"/>
        <item m="1" x="334"/>
        <item x="12"/>
        <item x="86"/>
        <item m="1" x="312"/>
        <item x="156"/>
        <item x="157"/>
        <item m="1" x="331"/>
        <item x="224"/>
        <item x="43"/>
        <item x="269"/>
        <item x="176"/>
        <item x="18"/>
        <item x="240"/>
        <item x="87"/>
        <item x="158"/>
        <item x="19"/>
        <item x="125"/>
        <item x="294"/>
        <item x="184"/>
        <item x="207"/>
        <item x="25"/>
        <item x="241"/>
        <item x="242"/>
        <item x="44"/>
        <item x="50"/>
        <item x="101"/>
        <item m="1" x="300"/>
        <item x="243"/>
        <item x="274"/>
        <item x="126"/>
        <item m="1" x="342"/>
        <item x="253"/>
        <item x="275"/>
        <item x="215"/>
        <item x="45"/>
        <item m="1" x="332"/>
        <item x="285"/>
        <item x="98"/>
        <item m="1" x="329"/>
        <item x="88"/>
        <item x="20"/>
        <item m="1" x="333"/>
        <item x="286"/>
        <item x="76"/>
        <item x="287"/>
        <item x="180"/>
        <item x="162"/>
        <item x="197"/>
        <item x="163"/>
        <item m="1" x="323"/>
        <item x="32"/>
        <item x="216"/>
        <item x="131"/>
        <item x="96"/>
        <item x="247"/>
        <item m="1" x="298"/>
        <item m="1" x="335"/>
        <item m="1" x="324"/>
        <item x="217"/>
        <item x="2"/>
        <item x="198"/>
        <item m="1" x="346"/>
        <item m="1" x="325"/>
        <item x="225"/>
        <item x="13"/>
        <item x="254"/>
        <item x="185"/>
        <item m="1" x="301"/>
        <item x="71"/>
        <item x="288"/>
        <item m="1" x="341"/>
        <item x="251"/>
        <item m="1" x="308"/>
        <item x="26"/>
        <item x="140"/>
        <item m="1" x="295"/>
        <item t="default"/>
      </items>
    </pivotField>
    <pivotField subtotalTop="0" showAll="0">
      <items count="6">
        <item x="0"/>
        <item x="3"/>
        <item x="2"/>
        <item x="1"/>
        <item m="1" x="4"/>
        <item t="default"/>
      </items>
    </pivotField>
    <pivotField subtotalTop="0" showAll="0"/>
    <pivotField showAll="0" defaultSubtotal="0">
      <items count="6">
        <item x="3"/>
        <item x="4"/>
        <item x="2"/>
        <item x="1"/>
        <item x="5"/>
        <item x="0"/>
      </items>
    </pivotField>
    <pivotField subtotalTop="0" showAll="0">
      <items count="42">
        <item x="28"/>
        <item m="1" x="37"/>
        <item x="30"/>
        <item x="10"/>
        <item x="2"/>
        <item x="12"/>
        <item x="4"/>
        <item x="1"/>
        <item x="7"/>
        <item m="1" x="38"/>
        <item x="25"/>
        <item m="1" x="40"/>
        <item x="20"/>
        <item x="8"/>
        <item x="24"/>
        <item x="16"/>
        <item x="6"/>
        <item x="14"/>
        <item x="31"/>
        <item x="23"/>
        <item x="27"/>
        <item x="0"/>
        <item x="32"/>
        <item x="33"/>
        <item x="29"/>
        <item x="19"/>
        <item x="18"/>
        <item x="26"/>
        <item x="9"/>
        <item x="15"/>
        <item x="34"/>
        <item x="13"/>
        <item m="1" x="39"/>
        <item m="1" x="36"/>
        <item x="5"/>
        <item x="22"/>
        <item x="17"/>
        <item x="3"/>
        <item x="11"/>
        <item x="21"/>
        <item m="1" x="35"/>
        <item t="default"/>
      </items>
    </pivotField>
    <pivotField showAll="0" defaultSubtotal="0"/>
    <pivotField showAll="0" defaultSubtotal="0"/>
    <pivotField subtotalTop="0" showAll="0"/>
    <pivotField numFmtId="14" showAll="0" defaultSubtotal="0"/>
    <pivotField dataField="1"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axis="axisCol" subtotalTop="0" showAll="0" sortType="ascending">
      <items count="4">
        <item x="0"/>
        <item x="1"/>
        <item m="1" x="2"/>
        <item t="default"/>
      </items>
    </pivotField>
    <pivotField subtotalTop="0" showAll="0">
      <items count="4">
        <item x="1"/>
        <item x="0"/>
        <item m="1" x="2"/>
        <item t="default"/>
      </items>
    </pivotField>
    <pivotField subtotalTop="0" showAll="0"/>
    <pivotField subtotalTop="0" showAll="0"/>
    <pivotField showAll="0" defaultSubtotal="0"/>
    <pivotField numFmtId="164" showAll="0" defaultSubtotal="0"/>
    <pivotField showAll="0" defaultSubtotal="0">
      <items count="5">
        <item x="3"/>
        <item x="2"/>
        <item x="1"/>
        <item x="4"/>
        <item x="0"/>
      </items>
    </pivotField>
  </pivotFields>
  <rowFields count="1">
    <field x="-2"/>
  </rowFields>
  <rowItems count="4">
    <i>
      <x/>
    </i>
    <i i="1">
      <x v="1"/>
    </i>
    <i i="2">
      <x v="2"/>
    </i>
    <i i="3">
      <x v="3"/>
    </i>
  </rowItems>
  <colFields count="1">
    <field x="18"/>
  </colFields>
  <colItems count="2">
    <i>
      <x/>
    </i>
    <i>
      <x v="1"/>
    </i>
  </colItems>
  <dataFields count="4">
    <dataField name="Contagiamos pasión" fld="11" subtotal="average" baseField="0" baseItem="0"/>
    <dataField name="Buscamos la excelencia" fld="10" subtotal="average" baseField="0" baseItem="0"/>
    <dataField name="Trabajamos juntos" fld="12" subtotal="average" baseField="0" baseItem="0"/>
    <dataField name="Vivimos y disfrutamos" fld="13" subtotal="average" baseField="17" baseItem="0"/>
  </dataFields>
  <formats count="11">
    <format dxfId="148">
      <pivotArea collapsedLevelsAreSubtotals="1" fieldPosition="0">
        <references count="1">
          <reference field="18" count="0"/>
        </references>
      </pivotArea>
    </format>
    <format dxfId="147">
      <pivotArea type="all" dataOnly="0" outline="0" fieldPosition="0"/>
    </format>
    <format dxfId="146">
      <pivotArea outline="0" collapsedLevelsAreSubtotals="1" fieldPosition="0"/>
    </format>
    <format dxfId="145">
      <pivotArea type="origin" dataOnly="0" labelOnly="1" outline="0" fieldPosition="0"/>
    </format>
    <format dxfId="144">
      <pivotArea field="18" type="button" dataOnly="0" labelOnly="1" outline="0" axis="axisCol" fieldPosition="0"/>
    </format>
    <format dxfId="143">
      <pivotArea type="topRight" dataOnly="0" labelOnly="1" outline="0" fieldPosition="0"/>
    </format>
    <format dxfId="142">
      <pivotArea field="-2" type="button" dataOnly="0" labelOnly="1" outline="0" axis="axisRow" fieldPosition="0"/>
    </format>
    <format dxfId="14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40">
      <pivotArea dataOnly="0" labelOnly="1" fieldPosition="0">
        <references count="1">
          <reference field="18" count="0"/>
        </references>
      </pivotArea>
    </format>
    <format dxfId="139">
      <pivotArea dataOnly="0" labelOnly="1" grandCol="1" outline="0" fieldPosition="0"/>
    </format>
    <format dxfId="138">
      <pivotArea outline="0" collapsedLevelsAreSubtotals="1" fieldPosition="0"/>
    </format>
  </formats>
  <chartFormats count="2"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Contador" cacheId="1" dataOnRows="1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 chartFormat="20">
  <location ref="A21:B23" firstHeaderRow="1" firstDataRow="1" firstDataCol="1"/>
  <pivotFields count="25">
    <pivotField dataField="1" subtotalTop="0" showAll="0"/>
    <pivotField subtotalTop="0" showAll="0">
      <items count="352">
        <item x="135"/>
        <item x="99"/>
        <item x="33"/>
        <item x="55"/>
        <item x="27"/>
        <item x="229"/>
        <item x="248"/>
        <item x="77"/>
        <item x="289"/>
        <item x="230"/>
        <item x="231"/>
        <item m="1" x="318"/>
        <item x="201"/>
        <item m="1" x="348"/>
        <item x="102"/>
        <item x="199"/>
        <item x="218"/>
        <item x="141"/>
        <item m="1" x="304"/>
        <item x="186"/>
        <item x="256"/>
        <item x="270"/>
        <item m="1" x="328"/>
        <item x="142"/>
        <item x="255"/>
        <item x="89"/>
        <item x="208"/>
        <item x="179"/>
        <item x="277"/>
        <item m="1" x="315"/>
        <item x="257"/>
        <item x="119"/>
        <item m="1" x="320"/>
        <item m="1" x="314"/>
        <item x="34"/>
        <item x="278"/>
        <item x="103"/>
        <item x="258"/>
        <item x="4"/>
        <item x="75"/>
        <item x="187"/>
        <item m="1" x="345"/>
        <item m="1" x="322"/>
        <item x="90"/>
        <item m="1" x="296"/>
        <item m="1" x="338"/>
        <item x="249"/>
        <item x="61"/>
        <item x="232"/>
        <item x="188"/>
        <item x="104"/>
        <item m="1" x="311"/>
        <item x="143"/>
        <item x="144"/>
        <item x="226"/>
        <item x="67"/>
        <item x="5"/>
        <item m="1" x="313"/>
        <item m="1" x="297"/>
        <item x="59"/>
        <item x="35"/>
        <item x="209"/>
        <item x="120"/>
        <item x="164"/>
        <item x="245"/>
        <item x="105"/>
        <item x="252"/>
        <item m="1" x="340"/>
        <item x="177"/>
        <item x="57"/>
        <item x="227"/>
        <item m="1" x="302"/>
        <item x="62"/>
        <item x="244"/>
        <item x="259"/>
        <item x="68"/>
        <item x="260"/>
        <item x="36"/>
        <item m="1" x="339"/>
        <item x="83"/>
        <item x="210"/>
        <item x="271"/>
        <item x="6"/>
        <item x="166"/>
        <item x="219"/>
        <item x="189"/>
        <item m="1" x="317"/>
        <item x="174"/>
        <item x="63"/>
        <item x="78"/>
        <item x="145"/>
        <item m="1" x="309"/>
        <item x="233"/>
        <item x="106"/>
        <item x="22"/>
        <item m="1" x="305"/>
        <item x="47"/>
        <item x="175"/>
        <item m="1" x="316"/>
        <item m="1" x="307"/>
        <item x="261"/>
        <item x="181"/>
        <item x="15"/>
        <item x="276"/>
        <item m="1" x="310"/>
        <item x="262"/>
        <item x="263"/>
        <item x="100"/>
        <item m="1" x="337"/>
        <item x="136"/>
        <item x="7"/>
        <item x="107"/>
        <item x="146"/>
        <item x="202"/>
        <item x="16"/>
        <item x="279"/>
        <item m="1" x="321"/>
        <item x="28"/>
        <item x="17"/>
        <item x="132"/>
        <item x="127"/>
        <item x="147"/>
        <item x="91"/>
        <item x="92"/>
        <item m="1" x="347"/>
        <item x="190"/>
        <item x="48"/>
        <item x="21"/>
        <item m="1" x="327"/>
        <item x="3"/>
        <item x="108"/>
        <item x="137"/>
        <item x="148"/>
        <item x="134"/>
        <item x="14"/>
        <item x="172"/>
        <item x="117"/>
        <item x="84"/>
        <item x="165"/>
        <item x="203"/>
        <item m="1" x="326"/>
        <item x="8"/>
        <item x="290"/>
        <item x="138"/>
        <item x="250"/>
        <item x="234"/>
        <item x="109"/>
        <item x="121"/>
        <item x="122"/>
        <item x="149"/>
        <item x="79"/>
        <item x="264"/>
        <item x="110"/>
        <item x="191"/>
        <item x="220"/>
        <item x="72"/>
        <item x="93"/>
        <item x="192"/>
        <item x="29"/>
        <item m="1" x="303"/>
        <item x="167"/>
        <item x="64"/>
        <item x="30"/>
        <item x="280"/>
        <item m="1" x="319"/>
        <item x="193"/>
        <item x="235"/>
        <item x="37"/>
        <item x="9"/>
        <item x="200"/>
        <item x="31"/>
        <item x="265"/>
        <item x="272"/>
        <item x="291"/>
        <item x="10"/>
        <item x="0"/>
        <item x="1"/>
        <item x="182"/>
        <item x="211"/>
        <item x="212"/>
        <item x="65"/>
        <item x="80"/>
        <item x="23"/>
        <item x="85"/>
        <item x="204"/>
        <item x="111"/>
        <item x="56"/>
        <item x="123"/>
        <item m="1" x="299"/>
        <item x="281"/>
        <item m="1" x="343"/>
        <item x="205"/>
        <item x="73"/>
        <item x="112"/>
        <item x="51"/>
        <item x="266"/>
        <item x="183"/>
        <item x="128"/>
        <item x="221"/>
        <item m="1" x="336"/>
        <item m="1" x="330"/>
        <item x="159"/>
        <item x="69"/>
        <item x="292"/>
        <item x="222"/>
        <item x="171"/>
        <item m="1" x="350"/>
        <item x="161"/>
        <item x="118"/>
        <item x="81"/>
        <item x="129"/>
        <item x="139"/>
        <item m="1" x="344"/>
        <item x="58"/>
        <item x="49"/>
        <item x="282"/>
        <item x="236"/>
        <item x="150"/>
        <item x="223"/>
        <item x="267"/>
        <item x="206"/>
        <item x="52"/>
        <item x="133"/>
        <item x="283"/>
        <item x="130"/>
        <item x="151"/>
        <item x="97"/>
        <item x="160"/>
        <item x="246"/>
        <item x="194"/>
        <item x="237"/>
        <item x="238"/>
        <item x="239"/>
        <item x="152"/>
        <item x="195"/>
        <item m="1" x="306"/>
        <item x="38"/>
        <item x="60"/>
        <item x="153"/>
        <item x="124"/>
        <item x="213"/>
        <item x="39"/>
        <item x="113"/>
        <item x="273"/>
        <item x="11"/>
        <item x="214"/>
        <item x="154"/>
        <item m="1" x="349"/>
        <item x="196"/>
        <item x="53"/>
        <item x="74"/>
        <item x="228"/>
        <item x="168"/>
        <item x="268"/>
        <item x="169"/>
        <item x="114"/>
        <item x="115"/>
        <item x="94"/>
        <item x="40"/>
        <item x="178"/>
        <item x="293"/>
        <item x="41"/>
        <item x="95"/>
        <item x="24"/>
        <item x="170"/>
        <item x="54"/>
        <item x="46"/>
        <item x="66"/>
        <item x="116"/>
        <item x="284"/>
        <item x="173"/>
        <item x="155"/>
        <item x="70"/>
        <item x="42"/>
        <item x="82"/>
        <item m="1" x="334"/>
        <item x="12"/>
        <item x="86"/>
        <item m="1" x="312"/>
        <item x="156"/>
        <item x="157"/>
        <item m="1" x="331"/>
        <item x="224"/>
        <item x="43"/>
        <item x="269"/>
        <item x="176"/>
        <item x="18"/>
        <item x="240"/>
        <item x="87"/>
        <item x="158"/>
        <item x="19"/>
        <item x="125"/>
        <item x="294"/>
        <item x="184"/>
        <item x="207"/>
        <item x="25"/>
        <item x="241"/>
        <item x="242"/>
        <item x="44"/>
        <item x="50"/>
        <item x="101"/>
        <item m="1" x="300"/>
        <item x="243"/>
        <item x="274"/>
        <item x="126"/>
        <item m="1" x="342"/>
        <item x="253"/>
        <item x="275"/>
        <item x="215"/>
        <item x="45"/>
        <item m="1" x="332"/>
        <item x="285"/>
        <item x="98"/>
        <item m="1" x="329"/>
        <item x="88"/>
        <item x="20"/>
        <item m="1" x="333"/>
        <item x="286"/>
        <item x="76"/>
        <item x="287"/>
        <item x="180"/>
        <item x="162"/>
        <item x="197"/>
        <item x="163"/>
        <item m="1" x="323"/>
        <item x="32"/>
        <item x="216"/>
        <item x="131"/>
        <item x="96"/>
        <item x="247"/>
        <item m="1" x="298"/>
        <item m="1" x="335"/>
        <item m="1" x="324"/>
        <item x="217"/>
        <item x="2"/>
        <item x="198"/>
        <item m="1" x="346"/>
        <item m="1" x="325"/>
        <item x="225"/>
        <item x="13"/>
        <item x="254"/>
        <item x="185"/>
        <item m="1" x="301"/>
        <item x="71"/>
        <item x="288"/>
        <item m="1" x="341"/>
        <item x="251"/>
        <item m="1" x="308"/>
        <item x="26"/>
        <item x="140"/>
        <item m="1" x="295"/>
        <item t="default"/>
      </items>
    </pivotField>
    <pivotField subtotalTop="0" showAll="0">
      <items count="6">
        <item x="0"/>
        <item x="3"/>
        <item x="2"/>
        <item x="1"/>
        <item m="1" x="4"/>
        <item t="default"/>
      </items>
    </pivotField>
    <pivotField subtotalTop="0" showAll="0"/>
    <pivotField showAll="0" defaultSubtotal="0">
      <items count="6">
        <item x="3"/>
        <item x="4"/>
        <item x="2"/>
        <item x="1"/>
        <item x="5"/>
        <item x="0"/>
      </items>
    </pivotField>
    <pivotField subtotalTop="0" showAll="0">
      <items count="42">
        <item x="28"/>
        <item m="1" x="37"/>
        <item x="30"/>
        <item x="10"/>
        <item x="2"/>
        <item x="12"/>
        <item x="4"/>
        <item x="1"/>
        <item x="7"/>
        <item m="1" x="38"/>
        <item x="25"/>
        <item m="1" x="40"/>
        <item x="20"/>
        <item x="8"/>
        <item x="24"/>
        <item x="16"/>
        <item x="6"/>
        <item x="14"/>
        <item x="31"/>
        <item x="23"/>
        <item x="27"/>
        <item x="0"/>
        <item x="32"/>
        <item x="33"/>
        <item x="29"/>
        <item x="19"/>
        <item x="18"/>
        <item x="26"/>
        <item x="9"/>
        <item x="15"/>
        <item x="34"/>
        <item x="13"/>
        <item m="1" x="39"/>
        <item m="1" x="36"/>
        <item x="5"/>
        <item x="22"/>
        <item x="17"/>
        <item x="3"/>
        <item x="11"/>
        <item x="21"/>
        <item m="1" x="35"/>
        <item t="default"/>
      </items>
    </pivotField>
    <pivotField showAll="0" defaultSubtotal="0"/>
    <pivotField showAll="0" defaultSubtotal="0"/>
    <pivotField subtotalTop="0" showAll="0"/>
    <pivotField numFmtId="14" showAll="0" defaultSubtota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 sortType="descending">
      <items count="4">
        <item m="1" x="2"/>
        <item x="1"/>
        <item x="0"/>
        <item t="default"/>
      </items>
    </pivotField>
    <pivotField subtotalTop="0" showAll="0">
      <items count="4">
        <item x="1"/>
        <item x="0"/>
        <item m="1" x="2"/>
        <item t="default"/>
      </items>
    </pivotField>
    <pivotField subtotalTop="0" showAll="0"/>
    <pivotField subtotalTop="0" showAll="0"/>
    <pivotField showAll="0" defaultSubtotal="0"/>
    <pivotField numFmtId="164" showAll="0" defaultSubtotal="0"/>
    <pivotField showAll="0" defaultSubtotal="0">
      <items count="5">
        <item x="3"/>
        <item x="2"/>
        <item x="1"/>
        <item x="4"/>
        <item x="0"/>
      </items>
    </pivotField>
  </pivotFields>
  <rowFields count="1">
    <field x="18"/>
  </rowFields>
  <rowItems count="2">
    <i>
      <x v="1"/>
    </i>
    <i>
      <x v="2"/>
    </i>
  </rowItems>
  <colItems count="1">
    <i/>
  </colItems>
  <dataFields count="1">
    <dataField name="Cuenta de DNI" fld="0" subtotal="count" baseField="0" baseItem="0" numFmtId="1"/>
  </dataFields>
  <formats count="10">
    <format dxfId="158">
      <pivotArea collapsedLevelsAreSubtotals="1" fieldPosition="0">
        <references count="1">
          <reference field="18" count="0"/>
        </references>
      </pivotArea>
    </format>
    <format dxfId="157">
      <pivotArea type="all" dataOnly="0" outline="0" fieldPosition="0"/>
    </format>
    <format dxfId="156">
      <pivotArea outline="0" collapsedLevelsAreSubtotals="1" fieldPosition="0"/>
    </format>
    <format dxfId="155">
      <pivotArea type="origin" dataOnly="0" labelOnly="1" outline="0" fieldPosition="0"/>
    </format>
    <format dxfId="154">
      <pivotArea field="18" type="button" dataOnly="0" labelOnly="1" outline="0" axis="axisRow" fieldPosition="0"/>
    </format>
    <format dxfId="153">
      <pivotArea type="topRight" dataOnly="0" labelOnly="1" outline="0" fieldPosition="0"/>
    </format>
    <format dxfId="152">
      <pivotArea field="-2" type="button" dataOnly="0" labelOnly="1" outline="0" axis="axisValues" fieldPosition="0"/>
    </format>
    <format dxfId="151">
      <pivotArea dataOnly="0" labelOnly="1" fieldPosition="0">
        <references count="1">
          <reference field="18" count="0"/>
        </references>
      </pivotArea>
    </format>
    <format dxfId="150">
      <pivotArea dataOnly="0" labelOnly="1" grandCol="1" outline="0" fieldPosition="0"/>
    </format>
    <format dxfId="149">
      <pivotArea outline="0" collapsedLevelsAreSubtotals="1" fieldPosition="0"/>
    </format>
  </formats>
  <chartFormats count="4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RankingTrabajamosJuntos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Nombre completo">
  <location ref="F31:H42" firstHeaderRow="0" firstDataRow="1" firstDataCol="1" rowPageCount="2" colPageCount="1"/>
  <pivotFields count="25">
    <pivotField showAll="0"/>
    <pivotField axis="axisRow" showAll="0" measureFilter="1" sortType="descending">
      <items count="352">
        <item m="1" x="295"/>
        <item x="140"/>
        <item x="26"/>
        <item m="1" x="308"/>
        <item x="251"/>
        <item m="1" x="341"/>
        <item x="288"/>
        <item x="71"/>
        <item m="1" x="301"/>
        <item x="185"/>
        <item x="254"/>
        <item x="13"/>
        <item x="225"/>
        <item m="1" x="325"/>
        <item m="1" x="346"/>
        <item x="198"/>
        <item x="2"/>
        <item x="217"/>
        <item m="1" x="324"/>
        <item m="1" x="335"/>
        <item m="1" x="298"/>
        <item x="247"/>
        <item x="96"/>
        <item x="131"/>
        <item x="216"/>
        <item x="32"/>
        <item m="1" x="323"/>
        <item x="163"/>
        <item x="197"/>
        <item x="162"/>
        <item x="180"/>
        <item x="287"/>
        <item x="76"/>
        <item x="286"/>
        <item m="1" x="333"/>
        <item x="20"/>
        <item x="88"/>
        <item m="1" x="329"/>
        <item x="98"/>
        <item x="285"/>
        <item m="1" x="332"/>
        <item x="45"/>
        <item x="215"/>
        <item x="275"/>
        <item x="253"/>
        <item m="1" x="342"/>
        <item x="126"/>
        <item x="274"/>
        <item x="243"/>
        <item m="1" x="300"/>
        <item x="101"/>
        <item x="50"/>
        <item x="44"/>
        <item x="242"/>
        <item x="241"/>
        <item x="25"/>
        <item x="207"/>
        <item x="184"/>
        <item x="294"/>
        <item x="125"/>
        <item x="19"/>
        <item x="158"/>
        <item x="87"/>
        <item x="240"/>
        <item x="18"/>
        <item x="176"/>
        <item x="269"/>
        <item x="43"/>
        <item x="224"/>
        <item m="1" x="331"/>
        <item x="157"/>
        <item x="156"/>
        <item m="1" x="312"/>
        <item x="86"/>
        <item x="12"/>
        <item m="1" x="334"/>
        <item x="82"/>
        <item x="42"/>
        <item x="70"/>
        <item x="155"/>
        <item x="173"/>
        <item x="284"/>
        <item x="116"/>
        <item x="66"/>
        <item x="46"/>
        <item x="54"/>
        <item x="170"/>
        <item x="24"/>
        <item x="95"/>
        <item x="41"/>
        <item x="293"/>
        <item x="178"/>
        <item x="40"/>
        <item x="94"/>
        <item x="115"/>
        <item x="114"/>
        <item x="169"/>
        <item x="268"/>
        <item x="168"/>
        <item x="228"/>
        <item x="74"/>
        <item x="53"/>
        <item x="196"/>
        <item m="1" x="349"/>
        <item x="154"/>
        <item x="214"/>
        <item x="11"/>
        <item x="273"/>
        <item x="113"/>
        <item x="39"/>
        <item x="213"/>
        <item x="124"/>
        <item x="153"/>
        <item x="60"/>
        <item x="38"/>
        <item m="1" x="306"/>
        <item x="195"/>
        <item x="152"/>
        <item x="239"/>
        <item x="238"/>
        <item x="237"/>
        <item x="194"/>
        <item x="246"/>
        <item x="97"/>
        <item x="151"/>
        <item x="130"/>
        <item x="283"/>
        <item x="133"/>
        <item x="52"/>
        <item x="206"/>
        <item x="267"/>
        <item x="223"/>
        <item x="150"/>
        <item x="236"/>
        <item x="282"/>
        <item x="49"/>
        <item x="58"/>
        <item m="1" x="344"/>
        <item x="139"/>
        <item x="129"/>
        <item x="81"/>
        <item x="118"/>
        <item x="161"/>
        <item m="1" x="350"/>
        <item x="171"/>
        <item x="222"/>
        <item x="292"/>
        <item x="69"/>
        <item m="1" x="330"/>
        <item m="1" x="336"/>
        <item x="221"/>
        <item x="128"/>
        <item x="183"/>
        <item x="266"/>
        <item x="51"/>
        <item x="112"/>
        <item x="73"/>
        <item x="205"/>
        <item m="1" x="343"/>
        <item x="281"/>
        <item m="1" x="299"/>
        <item x="123"/>
        <item x="56"/>
        <item x="111"/>
        <item x="204"/>
        <item x="85"/>
        <item x="23"/>
        <item x="80"/>
        <item x="65"/>
        <item x="212"/>
        <item x="211"/>
        <item x="182"/>
        <item x="1"/>
        <item x="0"/>
        <item x="10"/>
        <item x="291"/>
        <item x="272"/>
        <item x="265"/>
        <item x="31"/>
        <item x="200"/>
        <item x="9"/>
        <item x="37"/>
        <item x="235"/>
        <item x="193"/>
        <item m="1" x="319"/>
        <item x="280"/>
        <item x="30"/>
        <item x="64"/>
        <item x="167"/>
        <item m="1" x="303"/>
        <item x="29"/>
        <item x="192"/>
        <item x="93"/>
        <item x="72"/>
        <item x="220"/>
        <item x="191"/>
        <item x="110"/>
        <item x="264"/>
        <item x="79"/>
        <item x="149"/>
        <item x="122"/>
        <item x="121"/>
        <item x="109"/>
        <item x="234"/>
        <item x="250"/>
        <item x="138"/>
        <item x="290"/>
        <item x="8"/>
        <item m="1" x="326"/>
        <item x="203"/>
        <item x="165"/>
        <item x="84"/>
        <item x="117"/>
        <item x="172"/>
        <item x="134"/>
        <item x="148"/>
        <item x="137"/>
        <item x="108"/>
        <item x="3"/>
        <item m="1" x="327"/>
        <item x="21"/>
        <item x="48"/>
        <item x="190"/>
        <item m="1" x="347"/>
        <item x="92"/>
        <item x="91"/>
        <item x="147"/>
        <item x="127"/>
        <item x="132"/>
        <item x="17"/>
        <item x="28"/>
        <item m="1" x="321"/>
        <item x="279"/>
        <item x="16"/>
        <item x="202"/>
        <item x="146"/>
        <item x="107"/>
        <item x="7"/>
        <item x="136"/>
        <item m="1" x="337"/>
        <item x="100"/>
        <item x="263"/>
        <item x="262"/>
        <item m="1" x="310"/>
        <item x="276"/>
        <item x="15"/>
        <item x="181"/>
        <item x="261"/>
        <item m="1" x="307"/>
        <item m="1" x="316"/>
        <item x="175"/>
        <item x="47"/>
        <item m="1" x="305"/>
        <item x="22"/>
        <item x="106"/>
        <item x="233"/>
        <item m="1" x="309"/>
        <item x="145"/>
        <item x="78"/>
        <item x="63"/>
        <item x="174"/>
        <item m="1" x="317"/>
        <item x="189"/>
        <item x="219"/>
        <item x="166"/>
        <item x="6"/>
        <item x="271"/>
        <item x="210"/>
        <item x="83"/>
        <item m="1" x="339"/>
        <item x="36"/>
        <item x="260"/>
        <item x="68"/>
        <item x="259"/>
        <item x="62"/>
        <item m="1" x="302"/>
        <item x="227"/>
        <item x="57"/>
        <item x="177"/>
        <item m="1" x="340"/>
        <item x="252"/>
        <item x="105"/>
        <item x="245"/>
        <item x="164"/>
        <item x="120"/>
        <item x="209"/>
        <item x="35"/>
        <item x="59"/>
        <item m="1" x="297"/>
        <item m="1" x="313"/>
        <item x="5"/>
        <item x="67"/>
        <item x="226"/>
        <item x="144"/>
        <item x="143"/>
        <item m="1" x="311"/>
        <item x="104"/>
        <item x="188"/>
        <item x="232"/>
        <item x="61"/>
        <item x="249"/>
        <item m="1" x="338"/>
        <item m="1" x="296"/>
        <item x="90"/>
        <item m="1" x="322"/>
        <item m="1" x="345"/>
        <item x="187"/>
        <item x="75"/>
        <item x="4"/>
        <item x="258"/>
        <item x="103"/>
        <item x="278"/>
        <item x="34"/>
        <item m="1" x="314"/>
        <item m="1" x="320"/>
        <item x="119"/>
        <item x="257"/>
        <item m="1" x="315"/>
        <item x="277"/>
        <item x="179"/>
        <item x="208"/>
        <item x="89"/>
        <item x="255"/>
        <item m="1" x="328"/>
        <item x="270"/>
        <item x="256"/>
        <item x="186"/>
        <item m="1" x="304"/>
        <item x="141"/>
        <item x="218"/>
        <item x="199"/>
        <item x="102"/>
        <item m="1" x="348"/>
        <item x="201"/>
        <item m="1" x="318"/>
        <item x="231"/>
        <item x="230"/>
        <item x="289"/>
        <item x="77"/>
        <item x="248"/>
        <item x="229"/>
        <item x="55"/>
        <item x="33"/>
        <item x="99"/>
        <item x="135"/>
        <item x="142"/>
        <item x="27"/>
        <item x="244"/>
        <item x="14"/>
        <item x="159"/>
        <item x="16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x="0"/>
        <item x="3"/>
        <item x="2"/>
        <item x="1"/>
        <item m="1" x="4"/>
        <item t="default"/>
      </items>
    </pivotField>
    <pivotField showAll="0"/>
    <pivotField showAll="0" defaultSubtotal="0"/>
    <pivotField showAll="0"/>
    <pivotField showAll="0" defaultSubtotal="0"/>
    <pivotField showAll="0" defaultSubtotal="0"/>
    <pivotField showAll="0">
      <items count="148">
        <item m="1" x="13"/>
        <item m="1" x="135"/>
        <item m="1" x="38"/>
        <item m="1" x="127"/>
        <item m="1" x="97"/>
        <item m="1" x="79"/>
        <item m="1" x="82"/>
        <item m="1" x="53"/>
        <item m="1" x="67"/>
        <item m="1" x="99"/>
        <item m="1" x="50"/>
        <item m="1" x="133"/>
        <item m="1" x="118"/>
        <item m="1" x="119"/>
        <item m="1" x="123"/>
        <item m="1" x="85"/>
        <item m="1" x="93"/>
        <item m="1" x="108"/>
        <item m="1" x="114"/>
        <item m="1" x="80"/>
        <item m="1" x="101"/>
        <item m="1" x="134"/>
        <item m="1" x="106"/>
        <item m="1" x="111"/>
        <item m="1" x="65"/>
        <item m="1" x="131"/>
        <item m="1" x="57"/>
        <item m="1" x="120"/>
        <item m="1" x="91"/>
        <item m="1" x="9"/>
        <item m="1" x="22"/>
        <item x="2"/>
        <item m="1" x="77"/>
        <item m="1" x="29"/>
        <item m="1" x="76"/>
        <item m="1" x="26"/>
        <item m="1" x="33"/>
        <item m="1" x="98"/>
        <item m="1" x="87"/>
        <item m="1" x="60"/>
        <item m="1" x="78"/>
        <item m="1" x="122"/>
        <item m="1" x="109"/>
        <item m="1" x="15"/>
        <item m="1" x="37"/>
        <item m="1" x="42"/>
        <item m="1" x="46"/>
        <item m="1" x="35"/>
        <item m="1" x="124"/>
        <item m="1" x="74"/>
        <item m="1" x="28"/>
        <item m="1" x="36"/>
        <item m="1" x="104"/>
        <item m="1" x="105"/>
        <item m="1" x="141"/>
        <item m="1" x="23"/>
        <item m="1" x="84"/>
        <item m="1" x="44"/>
        <item x="3"/>
        <item m="1" x="96"/>
        <item m="1" x="27"/>
        <item m="1" x="10"/>
        <item m="1" x="86"/>
        <item m="1" x="52"/>
        <item m="1" x="61"/>
        <item m="1" x="143"/>
        <item m="1" x="88"/>
        <item m="1" x="129"/>
        <item m="1" x="145"/>
        <item m="1" x="144"/>
        <item m="1" x="66"/>
        <item m="1" x="32"/>
        <item m="1" x="69"/>
        <item m="1" x="47"/>
        <item m="1" x="63"/>
        <item m="1" x="125"/>
        <item m="1" x="62"/>
        <item m="1" x="30"/>
        <item m="1" x="146"/>
        <item m="1" x="100"/>
        <item m="1" x="21"/>
        <item m="1" x="12"/>
        <item m="1" x="14"/>
        <item m="1" x="72"/>
        <item m="1" x="117"/>
        <item m="1" x="136"/>
        <item m="1" x="45"/>
        <item m="1" x="73"/>
        <item m="1" x="130"/>
        <item m="1" x="138"/>
        <item m="1" x="103"/>
        <item m="1" x="116"/>
        <item m="1" x="59"/>
        <item m="1" x="34"/>
        <item m="1" x="51"/>
        <item m="1" x="139"/>
        <item x="7"/>
        <item m="1" x="24"/>
        <item m="1" x="11"/>
        <item m="1" x="94"/>
        <item m="1" x="43"/>
        <item m="1" x="64"/>
        <item m="1" x="75"/>
        <item m="1" x="89"/>
        <item m="1" x="107"/>
        <item m="1" x="54"/>
        <item m="1" x="20"/>
        <item m="1" x="18"/>
        <item m="1" x="83"/>
        <item m="1" x="142"/>
        <item m="1" x="40"/>
        <item m="1" x="19"/>
        <item m="1" x="17"/>
        <item m="1" x="16"/>
        <item m="1" x="25"/>
        <item m="1" x="41"/>
        <item x="4"/>
        <item m="1" x="115"/>
        <item m="1" x="121"/>
        <item m="1" x="92"/>
        <item m="1" x="128"/>
        <item m="1" x="55"/>
        <item m="1" x="39"/>
        <item m="1" x="56"/>
        <item x="0"/>
        <item x="1"/>
        <item m="1" x="140"/>
        <item m="1" x="68"/>
        <item m="1" x="126"/>
        <item m="1" x="102"/>
        <item m="1" x="48"/>
        <item m="1" x="81"/>
        <item m="1" x="110"/>
        <item m="1" x="31"/>
        <item m="1" x="58"/>
        <item m="1" x="70"/>
        <item m="1" x="95"/>
        <item m="1" x="132"/>
        <item m="1" x="71"/>
        <item m="1" x="113"/>
        <item m="1" x="8"/>
        <item x="5"/>
        <item x="6"/>
        <item m="1" x="112"/>
        <item m="1" x="49"/>
        <item m="1" x="137"/>
        <item m="1" x="90"/>
        <item t="default"/>
      </items>
    </pivotField>
    <pivotField numFmtId="14" showAll="0" defaultSubtota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axis="axisPage" multipleItemSelectionAllowed="1" showAll="0">
      <items count="4">
        <item h="1" x="0"/>
        <item x="1"/>
        <item h="1" m="1" x="2"/>
        <item t="default"/>
      </items>
    </pivotField>
    <pivotField showAll="0"/>
    <pivotField showAll="0"/>
    <pivotField showAll="0"/>
    <pivotField showAll="0" defaultSubtotal="0"/>
    <pivotField name="Evaluadores2" axis="axisPage" numFmtId="164" multipleItemSelectionAllowed="1" showAll="0" defaultSubtotal="0">
      <items count="134">
        <item h="1" x="91"/>
        <item h="1" x="52"/>
        <item h="1" x="93"/>
        <item h="1" x="92"/>
        <item h="1" x="49"/>
        <item h="1" x="64"/>
        <item h="1" x="123"/>
        <item h="1" x="62"/>
        <item h="1" x="63"/>
        <item h="1" x="42"/>
        <item h="1" x="127"/>
        <item h="1" x="65"/>
        <item h="1" x="0"/>
        <item h="1" x="61"/>
        <item x="120"/>
        <item x="97"/>
        <item x="60"/>
        <item x="67"/>
        <item x="122"/>
        <item x="96"/>
        <item x="36"/>
        <item x="68"/>
        <item x="94"/>
        <item x="4"/>
        <item x="11"/>
        <item x="84"/>
        <item x="10"/>
        <item x="12"/>
        <item x="5"/>
        <item x="121"/>
        <item x="1"/>
        <item x="8"/>
        <item x="59"/>
        <item x="98"/>
        <item x="24"/>
        <item x="66"/>
        <item x="83"/>
        <item x="31"/>
        <item x="80"/>
        <item x="34"/>
        <item x="9"/>
        <item x="95"/>
        <item x="17"/>
        <item x="26"/>
        <item x="75"/>
        <item x="81"/>
        <item x="56"/>
        <item x="37"/>
        <item x="7"/>
        <item x="90"/>
        <item x="74"/>
        <item x="38"/>
        <item x="57"/>
        <item x="39"/>
        <item x="89"/>
        <item x="19"/>
        <item x="50"/>
        <item x="82"/>
        <item x="6"/>
        <item x="79"/>
        <item x="32"/>
        <item x="78"/>
        <item x="33"/>
        <item x="21"/>
        <item x="109"/>
        <item x="20"/>
        <item x="2"/>
        <item x="54"/>
        <item x="46"/>
        <item x="71"/>
        <item x="48"/>
        <item x="43"/>
        <item x="23"/>
        <item x="25"/>
        <item x="47"/>
        <item x="40"/>
        <item x="18"/>
        <item x="113"/>
        <item x="3"/>
        <item x="111"/>
        <item x="41"/>
        <item x="16"/>
        <item x="13"/>
        <item x="76"/>
        <item x="70"/>
        <item x="119"/>
        <item x="58"/>
        <item x="99"/>
        <item x="35"/>
        <item x="116"/>
        <item x="22"/>
        <item x="77"/>
        <item x="44"/>
        <item x="115"/>
        <item x="86"/>
        <item x="124"/>
        <item x="45"/>
        <item x="129"/>
        <item x="28"/>
        <item x="53"/>
        <item x="128"/>
        <item x="110"/>
        <item x="125"/>
        <item x="102"/>
        <item x="27"/>
        <item x="85"/>
        <item x="14"/>
        <item x="130"/>
        <item x="87"/>
        <item x="133"/>
        <item x="105"/>
        <item x="126"/>
        <item x="73"/>
        <item x="55"/>
        <item x="72"/>
        <item x="117"/>
        <item x="100"/>
        <item x="88"/>
        <item x="103"/>
        <item x="118"/>
        <item x="131"/>
        <item x="29"/>
        <item x="30"/>
        <item x="104"/>
        <item x="15"/>
        <item x="51"/>
        <item x="108"/>
        <item x="107"/>
        <item x="69"/>
        <item x="114"/>
        <item x="132"/>
        <item x="101"/>
        <item x="106"/>
        <item x="112"/>
      </items>
    </pivotField>
    <pivotField showAll="0" defaultSubtotal="0"/>
  </pivotFields>
  <rowFields count="1">
    <field x="1"/>
  </rowFields>
  <rowItems count="11">
    <i>
      <x v="122"/>
    </i>
    <i>
      <x v="228"/>
    </i>
    <i>
      <x v="42"/>
    </i>
    <i>
      <x v="21"/>
    </i>
    <i>
      <x v="331"/>
    </i>
    <i>
      <x v="164"/>
    </i>
    <i>
      <x v="262"/>
    </i>
    <i>
      <x v="195"/>
    </i>
    <i>
      <x v="338"/>
    </i>
    <i>
      <x v="244"/>
    </i>
    <i t="grand">
      <x/>
    </i>
  </rowItems>
  <colFields count="1">
    <field x="-2"/>
  </colFields>
  <colItems count="2">
    <i>
      <x/>
    </i>
    <i i="1">
      <x v="1"/>
    </i>
  </colItems>
  <pageFields count="2">
    <pageField fld="18" hier="-1"/>
    <pageField fld="23" hier="-1"/>
  </pageFields>
  <dataFields count="2">
    <dataField name="Score" fld="12" subtotal="average" baseField="0" baseItem="0" numFmtId="2"/>
    <dataField name="Evaluadores" fld="16" subtotal="average" baseField="1" baseItem="0"/>
  </dataFields>
  <formats count="19">
    <format dxfId="18">
      <pivotArea type="all" dataOnly="0" outline="0" fieldPosition="0"/>
    </format>
    <format dxfId="17">
      <pivotArea outline="0" collapsedLevelsAreSubtotals="1" fieldPosition="0"/>
    </format>
    <format dxfId="16">
      <pivotArea field="1" type="button" dataOnly="0" labelOnly="1" outline="0" axis="axisRow" fieldPosition="0"/>
    </format>
    <format dxfId="15">
      <pivotArea dataOnly="0" labelOnly="1" fieldPosition="0">
        <references count="1">
          <reference field="1" count="13">
            <x v="230"/>
            <x v="237"/>
            <x v="246"/>
            <x v="264"/>
            <x v="266"/>
            <x v="271"/>
            <x v="273"/>
            <x v="274"/>
            <x v="280"/>
            <x v="297"/>
            <x v="299"/>
            <x v="309"/>
            <x v="312"/>
          </reference>
        </references>
      </pivotArea>
    </format>
    <format dxfId="14">
      <pivotArea dataOnly="0" labelOnly="1" grandRow="1" outline="0" fieldPosition="0"/>
    </format>
    <format dxfId="13">
      <pivotArea dataOnly="0" labelOnly="1" outline="0" axis="axisValues" fieldPosition="0"/>
    </format>
    <format dxfId="12">
      <pivotArea outline="0" collapsedLevelsAreSubtotals="1" fieldPosition="0"/>
    </format>
    <format dxfId="11">
      <pivotArea collapsedLevelsAreSubtotals="1" fieldPosition="0">
        <references count="2">
          <reference field="4294967294" count="1" selected="0">
            <x v="1"/>
          </reference>
          <reference field="1" count="10">
            <x v="16"/>
            <x v="21"/>
            <x v="62"/>
            <x v="79"/>
            <x v="122"/>
            <x v="174"/>
            <x v="192"/>
            <x v="238"/>
            <x v="268"/>
            <x v="288"/>
          </reference>
        </references>
      </pivotArea>
    </format>
    <format dxfId="10">
      <pivotArea collapsedLevelsAreSubtotals="1" fieldPosition="0">
        <references count="2">
          <reference field="4294967294" count="1" selected="0">
            <x v="1"/>
          </reference>
          <reference field="1" count="10">
            <x v="16"/>
            <x v="21"/>
            <x v="62"/>
            <x v="79"/>
            <x v="122"/>
            <x v="174"/>
            <x v="192"/>
            <x v="238"/>
            <x v="268"/>
            <x v="288"/>
          </reference>
        </references>
      </pivotArea>
    </format>
    <format dxfId="9">
      <pivotArea field="1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8">
      <pivotArea field="1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7">
      <pivotArea collapsedLevelsAreSubtotals="1" fieldPosition="0">
        <references count="2">
          <reference field="4294967294" count="1" selected="0">
            <x v="1"/>
          </reference>
          <reference field="1" count="0"/>
        </references>
      </pivotArea>
    </format>
    <format dxfId="6">
      <pivotArea collapsedLevelsAreSubtotals="1" fieldPosition="0">
        <references count="2">
          <reference field="4294967294" count="1" selected="0">
            <x v="1"/>
          </reference>
          <reference field="1" count="0"/>
        </references>
      </pivotArea>
    </format>
    <format dxfId="5">
      <pivotArea collapsedLevelsAreSubtotals="1" fieldPosition="0">
        <references count="2">
          <reference field="4294967294" count="1" selected="0">
            <x v="1"/>
          </reference>
          <reference field="1" count="0"/>
        </references>
      </pivotArea>
    </format>
    <format dxfId="4">
      <pivotArea collapsedLevelsAreSubtotals="1" fieldPosition="0">
        <references count="2">
          <reference field="4294967294" count="1" selected="0">
            <x v="1"/>
          </reference>
          <reference field="1" count="0"/>
        </references>
      </pivotArea>
    </format>
    <format dxfId="3">
      <pivotArea collapsedLevelsAreSubtotals="1" fieldPosition="0">
        <references count="2">
          <reference field="4294967294" count="1" selected="0">
            <x v="1"/>
          </reference>
          <reference field="1" count="0"/>
        </references>
      </pivotArea>
    </format>
    <format dxfId="2">
      <pivotArea collapsedLevelsAreSubtotals="1" fieldPosition="0">
        <references count="2">
          <reference field="4294967294" count="1" selected="0">
            <x v="1"/>
          </reference>
          <reference field="1" count="0"/>
        </references>
      </pivotArea>
    </format>
    <format dxfId="1">
      <pivotArea collapsedLevelsAreSubtotals="1" fieldPosition="0">
        <references count="2">
          <reference field="4294967294" count="1" selected="0">
            <x v="1"/>
          </reference>
          <reference field="1" count="0"/>
        </references>
      </pivotArea>
    </format>
    <format dxfId="0">
      <pivotArea collapsedLevelsAreSubtotals="1" fieldPosition="0">
        <references count="2">
          <reference field="4294967294" count="1" selected="0">
            <x v="1"/>
          </reference>
          <reference field="1" count="0"/>
        </references>
      </pivotArea>
    </format>
  </formats>
  <pivotTableStyleInfo name="PivotStyleLight16" showRowHeaders="1" showColHeaders="1" showRowStripes="0" showColStripes="0" showLastColumn="1"/>
  <filters count="1">
    <filter fld="1" type="count" evalOrder="-1" id="6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RankingPromedioGeneral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Nombre completo">
  <location ref="O5:Q16" firstHeaderRow="0" firstDataRow="1" firstDataCol="1" rowPageCount="2" colPageCount="1"/>
  <pivotFields count="25">
    <pivotField showAll="0"/>
    <pivotField axis="axisRow" showAll="0" measureFilter="1" sortType="descending">
      <items count="352">
        <item m="1" x="295"/>
        <item x="140"/>
        <item x="26"/>
        <item m="1" x="308"/>
        <item x="251"/>
        <item m="1" x="341"/>
        <item x="288"/>
        <item x="71"/>
        <item m="1" x="301"/>
        <item x="185"/>
        <item x="254"/>
        <item x="13"/>
        <item x="225"/>
        <item m="1" x="325"/>
        <item m="1" x="346"/>
        <item x="198"/>
        <item x="2"/>
        <item x="217"/>
        <item m="1" x="324"/>
        <item m="1" x="335"/>
        <item m="1" x="298"/>
        <item x="247"/>
        <item x="96"/>
        <item x="131"/>
        <item x="216"/>
        <item x="32"/>
        <item m="1" x="323"/>
        <item x="163"/>
        <item x="197"/>
        <item x="162"/>
        <item x="180"/>
        <item x="287"/>
        <item x="76"/>
        <item x="286"/>
        <item m="1" x="333"/>
        <item x="20"/>
        <item x="88"/>
        <item m="1" x="329"/>
        <item x="98"/>
        <item x="285"/>
        <item m="1" x="332"/>
        <item x="45"/>
        <item x="215"/>
        <item x="275"/>
        <item x="253"/>
        <item m="1" x="342"/>
        <item x="126"/>
        <item x="274"/>
        <item x="243"/>
        <item m="1" x="300"/>
        <item x="101"/>
        <item x="50"/>
        <item x="44"/>
        <item x="242"/>
        <item x="241"/>
        <item x="25"/>
        <item x="207"/>
        <item x="184"/>
        <item x="294"/>
        <item x="125"/>
        <item x="19"/>
        <item x="158"/>
        <item x="87"/>
        <item x="240"/>
        <item x="18"/>
        <item x="176"/>
        <item x="269"/>
        <item x="43"/>
        <item x="224"/>
        <item m="1" x="331"/>
        <item x="157"/>
        <item x="156"/>
        <item m="1" x="312"/>
        <item x="86"/>
        <item x="12"/>
        <item m="1" x="334"/>
        <item x="82"/>
        <item x="42"/>
        <item x="70"/>
        <item x="155"/>
        <item x="173"/>
        <item x="284"/>
        <item x="116"/>
        <item x="66"/>
        <item x="46"/>
        <item x="54"/>
        <item x="170"/>
        <item x="24"/>
        <item x="95"/>
        <item x="41"/>
        <item x="293"/>
        <item x="178"/>
        <item x="40"/>
        <item x="94"/>
        <item x="115"/>
        <item x="114"/>
        <item x="169"/>
        <item x="268"/>
        <item x="168"/>
        <item x="228"/>
        <item x="74"/>
        <item x="53"/>
        <item x="196"/>
        <item m="1" x="349"/>
        <item x="154"/>
        <item x="214"/>
        <item x="11"/>
        <item x="273"/>
        <item x="113"/>
        <item x="39"/>
        <item x="213"/>
        <item x="124"/>
        <item x="153"/>
        <item x="60"/>
        <item x="38"/>
        <item m="1" x="306"/>
        <item x="195"/>
        <item x="152"/>
        <item x="239"/>
        <item x="238"/>
        <item x="237"/>
        <item x="194"/>
        <item x="246"/>
        <item x="97"/>
        <item x="151"/>
        <item x="130"/>
        <item x="283"/>
        <item x="133"/>
        <item x="52"/>
        <item x="206"/>
        <item x="267"/>
        <item x="223"/>
        <item x="150"/>
        <item x="236"/>
        <item x="282"/>
        <item x="49"/>
        <item x="58"/>
        <item m="1" x="344"/>
        <item x="139"/>
        <item x="129"/>
        <item x="81"/>
        <item x="118"/>
        <item x="161"/>
        <item m="1" x="350"/>
        <item x="171"/>
        <item x="222"/>
        <item x="292"/>
        <item x="69"/>
        <item m="1" x="330"/>
        <item m="1" x="336"/>
        <item x="221"/>
        <item x="128"/>
        <item x="183"/>
        <item x="266"/>
        <item x="51"/>
        <item x="112"/>
        <item x="73"/>
        <item x="205"/>
        <item m="1" x="343"/>
        <item x="281"/>
        <item m="1" x="299"/>
        <item x="123"/>
        <item x="56"/>
        <item x="111"/>
        <item x="204"/>
        <item x="85"/>
        <item x="23"/>
        <item x="80"/>
        <item x="65"/>
        <item x="212"/>
        <item x="211"/>
        <item x="182"/>
        <item x="1"/>
        <item x="0"/>
        <item x="10"/>
        <item x="291"/>
        <item x="272"/>
        <item x="265"/>
        <item x="31"/>
        <item x="200"/>
        <item x="9"/>
        <item x="37"/>
        <item x="235"/>
        <item x="193"/>
        <item m="1" x="319"/>
        <item x="280"/>
        <item x="30"/>
        <item x="64"/>
        <item x="167"/>
        <item m="1" x="303"/>
        <item x="29"/>
        <item x="192"/>
        <item x="93"/>
        <item x="72"/>
        <item x="220"/>
        <item x="191"/>
        <item x="110"/>
        <item x="264"/>
        <item x="79"/>
        <item x="149"/>
        <item x="122"/>
        <item x="121"/>
        <item x="109"/>
        <item x="234"/>
        <item x="250"/>
        <item x="138"/>
        <item x="290"/>
        <item x="8"/>
        <item m="1" x="326"/>
        <item x="203"/>
        <item x="165"/>
        <item x="84"/>
        <item x="117"/>
        <item x="172"/>
        <item x="134"/>
        <item x="148"/>
        <item x="137"/>
        <item x="108"/>
        <item x="3"/>
        <item m="1" x="327"/>
        <item x="21"/>
        <item x="48"/>
        <item x="190"/>
        <item m="1" x="347"/>
        <item x="92"/>
        <item x="91"/>
        <item x="147"/>
        <item x="127"/>
        <item x="132"/>
        <item x="17"/>
        <item x="28"/>
        <item m="1" x="321"/>
        <item x="279"/>
        <item x="16"/>
        <item x="202"/>
        <item x="146"/>
        <item x="107"/>
        <item x="7"/>
        <item x="136"/>
        <item m="1" x="337"/>
        <item x="100"/>
        <item x="263"/>
        <item x="262"/>
        <item m="1" x="310"/>
        <item x="276"/>
        <item x="15"/>
        <item x="181"/>
        <item x="261"/>
        <item m="1" x="307"/>
        <item m="1" x="316"/>
        <item x="175"/>
        <item x="47"/>
        <item m="1" x="305"/>
        <item x="22"/>
        <item x="106"/>
        <item x="233"/>
        <item m="1" x="309"/>
        <item x="145"/>
        <item x="78"/>
        <item x="63"/>
        <item x="174"/>
        <item m="1" x="317"/>
        <item x="189"/>
        <item x="219"/>
        <item x="166"/>
        <item x="6"/>
        <item x="271"/>
        <item x="210"/>
        <item x="83"/>
        <item m="1" x="339"/>
        <item x="36"/>
        <item x="260"/>
        <item x="68"/>
        <item x="259"/>
        <item x="62"/>
        <item m="1" x="302"/>
        <item x="227"/>
        <item x="57"/>
        <item x="177"/>
        <item m="1" x="340"/>
        <item x="252"/>
        <item x="105"/>
        <item x="245"/>
        <item x="164"/>
        <item x="120"/>
        <item x="209"/>
        <item x="35"/>
        <item x="59"/>
        <item m="1" x="297"/>
        <item m="1" x="313"/>
        <item x="5"/>
        <item x="67"/>
        <item x="226"/>
        <item x="144"/>
        <item x="143"/>
        <item m="1" x="311"/>
        <item x="104"/>
        <item x="188"/>
        <item x="232"/>
        <item x="61"/>
        <item x="249"/>
        <item m="1" x="338"/>
        <item m="1" x="296"/>
        <item x="90"/>
        <item m="1" x="322"/>
        <item m="1" x="345"/>
        <item x="187"/>
        <item x="75"/>
        <item x="4"/>
        <item x="258"/>
        <item x="103"/>
        <item x="278"/>
        <item x="34"/>
        <item m="1" x="314"/>
        <item m="1" x="320"/>
        <item x="119"/>
        <item x="257"/>
        <item m="1" x="315"/>
        <item x="277"/>
        <item x="179"/>
        <item x="208"/>
        <item x="89"/>
        <item x="255"/>
        <item m="1" x="328"/>
        <item x="270"/>
        <item x="256"/>
        <item x="186"/>
        <item m="1" x="304"/>
        <item x="141"/>
        <item x="218"/>
        <item x="199"/>
        <item x="102"/>
        <item m="1" x="348"/>
        <item x="201"/>
        <item m="1" x="318"/>
        <item x="231"/>
        <item x="230"/>
        <item x="289"/>
        <item x="77"/>
        <item x="248"/>
        <item x="229"/>
        <item x="55"/>
        <item x="33"/>
        <item x="99"/>
        <item x="135"/>
        <item x="142"/>
        <item x="27"/>
        <item x="244"/>
        <item x="14"/>
        <item x="159"/>
        <item x="16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x="0"/>
        <item x="3"/>
        <item x="2"/>
        <item x="1"/>
        <item m="1" x="4"/>
        <item t="default"/>
      </items>
    </pivotField>
    <pivotField showAll="0"/>
    <pivotField showAll="0" defaultSubtotal="0"/>
    <pivotField showAll="0"/>
    <pivotField showAll="0" defaultSubtotal="0"/>
    <pivotField showAll="0" defaultSubtotal="0"/>
    <pivotField showAll="0">
      <items count="148">
        <item m="1" x="13"/>
        <item m="1" x="135"/>
        <item m="1" x="38"/>
        <item m="1" x="127"/>
        <item m="1" x="97"/>
        <item m="1" x="79"/>
        <item m="1" x="82"/>
        <item m="1" x="53"/>
        <item m="1" x="67"/>
        <item m="1" x="99"/>
        <item m="1" x="50"/>
        <item m="1" x="133"/>
        <item m="1" x="118"/>
        <item m="1" x="119"/>
        <item m="1" x="123"/>
        <item m="1" x="85"/>
        <item m="1" x="93"/>
        <item m="1" x="108"/>
        <item m="1" x="114"/>
        <item m="1" x="80"/>
        <item m="1" x="101"/>
        <item m="1" x="134"/>
        <item m="1" x="106"/>
        <item m="1" x="111"/>
        <item m="1" x="65"/>
        <item m="1" x="131"/>
        <item m="1" x="57"/>
        <item m="1" x="120"/>
        <item m="1" x="91"/>
        <item m="1" x="9"/>
        <item m="1" x="22"/>
        <item x="2"/>
        <item m="1" x="77"/>
        <item m="1" x="29"/>
        <item m="1" x="76"/>
        <item m="1" x="26"/>
        <item m="1" x="33"/>
        <item m="1" x="98"/>
        <item m="1" x="87"/>
        <item m="1" x="60"/>
        <item m="1" x="78"/>
        <item m="1" x="122"/>
        <item m="1" x="109"/>
        <item m="1" x="15"/>
        <item m="1" x="37"/>
        <item m="1" x="42"/>
        <item m="1" x="46"/>
        <item m="1" x="35"/>
        <item m="1" x="124"/>
        <item m="1" x="74"/>
        <item m="1" x="28"/>
        <item m="1" x="36"/>
        <item m="1" x="104"/>
        <item m="1" x="105"/>
        <item m="1" x="141"/>
        <item m="1" x="23"/>
        <item m="1" x="84"/>
        <item m="1" x="44"/>
        <item x="3"/>
        <item m="1" x="96"/>
        <item m="1" x="27"/>
        <item m="1" x="10"/>
        <item m="1" x="86"/>
        <item m="1" x="52"/>
        <item m="1" x="61"/>
        <item m="1" x="143"/>
        <item m="1" x="88"/>
        <item m="1" x="129"/>
        <item m="1" x="145"/>
        <item m="1" x="144"/>
        <item m="1" x="66"/>
        <item m="1" x="32"/>
        <item m="1" x="69"/>
        <item m="1" x="47"/>
        <item m="1" x="63"/>
        <item m="1" x="125"/>
        <item m="1" x="62"/>
        <item m="1" x="30"/>
        <item m="1" x="146"/>
        <item m="1" x="100"/>
        <item m="1" x="21"/>
        <item m="1" x="12"/>
        <item m="1" x="14"/>
        <item m="1" x="72"/>
        <item m="1" x="117"/>
        <item m="1" x="136"/>
        <item m="1" x="45"/>
        <item m="1" x="73"/>
        <item m="1" x="130"/>
        <item m="1" x="138"/>
        <item m="1" x="103"/>
        <item m="1" x="116"/>
        <item m="1" x="59"/>
        <item m="1" x="34"/>
        <item m="1" x="51"/>
        <item m="1" x="139"/>
        <item x="7"/>
        <item m="1" x="24"/>
        <item m="1" x="11"/>
        <item m="1" x="94"/>
        <item m="1" x="43"/>
        <item m="1" x="64"/>
        <item m="1" x="75"/>
        <item m="1" x="89"/>
        <item m="1" x="107"/>
        <item m="1" x="54"/>
        <item m="1" x="20"/>
        <item m="1" x="18"/>
        <item m="1" x="83"/>
        <item m="1" x="142"/>
        <item m="1" x="40"/>
        <item m="1" x="19"/>
        <item m="1" x="17"/>
        <item m="1" x="16"/>
        <item m="1" x="25"/>
        <item m="1" x="41"/>
        <item x="4"/>
        <item m="1" x="115"/>
        <item m="1" x="121"/>
        <item m="1" x="92"/>
        <item m="1" x="128"/>
        <item m="1" x="55"/>
        <item m="1" x="39"/>
        <item m="1" x="56"/>
        <item x="0"/>
        <item x="1"/>
        <item m="1" x="140"/>
        <item m="1" x="68"/>
        <item m="1" x="126"/>
        <item m="1" x="102"/>
        <item m="1" x="48"/>
        <item m="1" x="81"/>
        <item m="1" x="110"/>
        <item m="1" x="31"/>
        <item m="1" x="58"/>
        <item m="1" x="70"/>
        <item m="1" x="95"/>
        <item m="1" x="132"/>
        <item m="1" x="71"/>
        <item m="1" x="113"/>
        <item m="1" x="8"/>
        <item x="5"/>
        <item x="6"/>
        <item m="1" x="112"/>
        <item m="1" x="49"/>
        <item m="1" x="137"/>
        <item m="1" x="90"/>
        <item t="default"/>
      </items>
    </pivotField>
    <pivotField numFmtId="14"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h="1" x="0"/>
        <item x="1"/>
        <item h="1" m="1" x="2"/>
        <item t="default"/>
      </items>
    </pivotField>
    <pivotField showAll="0"/>
    <pivotField showAll="0"/>
    <pivotField showAll="0"/>
    <pivotField dataField="1" showAll="0" defaultSubtotal="0"/>
    <pivotField axis="axisPage" dataField="1" numFmtId="164" multipleItemSelectionAllowed="1" showAll="0" defaultSubtotal="0">
      <items count="134">
        <item h="1" x="91"/>
        <item h="1" x="52"/>
        <item h="1" x="93"/>
        <item h="1" x="92"/>
        <item h="1" x="49"/>
        <item h="1" x="64"/>
        <item h="1" x="123"/>
        <item h="1" x="62"/>
        <item h="1" x="63"/>
        <item h="1" x="42"/>
        <item h="1" x="127"/>
        <item h="1" x="65"/>
        <item h="1" x="0"/>
        <item h="1" x="61"/>
        <item x="120"/>
        <item x="97"/>
        <item x="60"/>
        <item x="67"/>
        <item x="122"/>
        <item x="96"/>
        <item x="36"/>
        <item x="68"/>
        <item x="94"/>
        <item x="4"/>
        <item x="11"/>
        <item x="84"/>
        <item x="10"/>
        <item x="12"/>
        <item x="5"/>
        <item x="121"/>
        <item x="1"/>
        <item x="8"/>
        <item x="59"/>
        <item x="98"/>
        <item x="24"/>
        <item x="66"/>
        <item x="83"/>
        <item x="31"/>
        <item x="80"/>
        <item x="34"/>
        <item x="9"/>
        <item x="95"/>
        <item x="17"/>
        <item x="26"/>
        <item x="75"/>
        <item x="81"/>
        <item x="56"/>
        <item x="37"/>
        <item x="7"/>
        <item x="90"/>
        <item x="74"/>
        <item x="38"/>
        <item x="57"/>
        <item x="39"/>
        <item x="89"/>
        <item x="19"/>
        <item x="50"/>
        <item x="82"/>
        <item x="6"/>
        <item x="79"/>
        <item x="32"/>
        <item x="78"/>
        <item x="33"/>
        <item x="21"/>
        <item x="109"/>
        <item x="20"/>
        <item x="2"/>
        <item x="54"/>
        <item x="46"/>
        <item x="71"/>
        <item x="48"/>
        <item x="43"/>
        <item x="23"/>
        <item x="25"/>
        <item x="47"/>
        <item x="40"/>
        <item x="18"/>
        <item x="113"/>
        <item x="3"/>
        <item x="111"/>
        <item x="41"/>
        <item x="16"/>
        <item x="13"/>
        <item x="76"/>
        <item x="70"/>
        <item x="119"/>
        <item x="58"/>
        <item x="99"/>
        <item x="35"/>
        <item x="116"/>
        <item x="22"/>
        <item x="77"/>
        <item x="44"/>
        <item x="115"/>
        <item x="86"/>
        <item x="124"/>
        <item x="45"/>
        <item x="129"/>
        <item x="28"/>
        <item x="53"/>
        <item x="128"/>
        <item x="110"/>
        <item x="125"/>
        <item x="102"/>
        <item x="27"/>
        <item x="85"/>
        <item x="14"/>
        <item x="130"/>
        <item x="87"/>
        <item x="133"/>
        <item x="105"/>
        <item x="126"/>
        <item x="73"/>
        <item x="55"/>
        <item x="72"/>
        <item x="117"/>
        <item x="100"/>
        <item x="88"/>
        <item x="103"/>
        <item x="118"/>
        <item x="131"/>
        <item x="29"/>
        <item x="30"/>
        <item x="104"/>
        <item x="15"/>
        <item x="51"/>
        <item x="108"/>
        <item x="107"/>
        <item x="69"/>
        <item x="114"/>
        <item x="132"/>
        <item x="101"/>
        <item x="106"/>
        <item x="112"/>
      </items>
    </pivotField>
    <pivotField showAll="0" defaultSubtotal="0"/>
  </pivotFields>
  <rowFields count="1">
    <field x="1"/>
  </rowFields>
  <rowItems count="11">
    <i>
      <x v="122"/>
    </i>
    <i>
      <x v="21"/>
    </i>
    <i>
      <x v="164"/>
    </i>
    <i>
      <x v="183"/>
    </i>
    <i>
      <x v="79"/>
    </i>
    <i>
      <x v="162"/>
    </i>
    <i>
      <x v="96"/>
    </i>
    <i>
      <x v="331"/>
    </i>
    <i>
      <x v="89"/>
    </i>
    <i>
      <x v="274"/>
    </i>
    <i t="grand">
      <x/>
    </i>
  </rowItems>
  <colFields count="1">
    <field x="-2"/>
  </colFields>
  <colItems count="2">
    <i>
      <x/>
    </i>
    <i i="1">
      <x v="1"/>
    </i>
  </colItems>
  <pageFields count="2">
    <pageField fld="18" hier="-1"/>
    <pageField fld="23" hier="-1"/>
  </pageFields>
  <dataFields count="2">
    <dataField name=" " fld="22" subtotal="average" baseField="1" baseItem="266"/>
    <dataField name="Promedio de Evaluadores" fld="23" subtotal="average" baseField="1" baseItem="0" numFmtId="1"/>
  </dataFields>
  <formats count="16">
    <format dxfId="34">
      <pivotArea type="all" dataOnly="0" outline="0" fieldPosition="0"/>
    </format>
    <format dxfId="33">
      <pivotArea outline="0" collapsedLevelsAreSubtotals="1" fieldPosition="0"/>
    </format>
    <format dxfId="32">
      <pivotArea field="1" type="button" dataOnly="0" labelOnly="1" outline="0" axis="axisRow" fieldPosition="0"/>
    </format>
    <format dxfId="31">
      <pivotArea dataOnly="0" labelOnly="1" fieldPosition="0">
        <references count="1">
          <reference field="1" count="12">
            <x v="178"/>
            <x v="198"/>
            <x v="199"/>
            <x v="258"/>
            <x v="260"/>
            <x v="272"/>
            <x v="274"/>
            <x v="309"/>
            <x v="310"/>
            <x v="312"/>
            <x v="325"/>
            <x v="338"/>
          </reference>
        </references>
      </pivotArea>
    </format>
    <format dxfId="30">
      <pivotArea dataOnly="0" labelOnly="1" grandRow="1" outline="0" fieldPosition="0"/>
    </format>
    <format dxfId="29">
      <pivotArea dataOnly="0" labelOnly="1" outline="0" axis="axisValues" fieldPosition="0"/>
    </format>
    <format dxfId="28">
      <pivotArea outline="0" collapsedLevelsAreSubtotals="1" fieldPosition="0"/>
    </format>
    <format dxfId="27">
      <pivotArea dataOnly="0" labelOnly="1" outline="0" axis="axisValues" fieldPosition="0"/>
    </format>
    <format dxfId="26">
      <pivotArea collapsedLevelsAreSubtotals="1" fieldPosition="0">
        <references count="2">
          <reference field="4294967294" count="1" selected="0">
            <x v="1"/>
          </reference>
          <reference field="1" count="10">
            <x v="16"/>
            <x v="21"/>
            <x v="51"/>
            <x v="70"/>
            <x v="79"/>
            <x v="114"/>
            <x v="172"/>
            <x v="238"/>
            <x v="262"/>
            <x v="288"/>
          </reference>
        </references>
      </pivotArea>
    </format>
    <format dxfId="25">
      <pivotArea collapsedLevelsAreSubtotals="1" fieldPosition="0">
        <references count="2">
          <reference field="4294967294" count="1" selected="0">
            <x v="1"/>
          </reference>
          <reference field="1" count="10">
            <x v="16"/>
            <x v="21"/>
            <x v="51"/>
            <x v="70"/>
            <x v="79"/>
            <x v="114"/>
            <x v="172"/>
            <x v="238"/>
            <x v="262"/>
            <x v="288"/>
          </reference>
        </references>
      </pivotArea>
    </format>
    <format dxfId="24">
      <pivotArea field="1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23">
      <pivotArea field="1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2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filters count="1">
    <filter fld="1" type="count" evalOrder="-1" id="7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RankingVivimosyDisfrutamos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Nombre completo">
  <location ref="O31:Q42" firstHeaderRow="0" firstDataRow="1" firstDataCol="1" rowPageCount="2" colPageCount="1"/>
  <pivotFields count="25">
    <pivotField showAll="0"/>
    <pivotField axis="axisRow" showAll="0" measureFilter="1" sortType="descending">
      <items count="352">
        <item m="1" x="295"/>
        <item x="140"/>
        <item x="26"/>
        <item m="1" x="308"/>
        <item x="251"/>
        <item m="1" x="341"/>
        <item x="288"/>
        <item x="71"/>
        <item m="1" x="301"/>
        <item x="185"/>
        <item x="254"/>
        <item x="13"/>
        <item x="225"/>
        <item m="1" x="325"/>
        <item m="1" x="346"/>
        <item x="198"/>
        <item x="2"/>
        <item x="217"/>
        <item m="1" x="324"/>
        <item m="1" x="335"/>
        <item m="1" x="298"/>
        <item x="247"/>
        <item x="96"/>
        <item x="131"/>
        <item x="216"/>
        <item x="32"/>
        <item m="1" x="323"/>
        <item x="163"/>
        <item x="197"/>
        <item x="162"/>
        <item x="180"/>
        <item x="287"/>
        <item x="76"/>
        <item x="286"/>
        <item m="1" x="333"/>
        <item x="20"/>
        <item x="88"/>
        <item m="1" x="329"/>
        <item x="98"/>
        <item x="285"/>
        <item m="1" x="332"/>
        <item x="45"/>
        <item x="215"/>
        <item x="275"/>
        <item x="253"/>
        <item m="1" x="342"/>
        <item x="126"/>
        <item x="274"/>
        <item x="243"/>
        <item m="1" x="300"/>
        <item x="101"/>
        <item x="50"/>
        <item x="44"/>
        <item x="242"/>
        <item x="241"/>
        <item x="25"/>
        <item x="207"/>
        <item x="184"/>
        <item x="294"/>
        <item x="125"/>
        <item x="19"/>
        <item x="158"/>
        <item x="87"/>
        <item x="240"/>
        <item x="18"/>
        <item x="176"/>
        <item x="269"/>
        <item x="43"/>
        <item x="224"/>
        <item m="1" x="331"/>
        <item x="157"/>
        <item x="156"/>
        <item m="1" x="312"/>
        <item x="86"/>
        <item x="12"/>
        <item m="1" x="334"/>
        <item x="82"/>
        <item x="42"/>
        <item x="70"/>
        <item x="155"/>
        <item x="173"/>
        <item x="284"/>
        <item x="116"/>
        <item x="66"/>
        <item x="46"/>
        <item x="54"/>
        <item x="170"/>
        <item x="24"/>
        <item x="95"/>
        <item x="41"/>
        <item x="293"/>
        <item x="178"/>
        <item x="40"/>
        <item x="94"/>
        <item x="115"/>
        <item x="114"/>
        <item x="169"/>
        <item x="268"/>
        <item x="168"/>
        <item x="228"/>
        <item x="74"/>
        <item x="53"/>
        <item x="196"/>
        <item m="1" x="349"/>
        <item x="154"/>
        <item x="214"/>
        <item x="11"/>
        <item x="273"/>
        <item x="113"/>
        <item x="39"/>
        <item x="213"/>
        <item x="124"/>
        <item x="153"/>
        <item x="60"/>
        <item x="38"/>
        <item m="1" x="306"/>
        <item x="195"/>
        <item x="152"/>
        <item x="239"/>
        <item x="238"/>
        <item x="237"/>
        <item x="194"/>
        <item x="246"/>
        <item x="97"/>
        <item x="151"/>
        <item x="130"/>
        <item x="283"/>
        <item x="133"/>
        <item x="52"/>
        <item x="206"/>
        <item x="267"/>
        <item x="223"/>
        <item x="150"/>
        <item x="236"/>
        <item x="282"/>
        <item x="49"/>
        <item x="58"/>
        <item m="1" x="344"/>
        <item x="139"/>
        <item x="129"/>
        <item x="81"/>
        <item x="118"/>
        <item x="161"/>
        <item m="1" x="350"/>
        <item x="171"/>
        <item x="222"/>
        <item x="292"/>
        <item x="69"/>
        <item m="1" x="330"/>
        <item m="1" x="336"/>
        <item x="221"/>
        <item x="128"/>
        <item x="183"/>
        <item x="266"/>
        <item x="51"/>
        <item x="112"/>
        <item x="73"/>
        <item x="205"/>
        <item m="1" x="343"/>
        <item x="281"/>
        <item m="1" x="299"/>
        <item x="123"/>
        <item x="56"/>
        <item x="111"/>
        <item x="204"/>
        <item x="85"/>
        <item x="23"/>
        <item x="80"/>
        <item x="65"/>
        <item x="212"/>
        <item x="211"/>
        <item x="182"/>
        <item x="1"/>
        <item x="0"/>
        <item x="10"/>
        <item x="291"/>
        <item x="272"/>
        <item x="265"/>
        <item x="31"/>
        <item x="200"/>
        <item x="9"/>
        <item x="37"/>
        <item x="235"/>
        <item x="193"/>
        <item m="1" x="319"/>
        <item x="280"/>
        <item x="30"/>
        <item x="64"/>
        <item x="167"/>
        <item m="1" x="303"/>
        <item x="29"/>
        <item x="192"/>
        <item x="93"/>
        <item x="72"/>
        <item x="220"/>
        <item x="191"/>
        <item x="110"/>
        <item x="264"/>
        <item x="79"/>
        <item x="149"/>
        <item x="122"/>
        <item x="121"/>
        <item x="109"/>
        <item x="234"/>
        <item x="250"/>
        <item x="138"/>
        <item x="290"/>
        <item x="8"/>
        <item m="1" x="326"/>
        <item x="203"/>
        <item x="165"/>
        <item x="84"/>
        <item x="117"/>
        <item x="172"/>
        <item x="134"/>
        <item x="148"/>
        <item x="137"/>
        <item x="108"/>
        <item x="3"/>
        <item m="1" x="327"/>
        <item x="21"/>
        <item x="48"/>
        <item x="190"/>
        <item m="1" x="347"/>
        <item x="92"/>
        <item x="91"/>
        <item x="147"/>
        <item x="127"/>
        <item x="132"/>
        <item x="17"/>
        <item x="28"/>
        <item m="1" x="321"/>
        <item x="279"/>
        <item x="16"/>
        <item x="202"/>
        <item x="146"/>
        <item x="107"/>
        <item x="7"/>
        <item x="136"/>
        <item m="1" x="337"/>
        <item x="100"/>
        <item x="263"/>
        <item x="262"/>
        <item m="1" x="310"/>
        <item x="276"/>
        <item x="15"/>
        <item x="181"/>
        <item x="261"/>
        <item m="1" x="307"/>
        <item m="1" x="316"/>
        <item x="175"/>
        <item x="47"/>
        <item m="1" x="305"/>
        <item x="22"/>
        <item x="106"/>
        <item x="233"/>
        <item m="1" x="309"/>
        <item x="145"/>
        <item x="78"/>
        <item x="63"/>
        <item x="174"/>
        <item m="1" x="317"/>
        <item x="189"/>
        <item x="219"/>
        <item x="166"/>
        <item x="6"/>
        <item x="271"/>
        <item x="210"/>
        <item x="83"/>
        <item m="1" x="339"/>
        <item x="36"/>
        <item x="260"/>
        <item x="68"/>
        <item x="259"/>
        <item x="62"/>
        <item m="1" x="302"/>
        <item x="227"/>
        <item x="57"/>
        <item x="177"/>
        <item m="1" x="340"/>
        <item x="252"/>
        <item x="105"/>
        <item x="245"/>
        <item x="164"/>
        <item x="120"/>
        <item x="209"/>
        <item x="35"/>
        <item x="59"/>
        <item m="1" x="297"/>
        <item m="1" x="313"/>
        <item x="5"/>
        <item x="67"/>
        <item x="226"/>
        <item x="144"/>
        <item x="143"/>
        <item m="1" x="311"/>
        <item x="104"/>
        <item x="188"/>
        <item x="232"/>
        <item x="61"/>
        <item x="249"/>
        <item m="1" x="338"/>
        <item m="1" x="296"/>
        <item x="90"/>
        <item m="1" x="322"/>
        <item m="1" x="345"/>
        <item x="187"/>
        <item x="75"/>
        <item x="4"/>
        <item x="258"/>
        <item x="103"/>
        <item x="278"/>
        <item x="34"/>
        <item m="1" x="314"/>
        <item m="1" x="320"/>
        <item x="119"/>
        <item x="257"/>
        <item m="1" x="315"/>
        <item x="277"/>
        <item x="179"/>
        <item x="208"/>
        <item x="89"/>
        <item x="255"/>
        <item m="1" x="328"/>
        <item x="270"/>
        <item x="256"/>
        <item x="186"/>
        <item m="1" x="304"/>
        <item x="141"/>
        <item x="218"/>
        <item x="199"/>
        <item x="102"/>
        <item m="1" x="348"/>
        <item x="201"/>
        <item m="1" x="318"/>
        <item x="231"/>
        <item x="230"/>
        <item x="289"/>
        <item x="77"/>
        <item x="248"/>
        <item x="229"/>
        <item x="55"/>
        <item x="33"/>
        <item x="99"/>
        <item x="135"/>
        <item x="142"/>
        <item x="27"/>
        <item x="244"/>
        <item x="14"/>
        <item x="159"/>
        <item x="16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x="0"/>
        <item x="3"/>
        <item x="2"/>
        <item x="1"/>
        <item m="1" x="4"/>
        <item t="default"/>
      </items>
    </pivotField>
    <pivotField showAll="0"/>
    <pivotField showAll="0" defaultSubtotal="0"/>
    <pivotField showAll="0"/>
    <pivotField showAll="0" defaultSubtotal="0"/>
    <pivotField showAll="0" defaultSubtotal="0"/>
    <pivotField showAll="0">
      <items count="148">
        <item m="1" x="13"/>
        <item m="1" x="135"/>
        <item m="1" x="38"/>
        <item m="1" x="127"/>
        <item m="1" x="97"/>
        <item m="1" x="79"/>
        <item m="1" x="82"/>
        <item m="1" x="53"/>
        <item m="1" x="67"/>
        <item m="1" x="99"/>
        <item m="1" x="50"/>
        <item m="1" x="133"/>
        <item m="1" x="118"/>
        <item m="1" x="119"/>
        <item m="1" x="123"/>
        <item m="1" x="85"/>
        <item m="1" x="93"/>
        <item m="1" x="108"/>
        <item m="1" x="114"/>
        <item m="1" x="80"/>
        <item m="1" x="101"/>
        <item m="1" x="134"/>
        <item m="1" x="106"/>
        <item m="1" x="111"/>
        <item m="1" x="65"/>
        <item m="1" x="131"/>
        <item m="1" x="57"/>
        <item m="1" x="120"/>
        <item m="1" x="91"/>
        <item m="1" x="9"/>
        <item m="1" x="22"/>
        <item x="2"/>
        <item m="1" x="77"/>
        <item m="1" x="29"/>
        <item m="1" x="76"/>
        <item m="1" x="26"/>
        <item m="1" x="33"/>
        <item m="1" x="98"/>
        <item m="1" x="87"/>
        <item m="1" x="60"/>
        <item m="1" x="78"/>
        <item m="1" x="122"/>
        <item m="1" x="109"/>
        <item m="1" x="15"/>
        <item m="1" x="37"/>
        <item m="1" x="42"/>
        <item m="1" x="46"/>
        <item m="1" x="35"/>
        <item m="1" x="124"/>
        <item m="1" x="74"/>
        <item m="1" x="28"/>
        <item m="1" x="36"/>
        <item m="1" x="104"/>
        <item m="1" x="105"/>
        <item m="1" x="141"/>
        <item m="1" x="23"/>
        <item m="1" x="84"/>
        <item m="1" x="44"/>
        <item x="3"/>
        <item m="1" x="96"/>
        <item m="1" x="27"/>
        <item m="1" x="10"/>
        <item m="1" x="86"/>
        <item m="1" x="52"/>
        <item m="1" x="61"/>
        <item m="1" x="143"/>
        <item m="1" x="88"/>
        <item m="1" x="129"/>
        <item m="1" x="145"/>
        <item m="1" x="144"/>
        <item m="1" x="66"/>
        <item m="1" x="32"/>
        <item m="1" x="69"/>
        <item m="1" x="47"/>
        <item m="1" x="63"/>
        <item m="1" x="125"/>
        <item m="1" x="62"/>
        <item m="1" x="30"/>
        <item m="1" x="146"/>
        <item m="1" x="100"/>
        <item m="1" x="21"/>
        <item m="1" x="12"/>
        <item m="1" x="14"/>
        <item m="1" x="72"/>
        <item m="1" x="117"/>
        <item m="1" x="136"/>
        <item m="1" x="45"/>
        <item m="1" x="73"/>
        <item m="1" x="130"/>
        <item m="1" x="138"/>
        <item m="1" x="103"/>
        <item m="1" x="116"/>
        <item m="1" x="59"/>
        <item m="1" x="34"/>
        <item m="1" x="51"/>
        <item m="1" x="139"/>
        <item x="7"/>
        <item m="1" x="24"/>
        <item m="1" x="11"/>
        <item m="1" x="94"/>
        <item m="1" x="43"/>
        <item m="1" x="64"/>
        <item m="1" x="75"/>
        <item m="1" x="89"/>
        <item m="1" x="107"/>
        <item m="1" x="54"/>
        <item m="1" x="20"/>
        <item m="1" x="18"/>
        <item m="1" x="83"/>
        <item m="1" x="142"/>
        <item m="1" x="40"/>
        <item m="1" x="19"/>
        <item m="1" x="17"/>
        <item m="1" x="16"/>
        <item m="1" x="25"/>
        <item m="1" x="41"/>
        <item x="4"/>
        <item m="1" x="115"/>
        <item m="1" x="121"/>
        <item m="1" x="92"/>
        <item m="1" x="128"/>
        <item m="1" x="55"/>
        <item m="1" x="39"/>
        <item m="1" x="56"/>
        <item x="0"/>
        <item x="1"/>
        <item m="1" x="140"/>
        <item m="1" x="68"/>
        <item m="1" x="126"/>
        <item m="1" x="102"/>
        <item m="1" x="48"/>
        <item m="1" x="81"/>
        <item m="1" x="110"/>
        <item m="1" x="31"/>
        <item m="1" x="58"/>
        <item m="1" x="70"/>
        <item m="1" x="95"/>
        <item m="1" x="132"/>
        <item m="1" x="71"/>
        <item m="1" x="113"/>
        <item m="1" x="8"/>
        <item x="5"/>
        <item x="6"/>
        <item m="1" x="112"/>
        <item m="1" x="49"/>
        <item m="1" x="137"/>
        <item m="1" x="90"/>
        <item t="default"/>
      </items>
    </pivotField>
    <pivotField numFmtId="14" showAll="0" defaultSubtota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axis="axisPage" multipleItemSelectionAllowed="1" showAll="0">
      <items count="4">
        <item h="1" x="0"/>
        <item x="1"/>
        <item h="1" m="1" x="2"/>
        <item t="default"/>
      </items>
    </pivotField>
    <pivotField showAll="0"/>
    <pivotField showAll="0"/>
    <pivotField showAll="0"/>
    <pivotField showAll="0" defaultSubtotal="0"/>
    <pivotField name="Evaluadores2" axis="axisPage" numFmtId="164" multipleItemSelectionAllowed="1" showAll="0" defaultSubtotal="0">
      <items count="134">
        <item h="1" x="91"/>
        <item h="1" x="52"/>
        <item h="1" x="93"/>
        <item h="1" x="92"/>
        <item h="1" x="49"/>
        <item h="1" x="64"/>
        <item h="1" x="123"/>
        <item h="1" x="62"/>
        <item h="1" x="63"/>
        <item h="1" x="42"/>
        <item h="1" x="127"/>
        <item h="1" x="65"/>
        <item h="1" x="0"/>
        <item h="1" x="61"/>
        <item x="120"/>
        <item x="97"/>
        <item x="60"/>
        <item x="67"/>
        <item x="122"/>
        <item x="96"/>
        <item x="36"/>
        <item x="68"/>
        <item x="94"/>
        <item x="4"/>
        <item x="11"/>
        <item x="84"/>
        <item x="10"/>
        <item x="12"/>
        <item x="5"/>
        <item x="121"/>
        <item x="1"/>
        <item x="8"/>
        <item x="59"/>
        <item x="98"/>
        <item x="24"/>
        <item x="66"/>
        <item x="83"/>
        <item x="31"/>
        <item x="80"/>
        <item x="34"/>
        <item x="9"/>
        <item x="95"/>
        <item x="17"/>
        <item x="26"/>
        <item x="75"/>
        <item x="81"/>
        <item x="56"/>
        <item x="37"/>
        <item x="7"/>
        <item x="90"/>
        <item x="74"/>
        <item x="38"/>
        <item x="57"/>
        <item x="39"/>
        <item x="89"/>
        <item x="19"/>
        <item x="50"/>
        <item x="82"/>
        <item x="6"/>
        <item x="79"/>
        <item x="32"/>
        <item x="78"/>
        <item x="33"/>
        <item x="21"/>
        <item x="109"/>
        <item x="20"/>
        <item x="2"/>
        <item x="54"/>
        <item x="46"/>
        <item x="71"/>
        <item x="48"/>
        <item x="43"/>
        <item x="23"/>
        <item x="25"/>
        <item x="47"/>
        <item x="40"/>
        <item x="18"/>
        <item x="113"/>
        <item x="3"/>
        <item x="111"/>
        <item x="41"/>
        <item x="16"/>
        <item x="13"/>
        <item x="76"/>
        <item x="70"/>
        <item x="119"/>
        <item x="58"/>
        <item x="99"/>
        <item x="35"/>
        <item x="116"/>
        <item x="22"/>
        <item x="77"/>
        <item x="44"/>
        <item x="115"/>
        <item x="86"/>
        <item x="124"/>
        <item x="45"/>
        <item x="129"/>
        <item x="28"/>
        <item x="53"/>
        <item x="128"/>
        <item x="110"/>
        <item x="125"/>
        <item x="102"/>
        <item x="27"/>
        <item x="85"/>
        <item x="14"/>
        <item x="130"/>
        <item x="87"/>
        <item x="133"/>
        <item x="105"/>
        <item x="126"/>
        <item x="73"/>
        <item x="55"/>
        <item x="72"/>
        <item x="117"/>
        <item x="100"/>
        <item x="88"/>
        <item x="103"/>
        <item x="118"/>
        <item x="131"/>
        <item x="29"/>
        <item x="30"/>
        <item x="104"/>
        <item x="15"/>
        <item x="51"/>
        <item x="108"/>
        <item x="107"/>
        <item x="69"/>
        <item x="114"/>
        <item x="132"/>
        <item x="101"/>
        <item x="106"/>
        <item x="112"/>
      </items>
    </pivotField>
    <pivotField showAll="0" defaultSubtotal="0"/>
  </pivotFields>
  <rowFields count="1">
    <field x="1"/>
  </rowFields>
  <rowItems count="11">
    <i>
      <x v="122"/>
    </i>
    <i>
      <x v="21"/>
    </i>
    <i>
      <x v="30"/>
    </i>
    <i>
      <x v="164"/>
    </i>
    <i>
      <x v="331"/>
    </i>
    <i>
      <x v="244"/>
    </i>
    <i>
      <x v="183"/>
    </i>
    <i>
      <x v="79"/>
    </i>
    <i>
      <x v="274"/>
    </i>
    <i>
      <x v="144"/>
    </i>
    <i t="grand">
      <x/>
    </i>
  </rowItems>
  <colFields count="1">
    <field x="-2"/>
  </colFields>
  <colItems count="2">
    <i>
      <x/>
    </i>
    <i i="1">
      <x v="1"/>
    </i>
  </colItems>
  <pageFields count="2">
    <pageField fld="18" hier="-1"/>
    <pageField fld="23" hier="-1"/>
  </pageFields>
  <dataFields count="2">
    <dataField name="Score" fld="13" subtotal="average" baseField="0" baseItem="0" numFmtId="2"/>
    <dataField name="Evaluadores" fld="17" subtotal="average" baseField="1" baseItem="0"/>
  </dataFields>
  <formats count="18">
    <format dxfId="52">
      <pivotArea type="all" dataOnly="0" outline="0" fieldPosition="0"/>
    </format>
    <format dxfId="51">
      <pivotArea outline="0" collapsedLevelsAreSubtotals="1" fieldPosition="0"/>
    </format>
    <format dxfId="50">
      <pivotArea field="1" type="button" dataOnly="0" labelOnly="1" outline="0" axis="axisRow" fieldPosition="0"/>
    </format>
    <format dxfId="49">
      <pivotArea dataOnly="0" labelOnly="1" fieldPosition="0">
        <references count="1">
          <reference field="1" count="12">
            <x v="178"/>
            <x v="198"/>
            <x v="199"/>
            <x v="258"/>
            <x v="260"/>
            <x v="272"/>
            <x v="274"/>
            <x v="309"/>
            <x v="310"/>
            <x v="312"/>
            <x v="325"/>
            <x v="338"/>
          </reference>
        </references>
      </pivotArea>
    </format>
    <format dxfId="48">
      <pivotArea dataOnly="0" labelOnly="1" grandRow="1" outline="0" fieldPosition="0"/>
    </format>
    <format dxfId="47">
      <pivotArea dataOnly="0" labelOnly="1" outline="0" axis="axisValues" fieldPosition="0"/>
    </format>
    <format dxfId="46">
      <pivotArea outline="0" collapsedLevelsAreSubtotals="1" fieldPosition="0"/>
    </format>
    <format dxfId="45">
      <pivotArea dataOnly="0" labelOnly="1" outline="0" axis="axisValues" fieldPosition="0"/>
    </format>
    <format dxfId="44">
      <pivotArea collapsedLevelsAreSubtotals="1" fieldPosition="0">
        <references count="2">
          <reference field="4294967294" count="1" selected="0">
            <x v="1"/>
          </reference>
          <reference field="1" count="10">
            <x v="16"/>
            <x v="21"/>
            <x v="28"/>
            <x v="51"/>
            <x v="70"/>
            <x v="79"/>
            <x v="114"/>
            <x v="210"/>
            <x v="262"/>
            <x v="288"/>
          </reference>
        </references>
      </pivotArea>
    </format>
    <format dxfId="43">
      <pivotArea collapsedLevelsAreSubtotals="1" fieldPosition="0">
        <references count="2">
          <reference field="4294967294" count="1" selected="0">
            <x v="1"/>
          </reference>
          <reference field="1" count="10">
            <x v="16"/>
            <x v="21"/>
            <x v="28"/>
            <x v="51"/>
            <x v="70"/>
            <x v="79"/>
            <x v="114"/>
            <x v="210"/>
            <x v="262"/>
            <x v="288"/>
          </reference>
        </references>
      </pivotArea>
    </format>
    <format dxfId="42">
      <pivotArea field="1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41">
      <pivotArea field="1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40">
      <pivotArea dataOnly="0" outline="0" fieldPosition="0">
        <references count="1">
          <reference field="4294967294" count="1">
            <x v="1"/>
          </reference>
        </references>
      </pivotArea>
    </format>
    <format dxfId="39">
      <pivotArea dataOnly="0" outline="0" fieldPosition="0">
        <references count="1">
          <reference field="4294967294" count="1">
            <x v="1"/>
          </reference>
        </references>
      </pivotArea>
    </format>
    <format dxfId="38">
      <pivotArea collapsedLevelsAreSubtotals="1" fieldPosition="0">
        <references count="2">
          <reference field="4294967294" count="1" selected="0">
            <x v="1"/>
          </reference>
          <reference field="1" count="0"/>
        </references>
      </pivotArea>
    </format>
    <format dxfId="37">
      <pivotArea collapsedLevelsAreSubtotals="1" fieldPosition="0">
        <references count="2">
          <reference field="4294967294" count="1" selected="0">
            <x v="1"/>
          </reference>
          <reference field="1" count="0"/>
        </references>
      </pivotArea>
    </format>
    <format dxfId="36">
      <pivotArea collapsedLevelsAreSubtotals="1" fieldPosition="0">
        <references count="2">
          <reference field="4294967294" count="1" selected="0">
            <x v="1"/>
          </reference>
          <reference field="1" count="0"/>
        </references>
      </pivotArea>
    </format>
    <format dxfId="35">
      <pivotArea collapsedLevelsAreSubtotals="1" fieldPosition="0">
        <references count="2">
          <reference field="4294967294" count="1" selected="0">
            <x v="1"/>
          </reference>
          <reference field="1" count="0"/>
        </references>
      </pivotArea>
    </format>
  </formats>
  <pivotTableStyleInfo name="PivotStyleLight16" showRowHeaders="1" showColHeaders="1" showRowStripes="0" showColStripes="0" showLastColumn="1"/>
  <filters count="1">
    <filter fld="1" type="count" evalOrder="-1" id="7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RankingBuscamosLaExcelencia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Nombre completo">
  <location ref="B31:D44" firstHeaderRow="0" firstDataRow="1" firstDataCol="1" rowPageCount="2" colPageCount="1"/>
  <pivotFields count="25">
    <pivotField showAll="0"/>
    <pivotField axis="axisRow" showAll="0" measureFilter="1" sortType="descending">
      <items count="352">
        <item m="1" x="295"/>
        <item x="140"/>
        <item x="26"/>
        <item m="1" x="308"/>
        <item x="251"/>
        <item m="1" x="341"/>
        <item x="288"/>
        <item x="71"/>
        <item m="1" x="301"/>
        <item x="185"/>
        <item x="254"/>
        <item x="13"/>
        <item x="225"/>
        <item m="1" x="325"/>
        <item m="1" x="346"/>
        <item x="198"/>
        <item x="2"/>
        <item x="217"/>
        <item m="1" x="324"/>
        <item m="1" x="335"/>
        <item m="1" x="298"/>
        <item x="247"/>
        <item x="96"/>
        <item x="131"/>
        <item x="216"/>
        <item x="32"/>
        <item m="1" x="323"/>
        <item x="163"/>
        <item x="197"/>
        <item x="162"/>
        <item x="180"/>
        <item x="287"/>
        <item x="76"/>
        <item x="286"/>
        <item m="1" x="333"/>
        <item x="20"/>
        <item x="88"/>
        <item m="1" x="329"/>
        <item x="98"/>
        <item x="285"/>
        <item m="1" x="332"/>
        <item x="45"/>
        <item x="215"/>
        <item x="275"/>
        <item x="253"/>
        <item m="1" x="342"/>
        <item x="126"/>
        <item x="274"/>
        <item x="243"/>
        <item m="1" x="300"/>
        <item x="101"/>
        <item x="50"/>
        <item x="44"/>
        <item x="242"/>
        <item x="241"/>
        <item x="25"/>
        <item x="207"/>
        <item x="184"/>
        <item x="294"/>
        <item x="125"/>
        <item x="19"/>
        <item x="158"/>
        <item x="87"/>
        <item x="240"/>
        <item x="18"/>
        <item x="176"/>
        <item x="269"/>
        <item x="43"/>
        <item x="224"/>
        <item m="1" x="331"/>
        <item x="157"/>
        <item x="156"/>
        <item m="1" x="312"/>
        <item x="86"/>
        <item x="12"/>
        <item m="1" x="334"/>
        <item x="82"/>
        <item x="42"/>
        <item x="70"/>
        <item x="155"/>
        <item x="173"/>
        <item x="284"/>
        <item x="116"/>
        <item x="66"/>
        <item x="46"/>
        <item x="54"/>
        <item x="170"/>
        <item x="24"/>
        <item x="95"/>
        <item x="41"/>
        <item x="293"/>
        <item x="178"/>
        <item x="40"/>
        <item x="94"/>
        <item x="115"/>
        <item x="114"/>
        <item x="169"/>
        <item x="268"/>
        <item x="168"/>
        <item x="228"/>
        <item x="74"/>
        <item x="53"/>
        <item x="196"/>
        <item m="1" x="349"/>
        <item x="154"/>
        <item x="214"/>
        <item x="11"/>
        <item x="273"/>
        <item x="113"/>
        <item x="39"/>
        <item x="213"/>
        <item x="124"/>
        <item x="153"/>
        <item x="60"/>
        <item x="38"/>
        <item m="1" x="306"/>
        <item x="195"/>
        <item x="152"/>
        <item x="239"/>
        <item x="238"/>
        <item x="237"/>
        <item x="194"/>
        <item x="246"/>
        <item x="160"/>
        <item x="97"/>
        <item x="151"/>
        <item x="130"/>
        <item x="283"/>
        <item x="133"/>
        <item x="52"/>
        <item x="206"/>
        <item x="267"/>
        <item x="223"/>
        <item x="150"/>
        <item x="236"/>
        <item x="282"/>
        <item x="49"/>
        <item x="58"/>
        <item m="1" x="344"/>
        <item x="139"/>
        <item x="129"/>
        <item x="81"/>
        <item x="118"/>
        <item x="161"/>
        <item m="1" x="350"/>
        <item x="171"/>
        <item x="222"/>
        <item x="292"/>
        <item x="69"/>
        <item x="159"/>
        <item m="1" x="330"/>
        <item m="1" x="336"/>
        <item x="221"/>
        <item x="128"/>
        <item x="183"/>
        <item x="266"/>
        <item x="51"/>
        <item x="112"/>
        <item x="73"/>
        <item x="205"/>
        <item m="1" x="343"/>
        <item x="281"/>
        <item m="1" x="299"/>
        <item x="123"/>
        <item x="56"/>
        <item x="111"/>
        <item x="204"/>
        <item x="85"/>
        <item x="23"/>
        <item x="80"/>
        <item x="65"/>
        <item x="212"/>
        <item x="211"/>
        <item x="182"/>
        <item x="1"/>
        <item x="0"/>
        <item x="10"/>
        <item x="291"/>
        <item x="272"/>
        <item x="265"/>
        <item x="31"/>
        <item x="200"/>
        <item x="9"/>
        <item x="37"/>
        <item x="235"/>
        <item x="193"/>
        <item m="1" x="319"/>
        <item x="280"/>
        <item x="30"/>
        <item x="64"/>
        <item x="167"/>
        <item m="1" x="303"/>
        <item x="29"/>
        <item x="192"/>
        <item x="93"/>
        <item x="72"/>
        <item x="220"/>
        <item x="191"/>
        <item x="110"/>
        <item x="264"/>
        <item x="79"/>
        <item x="149"/>
        <item x="122"/>
        <item x="121"/>
        <item x="109"/>
        <item x="234"/>
        <item x="250"/>
        <item x="138"/>
        <item x="290"/>
        <item x="8"/>
        <item m="1" x="326"/>
        <item x="203"/>
        <item x="165"/>
        <item x="84"/>
        <item x="117"/>
        <item x="172"/>
        <item x="14"/>
        <item x="134"/>
        <item x="148"/>
        <item x="137"/>
        <item x="108"/>
        <item x="3"/>
        <item m="1" x="327"/>
        <item x="21"/>
        <item x="48"/>
        <item x="190"/>
        <item m="1" x="347"/>
        <item x="92"/>
        <item x="91"/>
        <item x="147"/>
        <item x="127"/>
        <item x="132"/>
        <item x="17"/>
        <item x="28"/>
        <item m="1" x="321"/>
        <item x="279"/>
        <item x="16"/>
        <item x="202"/>
        <item x="146"/>
        <item x="107"/>
        <item x="7"/>
        <item x="136"/>
        <item m="1" x="337"/>
        <item x="100"/>
        <item x="263"/>
        <item x="262"/>
        <item m="1" x="310"/>
        <item x="276"/>
        <item x="15"/>
        <item x="181"/>
        <item x="261"/>
        <item m="1" x="307"/>
        <item m="1" x="316"/>
        <item x="175"/>
        <item x="47"/>
        <item m="1" x="305"/>
        <item x="22"/>
        <item x="106"/>
        <item x="233"/>
        <item m="1" x="309"/>
        <item x="145"/>
        <item x="78"/>
        <item x="63"/>
        <item x="174"/>
        <item m="1" x="317"/>
        <item x="189"/>
        <item x="219"/>
        <item x="166"/>
        <item x="6"/>
        <item x="271"/>
        <item x="210"/>
        <item x="83"/>
        <item m="1" x="339"/>
        <item x="36"/>
        <item x="260"/>
        <item x="68"/>
        <item x="259"/>
        <item x="244"/>
        <item x="62"/>
        <item m="1" x="302"/>
        <item x="227"/>
        <item x="57"/>
        <item x="177"/>
        <item m="1" x="340"/>
        <item x="252"/>
        <item x="105"/>
        <item x="245"/>
        <item x="164"/>
        <item x="120"/>
        <item x="209"/>
        <item x="35"/>
        <item x="59"/>
        <item m="1" x="297"/>
        <item m="1" x="313"/>
        <item x="5"/>
        <item x="67"/>
        <item x="226"/>
        <item x="144"/>
        <item x="143"/>
        <item m="1" x="311"/>
        <item x="104"/>
        <item x="188"/>
        <item x="232"/>
        <item x="61"/>
        <item x="249"/>
        <item m="1" x="338"/>
        <item m="1" x="296"/>
        <item x="90"/>
        <item m="1" x="322"/>
        <item m="1" x="345"/>
        <item x="187"/>
        <item x="75"/>
        <item x="4"/>
        <item x="258"/>
        <item x="103"/>
        <item x="278"/>
        <item x="34"/>
        <item m="1" x="314"/>
        <item m="1" x="320"/>
        <item x="119"/>
        <item x="257"/>
        <item m="1" x="315"/>
        <item x="277"/>
        <item x="179"/>
        <item x="208"/>
        <item x="89"/>
        <item x="255"/>
        <item x="142"/>
        <item m="1" x="328"/>
        <item x="270"/>
        <item x="256"/>
        <item x="186"/>
        <item m="1" x="304"/>
        <item x="141"/>
        <item x="218"/>
        <item x="199"/>
        <item x="102"/>
        <item m="1" x="348"/>
        <item x="201"/>
        <item m="1" x="318"/>
        <item x="231"/>
        <item x="230"/>
        <item x="289"/>
        <item x="77"/>
        <item x="248"/>
        <item x="229"/>
        <item x="27"/>
        <item x="55"/>
        <item x="33"/>
        <item x="99"/>
        <item x="13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x="0"/>
        <item x="3"/>
        <item x="2"/>
        <item x="1"/>
        <item m="1" x="4"/>
        <item t="default"/>
      </items>
    </pivotField>
    <pivotField showAll="0"/>
    <pivotField showAll="0" defaultSubtotal="0"/>
    <pivotField showAll="0"/>
    <pivotField showAll="0" defaultSubtotal="0"/>
    <pivotField showAll="0" defaultSubtotal="0"/>
    <pivotField showAll="0">
      <items count="148">
        <item m="1" x="13"/>
        <item m="1" x="135"/>
        <item m="1" x="38"/>
        <item m="1" x="127"/>
        <item m="1" x="97"/>
        <item m="1" x="79"/>
        <item m="1" x="82"/>
        <item m="1" x="53"/>
        <item m="1" x="67"/>
        <item m="1" x="99"/>
        <item m="1" x="50"/>
        <item m="1" x="133"/>
        <item m="1" x="118"/>
        <item m="1" x="119"/>
        <item m="1" x="123"/>
        <item m="1" x="85"/>
        <item m="1" x="93"/>
        <item m="1" x="108"/>
        <item m="1" x="114"/>
        <item m="1" x="80"/>
        <item m="1" x="101"/>
        <item m="1" x="134"/>
        <item m="1" x="106"/>
        <item m="1" x="111"/>
        <item m="1" x="65"/>
        <item m="1" x="131"/>
        <item m="1" x="57"/>
        <item m="1" x="120"/>
        <item m="1" x="91"/>
        <item m="1" x="9"/>
        <item m="1" x="22"/>
        <item x="2"/>
        <item m="1" x="77"/>
        <item m="1" x="29"/>
        <item m="1" x="76"/>
        <item m="1" x="26"/>
        <item m="1" x="33"/>
        <item m="1" x="98"/>
        <item m="1" x="87"/>
        <item m="1" x="60"/>
        <item m="1" x="78"/>
        <item m="1" x="122"/>
        <item m="1" x="109"/>
        <item m="1" x="15"/>
        <item m="1" x="37"/>
        <item m="1" x="42"/>
        <item m="1" x="46"/>
        <item m="1" x="35"/>
        <item m="1" x="124"/>
        <item m="1" x="74"/>
        <item m="1" x="28"/>
        <item m="1" x="36"/>
        <item m="1" x="104"/>
        <item m="1" x="105"/>
        <item m="1" x="141"/>
        <item m="1" x="23"/>
        <item m="1" x="84"/>
        <item m="1" x="44"/>
        <item x="3"/>
        <item m="1" x="96"/>
        <item m="1" x="27"/>
        <item m="1" x="10"/>
        <item m="1" x="86"/>
        <item m="1" x="52"/>
        <item m="1" x="61"/>
        <item m="1" x="143"/>
        <item m="1" x="88"/>
        <item m="1" x="129"/>
        <item m="1" x="145"/>
        <item m="1" x="144"/>
        <item m="1" x="66"/>
        <item m="1" x="32"/>
        <item m="1" x="69"/>
        <item m="1" x="47"/>
        <item m="1" x="63"/>
        <item m="1" x="125"/>
        <item m="1" x="62"/>
        <item m="1" x="30"/>
        <item m="1" x="146"/>
        <item m="1" x="100"/>
        <item m="1" x="21"/>
        <item m="1" x="12"/>
        <item m="1" x="14"/>
        <item m="1" x="72"/>
        <item m="1" x="117"/>
        <item m="1" x="136"/>
        <item m="1" x="45"/>
        <item m="1" x="73"/>
        <item m="1" x="130"/>
        <item m="1" x="138"/>
        <item m="1" x="103"/>
        <item m="1" x="116"/>
        <item m="1" x="59"/>
        <item m="1" x="34"/>
        <item m="1" x="51"/>
        <item m="1" x="139"/>
        <item x="7"/>
        <item m="1" x="24"/>
        <item m="1" x="11"/>
        <item m="1" x="94"/>
        <item m="1" x="43"/>
        <item m="1" x="64"/>
        <item m="1" x="75"/>
        <item m="1" x="89"/>
        <item m="1" x="107"/>
        <item m="1" x="54"/>
        <item m="1" x="20"/>
        <item m="1" x="18"/>
        <item m="1" x="83"/>
        <item m="1" x="142"/>
        <item m="1" x="40"/>
        <item m="1" x="19"/>
        <item m="1" x="17"/>
        <item m="1" x="16"/>
        <item m="1" x="25"/>
        <item m="1" x="41"/>
        <item x="4"/>
        <item m="1" x="115"/>
        <item m="1" x="121"/>
        <item m="1" x="92"/>
        <item m="1" x="128"/>
        <item m="1" x="55"/>
        <item m="1" x="39"/>
        <item m="1" x="56"/>
        <item x="0"/>
        <item x="1"/>
        <item m="1" x="140"/>
        <item m="1" x="68"/>
        <item m="1" x="126"/>
        <item m="1" x="102"/>
        <item m="1" x="48"/>
        <item m="1" x="81"/>
        <item m="1" x="110"/>
        <item m="1" x="31"/>
        <item m="1" x="58"/>
        <item m="1" x="70"/>
        <item m="1" x="95"/>
        <item m="1" x="132"/>
        <item m="1" x="71"/>
        <item m="1" x="113"/>
        <item m="1" x="8"/>
        <item x="5"/>
        <item x="6"/>
        <item m="1" x="112"/>
        <item m="1" x="49"/>
        <item m="1" x="137"/>
        <item m="1" x="90"/>
        <item t="default"/>
      </items>
    </pivotField>
    <pivotField numFmtId="14" showAll="0" defaultSubtota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axis="axisPage" multipleItemSelectionAllowed="1" showAll="0">
      <items count="4">
        <item h="1" x="0"/>
        <item x="1"/>
        <item h="1" m="1" x="2"/>
        <item t="default"/>
      </items>
    </pivotField>
    <pivotField showAll="0"/>
    <pivotField showAll="0"/>
    <pivotField showAll="0"/>
    <pivotField showAll="0" defaultSubtotal="0"/>
    <pivotField name="Evaluadores2" axis="axisPage" numFmtId="164" multipleItemSelectionAllowed="1" showAll="0" defaultSubtotal="0">
      <items count="134">
        <item h="1" x="91"/>
        <item h="1" x="52"/>
        <item h="1" x="93"/>
        <item h="1" x="92"/>
        <item h="1" x="49"/>
        <item h="1" x="64"/>
        <item h="1" x="123"/>
        <item h="1" x="62"/>
        <item h="1" x="63"/>
        <item h="1" x="42"/>
        <item h="1" x="127"/>
        <item h="1" x="65"/>
        <item h="1" x="0"/>
        <item h="1" x="61"/>
        <item h="1" x="120"/>
        <item h="1" x="97"/>
        <item h="1" x="60"/>
        <item h="1" x="67"/>
        <item x="122"/>
        <item x="96"/>
        <item x="36"/>
        <item x="68"/>
        <item x="94"/>
        <item x="4"/>
        <item x="11"/>
        <item x="84"/>
        <item x="10"/>
        <item x="12"/>
        <item x="5"/>
        <item x="121"/>
        <item x="1"/>
        <item x="8"/>
        <item x="59"/>
        <item x="98"/>
        <item x="24"/>
        <item x="66"/>
        <item x="83"/>
        <item x="31"/>
        <item x="80"/>
        <item x="34"/>
        <item x="9"/>
        <item x="95"/>
        <item x="17"/>
        <item x="26"/>
        <item x="75"/>
        <item x="81"/>
        <item x="56"/>
        <item x="37"/>
        <item x="7"/>
        <item x="90"/>
        <item x="74"/>
        <item x="38"/>
        <item x="57"/>
        <item x="39"/>
        <item x="89"/>
        <item x="19"/>
        <item x="50"/>
        <item x="82"/>
        <item x="6"/>
        <item x="79"/>
        <item x="32"/>
        <item x="78"/>
        <item x="33"/>
        <item x="21"/>
        <item x="109"/>
        <item x="20"/>
        <item x="2"/>
        <item x="54"/>
        <item x="46"/>
        <item x="71"/>
        <item x="48"/>
        <item x="43"/>
        <item x="23"/>
        <item x="25"/>
        <item x="47"/>
        <item x="40"/>
        <item x="18"/>
        <item x="113"/>
        <item x="3"/>
        <item x="111"/>
        <item x="41"/>
        <item x="16"/>
        <item x="13"/>
        <item x="76"/>
        <item x="70"/>
        <item x="119"/>
        <item x="58"/>
        <item x="99"/>
        <item x="35"/>
        <item x="116"/>
        <item x="22"/>
        <item x="77"/>
        <item x="44"/>
        <item x="115"/>
        <item x="86"/>
        <item x="124"/>
        <item x="45"/>
        <item x="129"/>
        <item x="28"/>
        <item x="53"/>
        <item x="128"/>
        <item x="110"/>
        <item x="125"/>
        <item x="102"/>
        <item x="27"/>
        <item x="85"/>
        <item x="14"/>
        <item x="130"/>
        <item x="87"/>
        <item x="133"/>
        <item x="105"/>
        <item x="126"/>
        <item x="73"/>
        <item x="55"/>
        <item x="72"/>
        <item x="117"/>
        <item x="100"/>
        <item x="88"/>
        <item x="103"/>
        <item x="118"/>
        <item x="131"/>
        <item x="29"/>
        <item x="30"/>
        <item x="104"/>
        <item x="15"/>
        <item x="51"/>
        <item x="108"/>
        <item x="107"/>
        <item x="69"/>
        <item x="114"/>
        <item x="132"/>
        <item x="101"/>
        <item x="106"/>
        <item x="112"/>
      </items>
    </pivotField>
    <pivotField showAll="0" defaultSubtotal="0"/>
  </pivotFields>
  <rowFields count="1">
    <field x="1"/>
  </rowFields>
  <rowItems count="13">
    <i>
      <x v="21"/>
    </i>
    <i>
      <x v="166"/>
    </i>
    <i>
      <x v="164"/>
    </i>
    <i>
      <x v="96"/>
    </i>
    <i>
      <x v="89"/>
    </i>
    <i>
      <x v="16"/>
    </i>
    <i>
      <x v="79"/>
    </i>
    <i>
      <x v="247"/>
    </i>
    <i>
      <x v="23"/>
    </i>
    <i>
      <x v="286"/>
    </i>
    <i>
      <x v="185"/>
    </i>
    <i>
      <x v="239"/>
    </i>
    <i t="grand">
      <x/>
    </i>
  </rowItems>
  <colFields count="1">
    <field x="-2"/>
  </colFields>
  <colItems count="2">
    <i>
      <x/>
    </i>
    <i i="1">
      <x v="1"/>
    </i>
  </colItems>
  <pageFields count="2">
    <pageField fld="18" hier="-1"/>
    <pageField fld="23" hier="-1"/>
  </pageFields>
  <dataFields count="2">
    <dataField name="Score" fld="10" subtotal="average" baseField="0" baseItem="0" numFmtId="2"/>
    <dataField name="Evaluadores" fld="14" subtotal="average" baseField="1" baseItem="0"/>
  </dataFields>
  <formats count="18">
    <format dxfId="70">
      <pivotArea type="all" dataOnly="0" outline="0" fieldPosition="0"/>
    </format>
    <format dxfId="69">
      <pivotArea outline="0" collapsedLevelsAreSubtotals="1" fieldPosition="0"/>
    </format>
    <format dxfId="68">
      <pivotArea field="1" type="button" dataOnly="0" labelOnly="1" outline="0" axis="axisRow" fieldPosition="0"/>
    </format>
    <format dxfId="67">
      <pivotArea dataOnly="0" labelOnly="1" fieldPosition="0">
        <references count="1">
          <reference field="1" count="13">
            <x v="176"/>
            <x v="178"/>
            <x v="212"/>
            <x v="238"/>
            <x v="245"/>
            <x v="269"/>
            <x v="281"/>
            <x v="284"/>
            <x v="291"/>
            <x v="292"/>
            <x v="304"/>
            <x v="315"/>
            <x v="341"/>
          </reference>
        </references>
      </pivotArea>
    </format>
    <format dxfId="66">
      <pivotArea dataOnly="0" labelOnly="1" grandRow="1" outline="0" fieldPosition="0"/>
    </format>
    <format dxfId="65">
      <pivotArea dataOnly="0" labelOnly="1" outline="0" axis="axisValues" fieldPosition="0"/>
    </format>
    <format dxfId="64">
      <pivotArea outline="0" collapsedLevelsAreSubtotals="1" fieldPosition="0"/>
    </format>
    <format dxfId="63">
      <pivotArea dataOnly="0" labelOnly="1" outline="0" axis="axisValues" fieldPosition="0"/>
    </format>
    <format dxfId="62">
      <pivotArea outline="0" collapsedLevelsAreSubtotals="1" fieldPosition="0"/>
    </format>
    <format dxfId="61">
      <pivotArea dataOnly="0" labelOnly="1" outline="0" axis="axisValues" fieldPosition="0"/>
    </format>
    <format dxfId="6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8">
      <pivotArea collapsedLevelsAreSubtotals="1" fieldPosition="0">
        <references count="2">
          <reference field="4294967294" count="1" selected="0">
            <x v="1"/>
          </reference>
          <reference field="1" count="11">
            <x v="16"/>
            <x v="21"/>
            <x v="23"/>
            <x v="79"/>
            <x v="174"/>
            <x v="175"/>
            <x v="219"/>
            <x v="241"/>
            <x v="265"/>
            <x v="292"/>
            <x v="349"/>
          </reference>
        </references>
      </pivotArea>
    </format>
    <format dxfId="57">
      <pivotArea collapsedLevelsAreSubtotals="1" fieldPosition="0">
        <references count="2">
          <reference field="4294967294" count="1" selected="0">
            <x v="1"/>
          </reference>
          <reference field="1" count="11">
            <x v="16"/>
            <x v="21"/>
            <x v="23"/>
            <x v="79"/>
            <x v="174"/>
            <x v="175"/>
            <x v="219"/>
            <x v="241"/>
            <x v="265"/>
            <x v="292"/>
            <x v="349"/>
          </reference>
        </references>
      </pivotArea>
    </format>
    <format dxfId="56">
      <pivotArea collapsedLevelsAreSubtotals="1" fieldPosition="0">
        <references count="2">
          <reference field="4294967294" count="1" selected="0">
            <x v="1"/>
          </reference>
          <reference field="1" count="11">
            <x v="16"/>
            <x v="21"/>
            <x v="23"/>
            <x v="79"/>
            <x v="174"/>
            <x v="175"/>
            <x v="219"/>
            <x v="241"/>
            <x v="265"/>
            <x v="292"/>
            <x v="349"/>
          </reference>
        </references>
      </pivotArea>
    </format>
    <format dxfId="55">
      <pivotArea collapsedLevelsAreSubtotals="1" fieldPosition="0">
        <references count="2">
          <reference field="4294967294" count="1" selected="0">
            <x v="1"/>
          </reference>
          <reference field="1" count="11">
            <x v="16"/>
            <x v="21"/>
            <x v="23"/>
            <x v="79"/>
            <x v="174"/>
            <x v="175"/>
            <x v="219"/>
            <x v="241"/>
            <x v="265"/>
            <x v="292"/>
            <x v="349"/>
          </reference>
        </references>
      </pivotArea>
    </format>
    <format dxfId="54">
      <pivotArea collapsedLevelsAreSubtotals="1" fieldPosition="0">
        <references count="2">
          <reference field="4294967294" count="1" selected="0">
            <x v="1"/>
          </reference>
          <reference field="1" count="0"/>
        </references>
      </pivotArea>
    </format>
    <format dxfId="53">
      <pivotArea collapsedLevelsAreSubtotals="1" fieldPosition="0">
        <references count="2">
          <reference field="4294967294" count="1" selected="0">
            <x v="1"/>
          </reference>
          <reference field="1" count="0"/>
        </references>
      </pivotArea>
    </format>
  </formats>
  <pivotTableStyleInfo name="PivotStyleLight16" showRowHeaders="1" showColHeaders="1" showRowStripes="0" showColStripes="0" showLastColumn="1"/>
  <filters count="1">
    <filter fld="1" type="count" evalOrder="-1" id="3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RankingContagiamosPasion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Nombre completo">
  <location ref="K31:M42" firstHeaderRow="0" firstDataRow="1" firstDataCol="1" rowPageCount="2" colPageCount="1"/>
  <pivotFields count="25">
    <pivotField showAll="0"/>
    <pivotField axis="axisRow" showAll="0" measureFilter="1" sortType="descending">
      <items count="352">
        <item x="135"/>
        <item x="99"/>
        <item x="33"/>
        <item x="55"/>
        <item x="229"/>
        <item x="248"/>
        <item x="77"/>
        <item x="289"/>
        <item x="230"/>
        <item x="231"/>
        <item m="1" x="318"/>
        <item x="201"/>
        <item m="1" x="348"/>
        <item x="102"/>
        <item x="199"/>
        <item x="218"/>
        <item x="141"/>
        <item m="1" x="304"/>
        <item x="186"/>
        <item x="256"/>
        <item x="270"/>
        <item m="1" x="328"/>
        <item x="255"/>
        <item x="89"/>
        <item x="208"/>
        <item x="179"/>
        <item x="277"/>
        <item m="1" x="315"/>
        <item x="257"/>
        <item x="119"/>
        <item m="1" x="320"/>
        <item m="1" x="314"/>
        <item x="34"/>
        <item x="278"/>
        <item x="103"/>
        <item x="258"/>
        <item x="4"/>
        <item x="75"/>
        <item x="187"/>
        <item m="1" x="345"/>
        <item m="1" x="322"/>
        <item x="90"/>
        <item m="1" x="296"/>
        <item m="1" x="338"/>
        <item x="249"/>
        <item x="61"/>
        <item x="232"/>
        <item x="188"/>
        <item x="104"/>
        <item m="1" x="311"/>
        <item x="143"/>
        <item x="144"/>
        <item x="226"/>
        <item x="67"/>
        <item x="5"/>
        <item m="1" x="313"/>
        <item m="1" x="297"/>
        <item x="59"/>
        <item x="35"/>
        <item x="209"/>
        <item x="120"/>
        <item x="164"/>
        <item x="245"/>
        <item x="105"/>
        <item x="252"/>
        <item m="1" x="340"/>
        <item x="177"/>
        <item x="57"/>
        <item x="227"/>
        <item m="1" x="302"/>
        <item x="62"/>
        <item x="259"/>
        <item x="68"/>
        <item x="260"/>
        <item x="36"/>
        <item m="1" x="339"/>
        <item x="83"/>
        <item x="210"/>
        <item x="271"/>
        <item x="6"/>
        <item x="166"/>
        <item x="219"/>
        <item x="189"/>
        <item m="1" x="317"/>
        <item x="174"/>
        <item x="63"/>
        <item x="78"/>
        <item x="145"/>
        <item m="1" x="309"/>
        <item x="233"/>
        <item x="106"/>
        <item x="22"/>
        <item m="1" x="305"/>
        <item x="47"/>
        <item x="175"/>
        <item m="1" x="316"/>
        <item m="1" x="307"/>
        <item x="261"/>
        <item x="181"/>
        <item x="15"/>
        <item x="276"/>
        <item m="1" x="310"/>
        <item x="262"/>
        <item x="263"/>
        <item x="100"/>
        <item m="1" x="337"/>
        <item x="136"/>
        <item x="7"/>
        <item x="107"/>
        <item x="146"/>
        <item x="202"/>
        <item x="16"/>
        <item x="279"/>
        <item m="1" x="321"/>
        <item x="28"/>
        <item x="17"/>
        <item x="132"/>
        <item x="127"/>
        <item x="147"/>
        <item x="91"/>
        <item x="92"/>
        <item m="1" x="347"/>
        <item x="190"/>
        <item x="48"/>
        <item x="21"/>
        <item m="1" x="327"/>
        <item x="3"/>
        <item x="108"/>
        <item x="137"/>
        <item x="148"/>
        <item x="134"/>
        <item x="172"/>
        <item x="117"/>
        <item x="84"/>
        <item x="165"/>
        <item x="203"/>
        <item m="1" x="326"/>
        <item x="8"/>
        <item x="290"/>
        <item x="138"/>
        <item x="250"/>
        <item x="234"/>
        <item x="109"/>
        <item x="121"/>
        <item x="122"/>
        <item x="149"/>
        <item x="79"/>
        <item x="264"/>
        <item x="110"/>
        <item x="191"/>
        <item x="220"/>
        <item x="72"/>
        <item x="93"/>
        <item x="192"/>
        <item x="29"/>
        <item m="1" x="303"/>
        <item x="167"/>
        <item x="64"/>
        <item x="30"/>
        <item x="280"/>
        <item m="1" x="319"/>
        <item x="193"/>
        <item x="235"/>
        <item x="37"/>
        <item x="9"/>
        <item x="200"/>
        <item x="31"/>
        <item x="265"/>
        <item x="272"/>
        <item x="291"/>
        <item x="10"/>
        <item x="0"/>
        <item x="1"/>
        <item x="182"/>
        <item x="211"/>
        <item x="212"/>
        <item x="65"/>
        <item x="80"/>
        <item x="23"/>
        <item x="85"/>
        <item x="204"/>
        <item x="111"/>
        <item x="56"/>
        <item x="123"/>
        <item m="1" x="299"/>
        <item x="281"/>
        <item m="1" x="343"/>
        <item x="205"/>
        <item x="73"/>
        <item x="112"/>
        <item x="51"/>
        <item x="266"/>
        <item x="183"/>
        <item x="128"/>
        <item x="221"/>
        <item m="1" x="336"/>
        <item m="1" x="330"/>
        <item x="69"/>
        <item x="292"/>
        <item x="222"/>
        <item x="171"/>
        <item m="1" x="350"/>
        <item x="161"/>
        <item x="118"/>
        <item x="81"/>
        <item x="129"/>
        <item x="139"/>
        <item m="1" x="344"/>
        <item x="58"/>
        <item x="49"/>
        <item x="282"/>
        <item x="236"/>
        <item x="150"/>
        <item x="223"/>
        <item x="267"/>
        <item x="206"/>
        <item x="52"/>
        <item x="133"/>
        <item x="283"/>
        <item x="130"/>
        <item x="151"/>
        <item x="97"/>
        <item x="246"/>
        <item x="194"/>
        <item x="237"/>
        <item x="238"/>
        <item x="239"/>
        <item x="152"/>
        <item x="195"/>
        <item m="1" x="306"/>
        <item x="38"/>
        <item x="60"/>
        <item x="153"/>
        <item x="124"/>
        <item x="213"/>
        <item x="39"/>
        <item x="113"/>
        <item x="273"/>
        <item x="11"/>
        <item x="214"/>
        <item x="154"/>
        <item m="1" x="349"/>
        <item x="196"/>
        <item x="53"/>
        <item x="74"/>
        <item x="228"/>
        <item x="168"/>
        <item x="268"/>
        <item x="169"/>
        <item x="114"/>
        <item x="115"/>
        <item x="94"/>
        <item x="40"/>
        <item x="178"/>
        <item x="293"/>
        <item x="41"/>
        <item x="95"/>
        <item x="24"/>
        <item x="170"/>
        <item x="54"/>
        <item x="46"/>
        <item x="66"/>
        <item x="116"/>
        <item x="284"/>
        <item x="173"/>
        <item x="155"/>
        <item x="70"/>
        <item x="42"/>
        <item x="82"/>
        <item m="1" x="334"/>
        <item x="12"/>
        <item x="86"/>
        <item m="1" x="312"/>
        <item x="156"/>
        <item x="157"/>
        <item m="1" x="331"/>
        <item x="224"/>
        <item x="43"/>
        <item x="269"/>
        <item x="176"/>
        <item x="18"/>
        <item x="240"/>
        <item x="87"/>
        <item x="158"/>
        <item x="19"/>
        <item x="125"/>
        <item x="294"/>
        <item x="184"/>
        <item x="207"/>
        <item x="25"/>
        <item x="241"/>
        <item x="242"/>
        <item x="44"/>
        <item x="50"/>
        <item x="101"/>
        <item m="1" x="300"/>
        <item x="243"/>
        <item x="274"/>
        <item x="126"/>
        <item m="1" x="342"/>
        <item x="253"/>
        <item x="275"/>
        <item x="215"/>
        <item x="45"/>
        <item m="1" x="332"/>
        <item x="285"/>
        <item x="98"/>
        <item m="1" x="329"/>
        <item x="88"/>
        <item x="20"/>
        <item m="1" x="333"/>
        <item x="286"/>
        <item x="76"/>
        <item x="287"/>
        <item x="180"/>
        <item x="162"/>
        <item x="197"/>
        <item x="163"/>
        <item m="1" x="323"/>
        <item x="32"/>
        <item x="216"/>
        <item x="131"/>
        <item x="96"/>
        <item x="247"/>
        <item m="1" x="298"/>
        <item m="1" x="335"/>
        <item m="1" x="324"/>
        <item x="217"/>
        <item x="2"/>
        <item x="198"/>
        <item m="1" x="346"/>
        <item m="1" x="325"/>
        <item x="225"/>
        <item x="13"/>
        <item x="254"/>
        <item x="185"/>
        <item m="1" x="301"/>
        <item x="71"/>
        <item x="288"/>
        <item m="1" x="341"/>
        <item x="251"/>
        <item m="1" x="308"/>
        <item x="26"/>
        <item x="140"/>
        <item m="1" x="295"/>
        <item x="142"/>
        <item x="27"/>
        <item x="244"/>
        <item x="14"/>
        <item x="159"/>
        <item x="16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x="0"/>
        <item x="3"/>
        <item x="2"/>
        <item x="1"/>
        <item m="1" x="4"/>
        <item t="default"/>
      </items>
    </pivotField>
    <pivotField showAll="0"/>
    <pivotField showAll="0" defaultSubtotal="0"/>
    <pivotField showAll="0"/>
    <pivotField showAll="0" defaultSubtotal="0"/>
    <pivotField showAll="0" defaultSubtotal="0"/>
    <pivotField showAll="0">
      <items count="148">
        <item m="1" x="13"/>
        <item m="1" x="135"/>
        <item m="1" x="38"/>
        <item m="1" x="127"/>
        <item m="1" x="97"/>
        <item m="1" x="79"/>
        <item m="1" x="82"/>
        <item m="1" x="53"/>
        <item m="1" x="67"/>
        <item m="1" x="99"/>
        <item m="1" x="50"/>
        <item m="1" x="133"/>
        <item m="1" x="118"/>
        <item m="1" x="119"/>
        <item m="1" x="123"/>
        <item m="1" x="85"/>
        <item m="1" x="93"/>
        <item m="1" x="108"/>
        <item m="1" x="114"/>
        <item m="1" x="80"/>
        <item m="1" x="101"/>
        <item m="1" x="134"/>
        <item m="1" x="106"/>
        <item m="1" x="111"/>
        <item m="1" x="65"/>
        <item m="1" x="131"/>
        <item m="1" x="57"/>
        <item m="1" x="120"/>
        <item m="1" x="91"/>
        <item m="1" x="9"/>
        <item m="1" x="22"/>
        <item x="2"/>
        <item m="1" x="77"/>
        <item m="1" x="29"/>
        <item m="1" x="76"/>
        <item m="1" x="26"/>
        <item m="1" x="33"/>
        <item m="1" x="98"/>
        <item m="1" x="87"/>
        <item m="1" x="60"/>
        <item m="1" x="78"/>
        <item m="1" x="122"/>
        <item m="1" x="109"/>
        <item m="1" x="15"/>
        <item m="1" x="37"/>
        <item m="1" x="42"/>
        <item m="1" x="46"/>
        <item m="1" x="35"/>
        <item m="1" x="124"/>
        <item m="1" x="74"/>
        <item m="1" x="28"/>
        <item m="1" x="36"/>
        <item m="1" x="104"/>
        <item m="1" x="105"/>
        <item m="1" x="141"/>
        <item m="1" x="23"/>
        <item m="1" x="84"/>
        <item m="1" x="44"/>
        <item x="3"/>
        <item m="1" x="96"/>
        <item m="1" x="27"/>
        <item m="1" x="10"/>
        <item m="1" x="86"/>
        <item m="1" x="52"/>
        <item m="1" x="61"/>
        <item m="1" x="143"/>
        <item m="1" x="88"/>
        <item m="1" x="129"/>
        <item m="1" x="145"/>
        <item m="1" x="144"/>
        <item m="1" x="66"/>
        <item m="1" x="32"/>
        <item m="1" x="69"/>
        <item m="1" x="47"/>
        <item m="1" x="63"/>
        <item m="1" x="125"/>
        <item m="1" x="62"/>
        <item m="1" x="30"/>
        <item m="1" x="146"/>
        <item m="1" x="100"/>
        <item m="1" x="21"/>
        <item m="1" x="12"/>
        <item m="1" x="14"/>
        <item m="1" x="72"/>
        <item m="1" x="117"/>
        <item m="1" x="136"/>
        <item m="1" x="45"/>
        <item m="1" x="73"/>
        <item m="1" x="130"/>
        <item m="1" x="138"/>
        <item m="1" x="103"/>
        <item m="1" x="116"/>
        <item m="1" x="59"/>
        <item m="1" x="34"/>
        <item m="1" x="51"/>
        <item m="1" x="139"/>
        <item x="7"/>
        <item m="1" x="24"/>
        <item m="1" x="11"/>
        <item m="1" x="94"/>
        <item m="1" x="43"/>
        <item m="1" x="64"/>
        <item m="1" x="75"/>
        <item m="1" x="89"/>
        <item m="1" x="107"/>
        <item m="1" x="54"/>
        <item m="1" x="20"/>
        <item m="1" x="18"/>
        <item m="1" x="83"/>
        <item m="1" x="142"/>
        <item m="1" x="40"/>
        <item m="1" x="19"/>
        <item m="1" x="17"/>
        <item m="1" x="16"/>
        <item m="1" x="25"/>
        <item m="1" x="41"/>
        <item x="4"/>
        <item m="1" x="115"/>
        <item m="1" x="121"/>
        <item m="1" x="92"/>
        <item m="1" x="128"/>
        <item m="1" x="55"/>
        <item m="1" x="39"/>
        <item m="1" x="56"/>
        <item x="0"/>
        <item x="1"/>
        <item m="1" x="140"/>
        <item m="1" x="68"/>
        <item m="1" x="126"/>
        <item m="1" x="102"/>
        <item m="1" x="48"/>
        <item m="1" x="81"/>
        <item m="1" x="110"/>
        <item m="1" x="31"/>
        <item m="1" x="58"/>
        <item m="1" x="70"/>
        <item m="1" x="95"/>
        <item m="1" x="132"/>
        <item m="1" x="71"/>
        <item m="1" x="113"/>
        <item m="1" x="8"/>
        <item x="5"/>
        <item x="6"/>
        <item m="1" x="112"/>
        <item m="1" x="49"/>
        <item m="1" x="137"/>
        <item m="1" x="90"/>
        <item t="default"/>
      </items>
    </pivotField>
    <pivotField numFmtId="14" showAll="0" defaultSubtota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axis="axisPage" multipleItemSelectionAllowed="1" showAll="0">
      <items count="4">
        <item h="1" x="0"/>
        <item x="1"/>
        <item h="1" m="1" x="2"/>
        <item t="default"/>
      </items>
    </pivotField>
    <pivotField showAll="0"/>
    <pivotField showAll="0"/>
    <pivotField showAll="0"/>
    <pivotField showAll="0" defaultSubtotal="0"/>
    <pivotField name="Evaluadores2" axis="axisPage" numFmtId="164" multipleItemSelectionAllowed="1" showAll="0" defaultSubtotal="0">
      <items count="134">
        <item h="1" x="91"/>
        <item h="1" x="52"/>
        <item h="1" x="93"/>
        <item h="1" x="92"/>
        <item h="1" x="49"/>
        <item h="1" x="64"/>
        <item h="1" x="123"/>
        <item h="1" x="62"/>
        <item h="1" x="63"/>
        <item h="1" x="42"/>
        <item h="1" x="127"/>
        <item h="1" x="65"/>
        <item h="1" x="0"/>
        <item h="1" x="61"/>
        <item x="120"/>
        <item x="97"/>
        <item x="60"/>
        <item x="67"/>
        <item x="122"/>
        <item x="96"/>
        <item x="36"/>
        <item x="68"/>
        <item x="94"/>
        <item x="4"/>
        <item x="11"/>
        <item x="84"/>
        <item x="10"/>
        <item x="12"/>
        <item x="5"/>
        <item x="121"/>
        <item x="1"/>
        <item x="8"/>
        <item x="59"/>
        <item x="98"/>
        <item x="24"/>
        <item x="66"/>
        <item x="83"/>
        <item x="31"/>
        <item x="80"/>
        <item x="34"/>
        <item x="9"/>
        <item x="95"/>
        <item x="17"/>
        <item x="26"/>
        <item x="75"/>
        <item x="81"/>
        <item x="56"/>
        <item x="37"/>
        <item x="7"/>
        <item x="90"/>
        <item x="74"/>
        <item x="38"/>
        <item x="57"/>
        <item x="39"/>
        <item x="89"/>
        <item x="19"/>
        <item x="50"/>
        <item x="82"/>
        <item x="6"/>
        <item x="79"/>
        <item x="32"/>
        <item x="78"/>
        <item x="33"/>
        <item x="21"/>
        <item x="109"/>
        <item x="20"/>
        <item x="2"/>
        <item x="54"/>
        <item x="46"/>
        <item x="71"/>
        <item x="48"/>
        <item x="43"/>
        <item x="23"/>
        <item x="25"/>
        <item x="47"/>
        <item x="40"/>
        <item x="18"/>
        <item x="113"/>
        <item x="3"/>
        <item x="111"/>
        <item x="41"/>
        <item x="16"/>
        <item x="13"/>
        <item x="76"/>
        <item x="70"/>
        <item x="119"/>
        <item x="58"/>
        <item x="99"/>
        <item x="35"/>
        <item x="116"/>
        <item x="22"/>
        <item x="77"/>
        <item x="44"/>
        <item x="115"/>
        <item x="86"/>
        <item x="124"/>
        <item x="45"/>
        <item x="129"/>
        <item x="28"/>
        <item x="53"/>
        <item x="128"/>
        <item x="110"/>
        <item x="125"/>
        <item x="102"/>
        <item x="27"/>
        <item x="85"/>
        <item x="14"/>
        <item x="130"/>
        <item x="87"/>
        <item x="133"/>
        <item x="105"/>
        <item x="126"/>
        <item x="73"/>
        <item x="55"/>
        <item x="72"/>
        <item x="117"/>
        <item x="100"/>
        <item x="88"/>
        <item x="103"/>
        <item x="118"/>
        <item x="131"/>
        <item x="29"/>
        <item x="30"/>
        <item x="104"/>
        <item x="15"/>
        <item x="51"/>
        <item x="108"/>
        <item x="107"/>
        <item x="69"/>
        <item x="114"/>
        <item x="132"/>
        <item x="101"/>
        <item x="106"/>
        <item x="112"/>
      </items>
    </pivotField>
    <pivotField showAll="0" defaultSubtotal="0"/>
  </pivotFields>
  <rowFields count="1">
    <field x="1"/>
  </rowFields>
  <rowItems count="11">
    <i>
      <x v="189"/>
    </i>
    <i>
      <x v="149"/>
    </i>
    <i>
      <x v="222"/>
    </i>
    <i>
      <x v="180"/>
    </i>
    <i>
      <x v="323"/>
    </i>
    <i>
      <x v="255"/>
    </i>
    <i>
      <x v="161"/>
    </i>
    <i>
      <x v="274"/>
    </i>
    <i>
      <x v="182"/>
    </i>
    <i>
      <x v="302"/>
    </i>
    <i t="grand">
      <x/>
    </i>
  </rowItems>
  <colFields count="1">
    <field x="-2"/>
  </colFields>
  <colItems count="2">
    <i>
      <x/>
    </i>
    <i i="1">
      <x v="1"/>
    </i>
  </colItems>
  <pageFields count="2">
    <pageField fld="18" hier="-1"/>
    <pageField fld="23" hier="-1"/>
  </pageFields>
  <dataFields count="2">
    <dataField name="Score" fld="11" subtotal="average" baseField="7" baseItem="0"/>
    <dataField name="Evaluadores" fld="15" subtotal="average" baseField="1" baseItem="0"/>
  </dataFields>
  <formats count="67">
    <format dxfId="137">
      <pivotArea type="all" dataOnly="0" outline="0" fieldPosition="0"/>
    </format>
    <format dxfId="136">
      <pivotArea outline="0" collapsedLevelsAreSubtotals="1" fieldPosition="0"/>
    </format>
    <format dxfId="135">
      <pivotArea field="1" type="button" dataOnly="0" labelOnly="1" outline="0" axis="axisRow" fieldPosition="0"/>
    </format>
    <format dxfId="134">
      <pivotArea dataOnly="0" labelOnly="1" fieldPosition="0">
        <references count="1">
          <reference field="1" count="12">
            <x v="15"/>
            <x v="28"/>
            <x v="33"/>
            <x v="50"/>
            <x v="58"/>
            <x v="70"/>
            <x v="78"/>
            <x v="112"/>
            <x v="133"/>
            <x v="142"/>
            <x v="146"/>
            <x v="168"/>
          </reference>
        </references>
      </pivotArea>
    </format>
    <format dxfId="133">
      <pivotArea dataOnly="0" labelOnly="1" grandRow="1" outline="0" fieldPosition="0"/>
    </format>
    <format dxfId="132">
      <pivotArea dataOnly="0" labelOnly="1" outline="0" axis="axisValues" fieldPosition="0"/>
    </format>
    <format dxfId="131">
      <pivotArea collapsedLevelsAreSubtotals="1" fieldPosition="0">
        <references count="1">
          <reference field="1" count="12">
            <x v="15"/>
            <x v="28"/>
            <x v="33"/>
            <x v="50"/>
            <x v="58"/>
            <x v="70"/>
            <x v="78"/>
            <x v="112"/>
            <x v="133"/>
            <x v="142"/>
            <x v="146"/>
            <x v="168"/>
          </reference>
        </references>
      </pivotArea>
    </format>
    <format dxfId="130">
      <pivotArea dataOnly="0" labelOnly="1" outline="0" axis="axisValues" fieldPosition="0"/>
    </format>
    <format dxfId="129">
      <pivotArea collapsedLevelsAreSubtotals="1" fieldPosition="0">
        <references count="1">
          <reference field="1" count="12">
            <x v="15"/>
            <x v="28"/>
            <x v="33"/>
            <x v="50"/>
            <x v="58"/>
            <x v="70"/>
            <x v="78"/>
            <x v="112"/>
            <x v="133"/>
            <x v="142"/>
            <x v="146"/>
            <x v="168"/>
          </reference>
        </references>
      </pivotArea>
    </format>
    <format dxfId="128">
      <pivotArea dataOnly="0" labelOnly="1" outline="0" axis="axisValues" fieldPosition="0"/>
    </format>
    <format dxfId="127">
      <pivotArea collapsedLevelsAreSubtotals="1" fieldPosition="0">
        <references count="1">
          <reference field="1" count="11">
            <x v="33"/>
            <x v="70"/>
            <x v="78"/>
            <x v="112"/>
            <x v="133"/>
            <x v="177"/>
            <x v="183"/>
            <x v="222"/>
            <x v="248"/>
            <x v="282"/>
            <x v="309"/>
          </reference>
        </references>
      </pivotArea>
    </format>
    <format dxfId="126">
      <pivotArea collapsedLevelsAreSubtotals="1" fieldPosition="0">
        <references count="1">
          <reference field="1" count="11">
            <x v="33"/>
            <x v="70"/>
            <x v="78"/>
            <x v="112"/>
            <x v="133"/>
            <x v="177"/>
            <x v="183"/>
            <x v="222"/>
            <x v="248"/>
            <x v="282"/>
            <x v="309"/>
          </reference>
        </references>
      </pivotArea>
    </format>
    <format dxfId="125">
      <pivotArea collapsedLevelsAreSubtotals="1" fieldPosition="0">
        <references count="1">
          <reference field="1" count="11">
            <x v="33"/>
            <x v="70"/>
            <x v="78"/>
            <x v="112"/>
            <x v="133"/>
            <x v="177"/>
            <x v="183"/>
            <x v="222"/>
            <x v="248"/>
            <x v="282"/>
            <x v="309"/>
          </reference>
        </references>
      </pivotArea>
    </format>
    <format dxfId="124">
      <pivotArea collapsedLevelsAreSubtotals="1" fieldPosition="0">
        <references count="1">
          <reference field="1" count="10">
            <x v="82"/>
            <x v="106"/>
            <x v="128"/>
            <x v="172"/>
            <x v="230"/>
            <x v="256"/>
            <x v="265"/>
            <x v="293"/>
            <x v="323"/>
            <x v="328"/>
          </reference>
        </references>
      </pivotArea>
    </format>
    <format dxfId="123">
      <pivotArea collapsedLevelsAreSubtotals="1" fieldPosition="0">
        <references count="1">
          <reference field="1" count="10">
            <x v="82"/>
            <x v="106"/>
            <x v="128"/>
            <x v="172"/>
            <x v="230"/>
            <x v="256"/>
            <x v="265"/>
            <x v="293"/>
            <x v="323"/>
            <x v="328"/>
          </reference>
        </references>
      </pivotArea>
    </format>
    <format dxfId="122">
      <pivotArea collapsedLevelsAreSubtotals="1" fieldPosition="0">
        <references count="1">
          <reference field="1" count="10">
            <x v="6"/>
            <x v="32"/>
            <x v="44"/>
            <x v="54"/>
            <x v="79"/>
            <x v="86"/>
            <x v="103"/>
            <x v="177"/>
            <x v="268"/>
            <x v="270"/>
          </reference>
        </references>
      </pivotArea>
    </format>
    <format dxfId="121">
      <pivotArea collapsedLevelsAreSubtotals="1" fieldPosition="0">
        <references count="1">
          <reference field="1" count="10">
            <x v="6"/>
            <x v="32"/>
            <x v="44"/>
            <x v="54"/>
            <x v="79"/>
            <x v="86"/>
            <x v="103"/>
            <x v="177"/>
            <x v="268"/>
            <x v="270"/>
          </reference>
        </references>
      </pivotArea>
    </format>
    <format dxfId="120">
      <pivotArea collapsedLevelsAreSubtotals="1" fieldPosition="0">
        <references count="1">
          <reference field="1" count="10">
            <x v="6"/>
            <x v="32"/>
            <x v="44"/>
            <x v="54"/>
            <x v="79"/>
            <x v="86"/>
            <x v="103"/>
            <x v="177"/>
            <x v="268"/>
            <x v="270"/>
          </reference>
        </references>
      </pivotArea>
    </format>
    <format dxfId="119">
      <pivotArea collapsedLevelsAreSubtotals="1" fieldPosition="0">
        <references count="1">
          <reference field="1" count="10">
            <x v="6"/>
            <x v="32"/>
            <x v="44"/>
            <x v="54"/>
            <x v="79"/>
            <x v="86"/>
            <x v="103"/>
            <x v="177"/>
            <x v="268"/>
            <x v="270"/>
          </reference>
        </references>
      </pivotArea>
    </format>
    <format dxfId="118">
      <pivotArea collapsedLevelsAreSubtotals="1" fieldPosition="0">
        <references count="1">
          <reference field="1" count="10">
            <x v="6"/>
            <x v="32"/>
            <x v="44"/>
            <x v="54"/>
            <x v="79"/>
            <x v="86"/>
            <x v="103"/>
            <x v="177"/>
            <x v="268"/>
            <x v="270"/>
          </reference>
        </references>
      </pivotArea>
    </format>
    <format dxfId="117">
      <pivotArea collapsedLevelsAreSubtotals="1" fieldPosition="0">
        <references count="1">
          <reference field="1" count="10">
            <x v="6"/>
            <x v="32"/>
            <x v="44"/>
            <x v="54"/>
            <x v="79"/>
            <x v="86"/>
            <x v="103"/>
            <x v="177"/>
            <x v="268"/>
            <x v="270"/>
          </reference>
        </references>
      </pivotArea>
    </format>
    <format dxfId="116">
      <pivotArea grandRow="1" outline="0" collapsedLevelsAreSubtotals="1" fieldPosition="0"/>
    </format>
    <format dxfId="115">
      <pivotArea grandRow="1" outline="0" collapsedLevelsAreSubtotals="1" fieldPosition="0"/>
    </format>
    <format dxfId="114">
      <pivotArea grandRow="1" outline="0" collapsedLevelsAreSubtotals="1" fieldPosition="0"/>
    </format>
    <format dxfId="113">
      <pivotArea grandRow="1" outline="0" collapsedLevelsAreSubtotals="1" fieldPosition="0"/>
    </format>
    <format dxfId="112">
      <pivotArea grandRow="1" outline="0" collapsedLevelsAreSubtotals="1" fieldPosition="0"/>
    </format>
    <format dxfId="111">
      <pivotArea grandRow="1" outline="0" collapsedLevelsAreSubtotals="1" fieldPosition="0"/>
    </format>
    <format dxfId="110">
      <pivotArea grandRow="1" outline="0" collapsedLevelsAreSubtotals="1" fieldPosition="0"/>
    </format>
    <format dxfId="109">
      <pivotArea grandRow="1" outline="0" collapsedLevelsAreSubtotals="1" fieldPosition="0"/>
    </format>
    <format dxfId="108">
      <pivotArea grandRow="1" outline="0" collapsedLevelsAreSubtotals="1" fieldPosition="0"/>
    </format>
    <format dxfId="107">
      <pivotArea grandRow="1" outline="0" collapsedLevelsAreSubtotals="1" fieldPosition="0"/>
    </format>
    <format dxfId="106">
      <pivotArea grandRow="1" outline="0" collapsedLevelsAreSubtotals="1" fieldPosition="0"/>
    </format>
    <format dxfId="105">
      <pivotArea grandRow="1" outline="0" collapsedLevelsAreSubtotals="1" fieldPosition="0"/>
    </format>
    <format dxfId="104">
      <pivotArea collapsedLevelsAreSubtotals="1" fieldPosition="0">
        <references count="2">
          <reference field="4294967294" count="1" selected="0">
            <x v="1"/>
          </reference>
          <reference field="1" count="10">
            <x v="82"/>
            <x v="106"/>
            <x v="128"/>
            <x v="172"/>
            <x v="230"/>
            <x v="256"/>
            <x v="265"/>
            <x v="293"/>
            <x v="323"/>
            <x v="328"/>
          </reference>
        </references>
      </pivotArea>
    </format>
    <format dxfId="103">
      <pivotArea collapsedLevelsAreSubtotals="1" fieldPosition="0">
        <references count="2">
          <reference field="4294967294" count="1" selected="0">
            <x v="1"/>
          </reference>
          <reference field="1" count="10">
            <x v="82"/>
            <x v="106"/>
            <x v="128"/>
            <x v="172"/>
            <x v="230"/>
            <x v="256"/>
            <x v="265"/>
            <x v="293"/>
            <x v="323"/>
            <x v="328"/>
          </reference>
        </references>
      </pivotArea>
    </format>
    <format dxfId="102">
      <pivotArea field="1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101">
      <pivotArea field="1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10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9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98">
      <pivotArea collapsedLevelsAreSubtotals="1" fieldPosition="0">
        <references count="2">
          <reference field="4294967294" count="1" selected="0">
            <x v="0"/>
          </reference>
          <reference field="1" count="10">
            <x v="16"/>
            <x v="32"/>
            <x v="74"/>
            <x v="161"/>
            <x v="219"/>
            <x v="224"/>
            <x v="227"/>
            <x v="248"/>
            <x v="255"/>
            <x v="277"/>
          </reference>
        </references>
      </pivotArea>
    </format>
    <format dxfId="97">
      <pivotArea collapsedLevelsAreSubtotals="1" fieldPosition="0">
        <references count="2">
          <reference field="4294967294" count="1" selected="0">
            <x v="0"/>
          </reference>
          <reference field="1" count="10">
            <x v="16"/>
            <x v="32"/>
            <x v="74"/>
            <x v="161"/>
            <x v="219"/>
            <x v="224"/>
            <x v="227"/>
            <x v="248"/>
            <x v="255"/>
            <x v="277"/>
          </reference>
        </references>
      </pivotArea>
    </format>
    <format dxfId="96">
      <pivotArea collapsedLevelsAreSubtotals="1" fieldPosition="0">
        <references count="2">
          <reference field="4294967294" count="1" selected="0">
            <x v="0"/>
          </reference>
          <reference field="1" count="10">
            <x v="16"/>
            <x v="32"/>
            <x v="74"/>
            <x v="161"/>
            <x v="219"/>
            <x v="224"/>
            <x v="227"/>
            <x v="248"/>
            <x v="255"/>
            <x v="277"/>
          </reference>
        </references>
      </pivotArea>
    </format>
    <format dxfId="95">
      <pivotArea collapsedLevelsAreSubtotals="1" fieldPosition="0">
        <references count="2">
          <reference field="4294967294" count="1" selected="0">
            <x v="0"/>
          </reference>
          <reference field="1" count="10">
            <x v="16"/>
            <x v="32"/>
            <x v="74"/>
            <x v="161"/>
            <x v="219"/>
            <x v="224"/>
            <x v="227"/>
            <x v="248"/>
            <x v="255"/>
            <x v="277"/>
          </reference>
        </references>
      </pivotArea>
    </format>
    <format dxfId="94">
      <pivotArea collapsedLevelsAreSubtotals="1" fieldPosition="0">
        <references count="2">
          <reference field="4294967294" count="1" selected="0">
            <x v="0"/>
          </reference>
          <reference field="1" count="10">
            <x v="16"/>
            <x v="32"/>
            <x v="74"/>
            <x v="161"/>
            <x v="219"/>
            <x v="224"/>
            <x v="227"/>
            <x v="248"/>
            <x v="255"/>
            <x v="277"/>
          </reference>
        </references>
      </pivotArea>
    </format>
    <format dxfId="93">
      <pivotArea collapsedLevelsAreSubtotals="1" fieldPosition="0">
        <references count="2">
          <reference field="4294967294" count="1" selected="0">
            <x v="1"/>
          </reference>
          <reference field="1" count="10">
            <x v="16"/>
            <x v="32"/>
            <x v="74"/>
            <x v="161"/>
            <x v="219"/>
            <x v="224"/>
            <x v="227"/>
            <x v="248"/>
            <x v="255"/>
            <x v="277"/>
          </reference>
        </references>
      </pivotArea>
    </format>
    <format dxfId="92">
      <pivotArea collapsedLevelsAreSubtotals="1" fieldPosition="0">
        <references count="2">
          <reference field="4294967294" count="1" selected="0">
            <x v="1"/>
          </reference>
          <reference field="1" count="10">
            <x v="16"/>
            <x v="32"/>
            <x v="74"/>
            <x v="161"/>
            <x v="219"/>
            <x v="224"/>
            <x v="227"/>
            <x v="248"/>
            <x v="255"/>
            <x v="277"/>
          </reference>
        </references>
      </pivotArea>
    </format>
    <format dxfId="91">
      <pivotArea collapsedLevelsAreSubtotals="1" fieldPosition="0">
        <references count="2">
          <reference field="4294967294" count="1" selected="0">
            <x v="1"/>
          </reference>
          <reference field="1" count="10">
            <x v="16"/>
            <x v="32"/>
            <x v="74"/>
            <x v="161"/>
            <x v="219"/>
            <x v="224"/>
            <x v="227"/>
            <x v="248"/>
            <x v="255"/>
            <x v="277"/>
          </reference>
        </references>
      </pivotArea>
    </format>
    <format dxfId="90">
      <pivotArea collapsedLevelsAreSubtotals="1" fieldPosition="0">
        <references count="2">
          <reference field="4294967294" count="1" selected="0">
            <x v="0"/>
          </reference>
          <reference field="1" count="10">
            <x v="82"/>
            <x v="106"/>
            <x v="128"/>
            <x v="189"/>
            <x v="222"/>
            <x v="256"/>
            <x v="282"/>
            <x v="293"/>
            <x v="323"/>
            <x v="329"/>
          </reference>
        </references>
      </pivotArea>
    </format>
    <format dxfId="89">
      <pivotArea collapsedLevelsAreSubtotals="1" fieldPosition="0">
        <references count="2">
          <reference field="4294967294" count="1" selected="0">
            <x v="0"/>
          </reference>
          <reference field="1" count="10">
            <x v="82"/>
            <x v="106"/>
            <x v="128"/>
            <x v="189"/>
            <x v="222"/>
            <x v="256"/>
            <x v="282"/>
            <x v="293"/>
            <x v="323"/>
            <x v="329"/>
          </reference>
        </references>
      </pivotArea>
    </format>
    <format dxfId="88">
      <pivotArea collapsedLevelsAreSubtotals="1" fieldPosition="0">
        <references count="2">
          <reference field="4294967294" count="1" selected="0">
            <x v="0"/>
          </reference>
          <reference field="1" count="10">
            <x v="82"/>
            <x v="106"/>
            <x v="128"/>
            <x v="189"/>
            <x v="222"/>
            <x v="256"/>
            <x v="282"/>
            <x v="293"/>
            <x v="323"/>
            <x v="329"/>
          </reference>
        </references>
      </pivotArea>
    </format>
    <format dxfId="87">
      <pivotArea collapsedLevelsAreSubtotals="1" fieldPosition="0">
        <references count="2">
          <reference field="4294967294" count="1" selected="0">
            <x v="0"/>
          </reference>
          <reference field="1" count="10">
            <x v="82"/>
            <x v="106"/>
            <x v="128"/>
            <x v="189"/>
            <x v="222"/>
            <x v="256"/>
            <x v="282"/>
            <x v="293"/>
            <x v="323"/>
            <x v="329"/>
          </reference>
        </references>
      </pivotArea>
    </format>
    <format dxfId="86">
      <pivotArea collapsedLevelsAreSubtotals="1" fieldPosition="0">
        <references count="2">
          <reference field="4294967294" count="1" selected="0">
            <x v="1"/>
          </reference>
          <reference field="1" count="10">
            <x v="82"/>
            <x v="106"/>
            <x v="128"/>
            <x v="189"/>
            <x v="222"/>
            <x v="256"/>
            <x v="282"/>
            <x v="293"/>
            <x v="323"/>
            <x v="329"/>
          </reference>
        </references>
      </pivotArea>
    </format>
    <format dxfId="85">
      <pivotArea collapsedLevelsAreSubtotals="1" fieldPosition="0">
        <references count="2">
          <reference field="4294967294" count="1" selected="0">
            <x v="1"/>
          </reference>
          <reference field="1" count="10">
            <x v="82"/>
            <x v="106"/>
            <x v="128"/>
            <x v="189"/>
            <x v="222"/>
            <x v="256"/>
            <x v="282"/>
            <x v="293"/>
            <x v="323"/>
            <x v="329"/>
          </reference>
        </references>
      </pivotArea>
    </format>
    <format dxfId="84">
      <pivotArea collapsedLevelsAreSubtotals="1" fieldPosition="0">
        <references count="2">
          <reference field="4294967294" count="1" selected="0">
            <x v="1"/>
          </reference>
          <reference field="1" count="10">
            <x v="82"/>
            <x v="106"/>
            <x v="128"/>
            <x v="189"/>
            <x v="222"/>
            <x v="256"/>
            <x v="282"/>
            <x v="293"/>
            <x v="323"/>
            <x v="329"/>
          </reference>
        </references>
      </pivotArea>
    </format>
    <format dxfId="83">
      <pivotArea collapsedLevelsAreSubtotals="1" fieldPosition="0">
        <references count="2">
          <reference field="4294967294" count="1" selected="0">
            <x v="1"/>
          </reference>
          <reference field="1" count="10">
            <x v="82"/>
            <x v="106"/>
            <x v="128"/>
            <x v="189"/>
            <x v="222"/>
            <x v="256"/>
            <x v="282"/>
            <x v="293"/>
            <x v="323"/>
            <x v="329"/>
          </reference>
        </references>
      </pivotArea>
    </format>
    <format dxfId="82">
      <pivotArea collapsedLevelsAreSubtotals="1" fieldPosition="0">
        <references count="2">
          <reference field="4294967294" count="1" selected="0">
            <x v="0"/>
          </reference>
          <reference field="1" count="0"/>
        </references>
      </pivotArea>
    </format>
    <format dxfId="81">
      <pivotArea collapsedLevelsAreSubtotals="1" fieldPosition="0">
        <references count="2">
          <reference field="4294967294" count="1" selected="0">
            <x v="0"/>
          </reference>
          <reference field="1" count="0"/>
        </references>
      </pivotArea>
    </format>
    <format dxfId="80">
      <pivotArea collapsedLevelsAreSubtotals="1" fieldPosition="0">
        <references count="2">
          <reference field="4294967294" count="1" selected="0">
            <x v="0"/>
          </reference>
          <reference field="1" count="0"/>
        </references>
      </pivotArea>
    </format>
    <format dxfId="79">
      <pivotArea collapsedLevelsAreSubtotals="1" fieldPosition="0">
        <references count="2">
          <reference field="4294967294" count="1" selected="0">
            <x v="0"/>
          </reference>
          <reference field="1" count="0"/>
        </references>
      </pivotArea>
    </format>
    <format dxfId="78">
      <pivotArea collapsedLevelsAreSubtotals="1" fieldPosition="0">
        <references count="2">
          <reference field="4294967294" count="1" selected="0">
            <x v="0"/>
          </reference>
          <reference field="1" count="0"/>
        </references>
      </pivotArea>
    </format>
    <format dxfId="77">
      <pivotArea collapsedLevelsAreSubtotals="1" fieldPosition="0">
        <references count="2">
          <reference field="4294967294" count="1" selected="0">
            <x v="0"/>
          </reference>
          <reference field="1" count="0"/>
        </references>
      </pivotArea>
    </format>
    <format dxfId="76">
      <pivotArea collapsedLevelsAreSubtotals="1" fieldPosition="0">
        <references count="2">
          <reference field="4294967294" count="1" selected="0">
            <x v="0"/>
          </reference>
          <reference field="1" count="0"/>
        </references>
      </pivotArea>
    </format>
    <format dxfId="75">
      <pivotArea collapsedLevelsAreSubtotals="1" fieldPosition="0">
        <references count="2">
          <reference field="4294967294" count="1" selected="0">
            <x v="0"/>
          </reference>
          <reference field="1" count="0"/>
        </references>
      </pivotArea>
    </format>
    <format dxfId="74">
      <pivotArea collapsedLevelsAreSubtotals="1" fieldPosition="0">
        <references count="2">
          <reference field="4294967294" count="1" selected="0">
            <x v="1"/>
          </reference>
          <reference field="1" count="0"/>
        </references>
      </pivotArea>
    </format>
    <format dxfId="73">
      <pivotArea collapsedLevelsAreSubtotals="1" fieldPosition="0">
        <references count="2">
          <reference field="4294967294" count="1" selected="0">
            <x v="1"/>
          </reference>
          <reference field="1" count="0"/>
        </references>
      </pivotArea>
    </format>
    <format dxfId="72">
      <pivotArea collapsedLevelsAreSubtotals="1" fieldPosition="0">
        <references count="2">
          <reference field="4294967294" count="1" selected="0">
            <x v="1"/>
          </reference>
          <reference field="1" count="0"/>
        </references>
      </pivotArea>
    </format>
    <format dxfId="71">
      <pivotArea collapsedLevelsAreSubtotals="1" fieldPosition="0">
        <references count="2">
          <reference field="4294967294" count="1" selected="0">
            <x v="1"/>
          </reference>
          <reference field="1" count="0"/>
        </references>
      </pivotArea>
    </format>
  </formats>
  <pivotTableStyleInfo name="PivotStyleLight16" showRowHeaders="1" showColHeaders="1" showRowStripes="0" showColStripes="0" showLastColumn="1"/>
  <filters count="1">
    <filter fld="1" type="count" evalOrder="-1" id="4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Nivel_Ocupacional" sourceName="Nivel Ocupacional">
  <pivotTables>
    <pivotTable tabId="4" name="TablaDinámicaBase"/>
    <pivotTable tabId="4" name="TablaDinámicaContador"/>
  </pivotTables>
  <data>
    <tabular pivotCacheId="2133921172">
      <items count="5">
        <i x="0" s="1"/>
        <i x="3" s="1"/>
        <i x="2" s="1"/>
        <i x="1" s="1"/>
        <i x="4" s="1" nd="1"/>
      </items>
    </tabular>
  </data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Nivel_Ocupacional1" sourceName="Nivel Ocupacional">
  <pivotTables>
    <pivotTable tabId="5" name="RankingContagiamosPasion"/>
    <pivotTable tabId="5" name="RankingBuscamosLaExcelencia"/>
    <pivotTable tabId="5" name="RankingPromedioGeneral"/>
    <pivotTable tabId="5" name="RankingTrabajamosJuntos"/>
    <pivotTable tabId="5" name="RankingVivimosyDisfrutamos"/>
  </pivotTables>
  <data>
    <tabular pivotCacheId="2133921172" showMissing="0" crossFilter="none">
      <items count="5">
        <i x="0" s="1"/>
        <i x="3" s="1"/>
        <i x="2" s="1"/>
        <i x="1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Área" sourceName="Área">
  <pivotTables>
    <pivotTable tabId="4" name="TablaDinámicaBase"/>
    <pivotTable tabId="4" name="TablaDinámicaContador"/>
  </pivotTables>
  <data>
    <tabular pivotCacheId="2133921172">
      <items count="41">
        <i x="28" s="1"/>
        <i x="30" s="1"/>
        <i x="10" s="1"/>
        <i x="2" s="1"/>
        <i x="12" s="1"/>
        <i x="4" s="1"/>
        <i x="1" s="1"/>
        <i x="7" s="1"/>
        <i x="25" s="1"/>
        <i x="20" s="1"/>
        <i x="8" s="1"/>
        <i x="24" s="1"/>
        <i x="16" s="1"/>
        <i x="6" s="1"/>
        <i x="14" s="1"/>
        <i x="31" s="1"/>
        <i x="23" s="1"/>
        <i x="27" s="1"/>
        <i x="0" s="1"/>
        <i x="32" s="1"/>
        <i x="33" s="1"/>
        <i x="29" s="1"/>
        <i x="19" s="1"/>
        <i x="18" s="1"/>
        <i x="26" s="1"/>
        <i x="9" s="1"/>
        <i x="15" s="1"/>
        <i x="34" s="1"/>
        <i x="13" s="1"/>
        <i x="5" s="1"/>
        <i x="22" s="1"/>
        <i x="17" s="1"/>
        <i x="3" s="1"/>
        <i x="11" s="1"/>
        <i x="21" s="1"/>
        <i x="37" s="1" nd="1"/>
        <i x="38" s="1" nd="1"/>
        <i x="40" s="1" nd="1"/>
        <i x="39" s="1" nd="1"/>
        <i x="36" s="1" nd="1"/>
        <i x="35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Periodo" sourceName="Periodo">
  <pivotTables>
    <pivotTable tabId="4" name="TablaDinámicaBase"/>
    <pivotTable tabId="4" name="TablaDinámicaContador"/>
  </pivotTables>
  <data>
    <tabular pivotCacheId="2133921172" showMissing="0" crossFilter="none">
      <items count="3">
        <i x="0" s="1"/>
        <i x="1" s="1"/>
        <i x="2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Periodo1" sourceName="Periodo">
  <pivotTables>
    <pivotTable tabId="5" name="RankingPromedioGeneral"/>
    <pivotTable tabId="5" name="RankingTrabajamosJuntos"/>
    <pivotTable tabId="5" name="RankingContagiamosPasion"/>
    <pivotTable tabId="5" name="RankingBuscamosLaExcelencia"/>
    <pivotTable tabId="5" name="RankingVivimosyDisfrutamos"/>
  </pivotTables>
  <data>
    <tabular pivotCacheId="2133921172" showMissing="0" crossFilter="none">
      <items count="3">
        <i x="0"/>
        <i x="1" s="1"/>
        <i x="2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Nombre" sourceName="Nombre">
  <pivotTables>
    <pivotTable tabId="4" name="TablaDinámicaBase"/>
    <pivotTable tabId="4" name="TablaDinámicaContador"/>
  </pivotTables>
  <data>
    <tabular pivotCacheId="2133921172" showMissing="0" crossFilter="none">
      <items count="351">
        <i x="135" s="1"/>
        <i x="99" s="1"/>
        <i x="33" s="1"/>
        <i x="55" s="1"/>
        <i x="27" s="1"/>
        <i x="229" s="1"/>
        <i x="248" s="1"/>
        <i x="77" s="1"/>
        <i x="289" s="1"/>
        <i x="230" s="1"/>
        <i x="231" s="1"/>
        <i x="201" s="1"/>
        <i x="102" s="1"/>
        <i x="199" s="1"/>
        <i x="218" s="1"/>
        <i x="141" s="1"/>
        <i x="186" s="1"/>
        <i x="256" s="1"/>
        <i x="270" s="1"/>
        <i x="142" s="1"/>
        <i x="255" s="1"/>
        <i x="89" s="1"/>
        <i x="208" s="1"/>
        <i x="179" s="1"/>
        <i x="277" s="1"/>
        <i x="257" s="1"/>
        <i x="119" s="1"/>
        <i x="34" s="1"/>
        <i x="278" s="1"/>
        <i x="103" s="1"/>
        <i x="258" s="1"/>
        <i x="4" s="1"/>
        <i x="75" s="1"/>
        <i x="187" s="1"/>
        <i x="90" s="1"/>
        <i x="249" s="1"/>
        <i x="61" s="1"/>
        <i x="232" s="1"/>
        <i x="188" s="1"/>
        <i x="104" s="1"/>
        <i x="143" s="1"/>
        <i x="144" s="1"/>
        <i x="226" s="1"/>
        <i x="67" s="1"/>
        <i x="5" s="1"/>
        <i x="59" s="1"/>
        <i x="35" s="1"/>
        <i x="209" s="1"/>
        <i x="120" s="1"/>
        <i x="164" s="1"/>
        <i x="245" s="1"/>
        <i x="105" s="1"/>
        <i x="252" s="1"/>
        <i x="177" s="1"/>
        <i x="57" s="1"/>
        <i x="227" s="1"/>
        <i x="62" s="1"/>
        <i x="244" s="1"/>
        <i x="259" s="1"/>
        <i x="68" s="1"/>
        <i x="260" s="1"/>
        <i x="36" s="1"/>
        <i x="83" s="1"/>
        <i x="210" s="1"/>
        <i x="271" s="1"/>
        <i x="6" s="1"/>
        <i x="166" s="1"/>
        <i x="219" s="1"/>
        <i x="189" s="1"/>
        <i x="174" s="1"/>
        <i x="63" s="1"/>
        <i x="78" s="1"/>
        <i x="145" s="1"/>
        <i x="233" s="1"/>
        <i x="106" s="1"/>
        <i x="22" s="1"/>
        <i x="47" s="1"/>
        <i x="175" s="1"/>
        <i x="261" s="1"/>
        <i x="181" s="1"/>
        <i x="15" s="1"/>
        <i x="276" s="1"/>
        <i x="262" s="1"/>
        <i x="263" s="1"/>
        <i x="100" s="1"/>
        <i x="136" s="1"/>
        <i x="7" s="1"/>
        <i x="107" s="1"/>
        <i x="146" s="1"/>
        <i x="202" s="1"/>
        <i x="16" s="1"/>
        <i x="279" s="1"/>
        <i x="28" s="1"/>
        <i x="17" s="1"/>
        <i x="132" s="1"/>
        <i x="127" s="1"/>
        <i x="147" s="1"/>
        <i x="91" s="1"/>
        <i x="92" s="1"/>
        <i x="190" s="1"/>
        <i x="48" s="1"/>
        <i x="21" s="1"/>
        <i x="3" s="1"/>
        <i x="108" s="1"/>
        <i x="137" s="1"/>
        <i x="148" s="1"/>
        <i x="134" s="1"/>
        <i x="14" s="1"/>
        <i x="172" s="1"/>
        <i x="117" s="1"/>
        <i x="84" s="1"/>
        <i x="165" s="1"/>
        <i x="203" s="1"/>
        <i x="8" s="1"/>
        <i x="290" s="1"/>
        <i x="138" s="1"/>
        <i x="250" s="1"/>
        <i x="234" s="1"/>
        <i x="109" s="1"/>
        <i x="121" s="1"/>
        <i x="122" s="1"/>
        <i x="149" s="1"/>
        <i x="79" s="1"/>
        <i x="264" s="1"/>
        <i x="110" s="1"/>
        <i x="191" s="1"/>
        <i x="220" s="1"/>
        <i x="72" s="1"/>
        <i x="93" s="1"/>
        <i x="192" s="1"/>
        <i x="29" s="1"/>
        <i x="167" s="1"/>
        <i x="64" s="1"/>
        <i x="30" s="1"/>
        <i x="280" s="1"/>
        <i x="193" s="1"/>
        <i x="235" s="1"/>
        <i x="37" s="1"/>
        <i x="9" s="1"/>
        <i x="200" s="1"/>
        <i x="31" s="1"/>
        <i x="265" s="1"/>
        <i x="272" s="1"/>
        <i x="291" s="1"/>
        <i x="10" s="1"/>
        <i x="0" s="1"/>
        <i x="1" s="1"/>
        <i x="182" s="1"/>
        <i x="211" s="1"/>
        <i x="212" s="1"/>
        <i x="65" s="1"/>
        <i x="80" s="1"/>
        <i x="23" s="1"/>
        <i x="85" s="1"/>
        <i x="204" s="1"/>
        <i x="111" s="1"/>
        <i x="56" s="1"/>
        <i x="123" s="1"/>
        <i x="281" s="1"/>
        <i x="205" s="1"/>
        <i x="73" s="1"/>
        <i x="112" s="1"/>
        <i x="51" s="1"/>
        <i x="266" s="1"/>
        <i x="183" s="1"/>
        <i x="128" s="1"/>
        <i x="221" s="1"/>
        <i x="159" s="1"/>
        <i x="69" s="1"/>
        <i x="292" s="1"/>
        <i x="222" s="1"/>
        <i x="171" s="1"/>
        <i x="161" s="1"/>
        <i x="118" s="1"/>
        <i x="81" s="1"/>
        <i x="129" s="1"/>
        <i x="139" s="1"/>
        <i x="58" s="1"/>
        <i x="49" s="1"/>
        <i x="282" s="1"/>
        <i x="236" s="1"/>
        <i x="150" s="1"/>
        <i x="223" s="1"/>
        <i x="267" s="1"/>
        <i x="206" s="1"/>
        <i x="52" s="1"/>
        <i x="133" s="1"/>
        <i x="283" s="1"/>
        <i x="130" s="1"/>
        <i x="151" s="1"/>
        <i x="97" s="1"/>
        <i x="160" s="1"/>
        <i x="246" s="1"/>
        <i x="194" s="1"/>
        <i x="237" s="1"/>
        <i x="238" s="1"/>
        <i x="239" s="1"/>
        <i x="152" s="1"/>
        <i x="195" s="1"/>
        <i x="38" s="1"/>
        <i x="60" s="1"/>
        <i x="153" s="1"/>
        <i x="124" s="1"/>
        <i x="213" s="1"/>
        <i x="39" s="1"/>
        <i x="113" s="1"/>
        <i x="273" s="1"/>
        <i x="11" s="1"/>
        <i x="214" s="1"/>
        <i x="154" s="1"/>
        <i x="196" s="1"/>
        <i x="53" s="1"/>
        <i x="74" s="1"/>
        <i x="228" s="1"/>
        <i x="168" s="1"/>
        <i x="268" s="1"/>
        <i x="169" s="1"/>
        <i x="114" s="1"/>
        <i x="115" s="1"/>
        <i x="94" s="1"/>
        <i x="40" s="1"/>
        <i x="178" s="1"/>
        <i x="293" s="1"/>
        <i x="41" s="1"/>
        <i x="95" s="1"/>
        <i x="24" s="1"/>
        <i x="170" s="1"/>
        <i x="54" s="1"/>
        <i x="46" s="1"/>
        <i x="66" s="1"/>
        <i x="116" s="1"/>
        <i x="284" s="1"/>
        <i x="173" s="1"/>
        <i x="155" s="1"/>
        <i x="70" s="1"/>
        <i x="42" s="1"/>
        <i x="82" s="1"/>
        <i x="12" s="1"/>
        <i x="86" s="1"/>
        <i x="156" s="1"/>
        <i x="157" s="1"/>
        <i x="224" s="1"/>
        <i x="43" s="1"/>
        <i x="269" s="1"/>
        <i x="176" s="1"/>
        <i x="18" s="1"/>
        <i x="240" s="1"/>
        <i x="87" s="1"/>
        <i x="158" s="1"/>
        <i x="19" s="1"/>
        <i x="125" s="1"/>
        <i x="294" s="1"/>
        <i x="184" s="1"/>
        <i x="207" s="1"/>
        <i x="25" s="1"/>
        <i x="241" s="1"/>
        <i x="242" s="1"/>
        <i x="44" s="1"/>
        <i x="50" s="1"/>
        <i x="101" s="1"/>
        <i x="243" s="1"/>
        <i x="274" s="1"/>
        <i x="126" s="1"/>
        <i x="253" s="1"/>
        <i x="275" s="1"/>
        <i x="215" s="1"/>
        <i x="45" s="1"/>
        <i x="285" s="1"/>
        <i x="98" s="1"/>
        <i x="88" s="1"/>
        <i x="20" s="1"/>
        <i x="286" s="1"/>
        <i x="76" s="1"/>
        <i x="287" s="1"/>
        <i x="180" s="1"/>
        <i x="162" s="1"/>
        <i x="197" s="1"/>
        <i x="163" s="1"/>
        <i x="32" s="1"/>
        <i x="216" s="1"/>
        <i x="131" s="1"/>
        <i x="96" s="1"/>
        <i x="247" s="1"/>
        <i x="217" s="1"/>
        <i x="2" s="1"/>
        <i x="198" s="1"/>
        <i x="225" s="1"/>
        <i x="13" s="1"/>
        <i x="254" s="1"/>
        <i x="185" s="1"/>
        <i x="71" s="1"/>
        <i x="288" s="1"/>
        <i x="251" s="1"/>
        <i x="26" s="1"/>
        <i x="140" s="1"/>
        <i x="318" s="1"/>
        <i x="348" s="1"/>
        <i x="304" s="1"/>
        <i x="328" s="1"/>
        <i x="315" s="1"/>
        <i x="320" s="1"/>
        <i x="314" s="1"/>
        <i x="345" s="1"/>
        <i x="322" s="1"/>
        <i x="296" s="1"/>
        <i x="338" s="1"/>
        <i x="311" s="1"/>
        <i x="313" s="1"/>
        <i x="297" s="1"/>
        <i x="340" s="1"/>
        <i x="302" s="1"/>
        <i x="339" s="1"/>
        <i x="317" s="1"/>
        <i x="309" s="1"/>
        <i x="305" s="1"/>
        <i x="316" s="1"/>
        <i x="307" s="1"/>
        <i x="310" s="1"/>
        <i x="337" s="1"/>
        <i x="321" s="1"/>
        <i x="347" s="1"/>
        <i x="327" s="1"/>
        <i x="326" s="1"/>
        <i x="303" s="1"/>
        <i x="319" s="1"/>
        <i x="299" s="1"/>
        <i x="343" s="1"/>
        <i x="336" s="1"/>
        <i x="330" s="1"/>
        <i x="350" s="1"/>
        <i x="344" s="1"/>
        <i x="306" s="1"/>
        <i x="349" s="1"/>
        <i x="334" s="1"/>
        <i x="312" s="1"/>
        <i x="331" s="1"/>
        <i x="300" s="1"/>
        <i x="342" s="1"/>
        <i x="332" s="1"/>
        <i x="329" s="1"/>
        <i x="333" s="1"/>
        <i x="323" s="1"/>
        <i x="298" s="1"/>
        <i x="335" s="1"/>
        <i x="324" s="1"/>
        <i x="346" s="1"/>
        <i x="325" s="1"/>
        <i x="301" s="1"/>
        <i x="341" s="1"/>
        <i x="308" s="1"/>
        <i x="295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Sexo" sourceName="Sexo">
  <pivotTables>
    <pivotTable tabId="4" name="TablaDinámicaBase"/>
    <pivotTable tabId="4" name="TablaDinámicaContador"/>
  </pivotTables>
  <data>
    <tabular pivotCacheId="2133921172">
      <items count="3">
        <i x="1" s="1"/>
        <i x="0" s="1"/>
        <i x="2" s="1" nd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Unidad_de_negocio" sourceName="Unidad de negocio">
  <pivotTables>
    <pivotTable tabId="4" name="TablaDinámicaBase"/>
    <pivotTable tabId="4" name="TablaDinámicaContador"/>
  </pivotTables>
  <data>
    <tabular pivotCacheId="2133921172">
      <items count="6">
        <i x="3" s="1"/>
        <i x="4" s="1"/>
        <i x="2" s="1"/>
        <i x="1" s="1"/>
        <i x="5" s="1"/>
        <i x="0" s="1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Rango_de_edad" sourceName="Rango de edad">
  <pivotTables>
    <pivotTable tabId="4" name="TablaDinámicaBase"/>
    <pivotTable tabId="4" name="TablaDinámicaContador"/>
  </pivotTables>
  <data>
    <tabular pivotCacheId="2133921172">
      <items count="5">
        <i x="3" s="1"/>
        <i x="2" s="1"/>
        <i x="1" s="1"/>
        <i x="4" s="1"/>
        <i x="0" s="1"/>
      </items>
    </tabular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Sede" sourceName="Sede">
  <pivotTables>
    <pivotTable tabId="5" name="RankingBuscamosLaExcelencia"/>
    <pivotTable tabId="5" name="RankingContagiamosPasion"/>
    <pivotTable tabId="5" name="RankingPromedioGeneral"/>
    <pivotTable tabId="5" name="RankingTrabajamosJuntos"/>
    <pivotTable tabId="5" name="RankingVivimosyDisfrutamos"/>
  </pivotTables>
  <data>
    <tabular pivotCacheId="2133921172" showMissing="0" crossFilter="none">
      <items count="147">
        <i x="2" s="1"/>
        <i x="3" s="1"/>
        <i x="7" s="1"/>
        <i x="4" s="1"/>
        <i x="0" s="1"/>
        <i x="1" s="1"/>
        <i x="5" s="1"/>
        <i x="6" s="1"/>
        <i x="13" s="1"/>
        <i x="135" s="1"/>
        <i x="38" s="1"/>
        <i x="127" s="1"/>
        <i x="97" s="1"/>
        <i x="79" s="1"/>
        <i x="82" s="1"/>
        <i x="53" s="1"/>
        <i x="67" s="1"/>
        <i x="99" s="1"/>
        <i x="50" s="1"/>
        <i x="133" s="1"/>
        <i x="118" s="1"/>
        <i x="119" s="1"/>
        <i x="123" s="1"/>
        <i x="85" s="1"/>
        <i x="93" s="1"/>
        <i x="108" s="1"/>
        <i x="114" s="1"/>
        <i x="80" s="1"/>
        <i x="101" s="1"/>
        <i x="134" s="1"/>
        <i x="106" s="1"/>
        <i x="111" s="1"/>
        <i x="65" s="1"/>
        <i x="131" s="1"/>
        <i x="57" s="1"/>
        <i x="120" s="1"/>
        <i x="91" s="1"/>
        <i x="9" s="1"/>
        <i x="22" s="1"/>
        <i x="77" s="1"/>
        <i x="29" s="1"/>
        <i x="76" s="1"/>
        <i x="26" s="1"/>
        <i x="33" s="1"/>
        <i x="98" s="1"/>
        <i x="87" s="1"/>
        <i x="60" s="1"/>
        <i x="78" s="1"/>
        <i x="122" s="1"/>
        <i x="109" s="1"/>
        <i x="15" s="1"/>
        <i x="37" s="1"/>
        <i x="42" s="1"/>
        <i x="46" s="1"/>
        <i x="35" s="1"/>
        <i x="124" s="1"/>
        <i x="74" s="1"/>
        <i x="28" s="1"/>
        <i x="36" s="1"/>
        <i x="104" s="1"/>
        <i x="105" s="1"/>
        <i x="141" s="1"/>
        <i x="23" s="1"/>
        <i x="84" s="1"/>
        <i x="44" s="1"/>
        <i x="96" s="1"/>
        <i x="27" s="1"/>
        <i x="10" s="1"/>
        <i x="86" s="1"/>
        <i x="52" s="1"/>
        <i x="61" s="1"/>
        <i x="143" s="1"/>
        <i x="88" s="1"/>
        <i x="129" s="1"/>
        <i x="145" s="1"/>
        <i x="144" s="1"/>
        <i x="66" s="1"/>
        <i x="32" s="1"/>
        <i x="69" s="1"/>
        <i x="47" s="1"/>
        <i x="63" s="1"/>
        <i x="125" s="1"/>
        <i x="62" s="1"/>
        <i x="30" s="1"/>
        <i x="146" s="1"/>
        <i x="100" s="1"/>
        <i x="21" s="1"/>
        <i x="12" s="1"/>
        <i x="14" s="1"/>
        <i x="72" s="1"/>
        <i x="117" s="1"/>
        <i x="136" s="1"/>
        <i x="45" s="1"/>
        <i x="73" s="1"/>
        <i x="130" s="1"/>
        <i x="138" s="1"/>
        <i x="103" s="1"/>
        <i x="116" s="1"/>
        <i x="59" s="1"/>
        <i x="34" s="1"/>
        <i x="51" s="1"/>
        <i x="139" s="1"/>
        <i x="24" s="1"/>
        <i x="11" s="1"/>
        <i x="94" s="1"/>
        <i x="43" s="1"/>
        <i x="64" s="1"/>
        <i x="75" s="1"/>
        <i x="89" s="1"/>
        <i x="107" s="1"/>
        <i x="54" s="1"/>
        <i x="20" s="1"/>
        <i x="18" s="1"/>
        <i x="83" s="1"/>
        <i x="142" s="1"/>
        <i x="40" s="1"/>
        <i x="19" s="1"/>
        <i x="17" s="1"/>
        <i x="16" s="1"/>
        <i x="25" s="1"/>
        <i x="41" s="1"/>
        <i x="115" s="1"/>
        <i x="121" s="1"/>
        <i x="92" s="1"/>
        <i x="128" s="1"/>
        <i x="55" s="1"/>
        <i x="39" s="1"/>
        <i x="56" s="1"/>
        <i x="140" s="1"/>
        <i x="68" s="1"/>
        <i x="126" s="1"/>
        <i x="102" s="1"/>
        <i x="48" s="1"/>
        <i x="81" s="1"/>
        <i x="110" s="1"/>
        <i x="31" s="1"/>
        <i x="58" s="1"/>
        <i x="70" s="1"/>
        <i x="95" s="1"/>
        <i x="132" s="1"/>
        <i x="71" s="1"/>
        <i x="113" s="1"/>
        <i x="8" s="1"/>
        <i x="112" s="1"/>
        <i x="49" s="1"/>
        <i x="137" s="1"/>
        <i x="9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Nivel Ocupacional" cache="SegmentaciónDeDatos_Nivel_Ocupacional" caption="Nivel Ocupacional" rowHeight="230716"/>
  <slicer name="Área" cache="SegmentaciónDeDatos_Área" caption="Área" rowHeight="230716"/>
  <slicer name="Periodo" cache="SegmentaciónDeDatos_Periodo" caption="Periodo" rowHeight="230716"/>
  <slicer name="Nombre" cache="SegmentaciónDeDatos_Nombre" caption="Nombre" rowHeight="230716"/>
  <slicer name="Sexo" cache="SegmentaciónDeDatos_Sexo" caption="Sexo" rowHeight="230716"/>
  <slicer name="Unidad de negocio" cache="SegmentaciónDeDatos_Unidad_de_negocio" caption="Unidad de negocio" rowHeight="241300"/>
  <slicer name="Rango de edad" cache="SegmentaciónDeDatos_Rango_de_edad" caption="Rango de edad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Periodo 1" cache="SegmentaciónDeDatos_Periodo1" caption="Periodo" rowHeight="230716"/>
  <slicer name="Sede" cache="SegmentaciónDeDatos_Sede" caption="Sede" rowHeight="241300"/>
  <slicer name="Nivel Ocupacional 1" cache="SegmentaciónDeDatos_Nivel_Ocupacional1" caption="Nivel Ocupacional" rowHeight="241300"/>
</slicers>
</file>

<file path=xl/tables/table1.xml><?xml version="1.0" encoding="utf-8"?>
<table xmlns="http://schemas.openxmlformats.org/spreadsheetml/2006/main" id="1" name="TablaResultados" displayName="TablaResultados" ref="A1:Y560" totalsRowShown="0" headerRowDxfId="209">
  <sortState ref="A530:Y554">
    <sortCondition ref="S1:S560"/>
  </sortState>
  <tableColumns count="25">
    <tableColumn id="1" name="DNI" dataDxfId="208" totalsRowDxfId="207"/>
    <tableColumn id="2" name="Nombre" dataDxfId="206" totalsRowDxfId="205"/>
    <tableColumn id="3" name="Nivel Ocupacional" dataDxfId="204" totalsRowDxfId="203"/>
    <tableColumn id="4" name="Peso" dataDxfId="202" totalsRowDxfId="201"/>
    <tableColumn id="5" name="Unidad de negocio" dataDxfId="200" totalsRowDxfId="199"/>
    <tableColumn id="6" name="Área" dataDxfId="198" totalsRowDxfId="197"/>
    <tableColumn id="22" name="Puesto" dataDxfId="196" totalsRowDxfId="195"/>
    <tableColumn id="25" name="Jefe Directo" dataDxfId="194" totalsRowDxfId="193">
      <calculatedColumnFormula>VLOOKUP(TablaResultados[[#This Row],[DNI]],'Jefes Directos mayo 2020'!$A$2:$I$318,8,0)</calculatedColumnFormula>
    </tableColumn>
    <tableColumn id="21" name="Sede" dataDxfId="192" totalsRowDxfId="191"/>
    <tableColumn id="24" name="Fecha de ingreso" dataDxfId="190" totalsRowDxfId="189"/>
    <tableColumn id="7" name="Score-Buscamos la excelencia" dataDxfId="188" totalsRowDxfId="187">
      <calculatedColumnFormula>INDEX('[1]HC JUNIO'!$B:$M,MATCH($B2,'[1]HC JUNIO'!$A:$A,0),MATCH(TablaResultados[[#Headers],[Score-Buscamos la excelencia]],'[1]HC JUNIO'!$B$1:$M$1,0))</calculatedColumnFormula>
    </tableColumn>
    <tableColumn id="8" name="Score-Contagiamos pasión" dataDxfId="186" totalsRowDxfId="185">
      <calculatedColumnFormula>INDEX('[1]HC JUNIO'!$B:$M,MATCH(TablaResultados[[#This Row],[Nombre]],'[1]HC JUNIO'!$A:$A,0),MATCH(TablaResultados[[#Headers],[Score-Contagiamos pasión]],'[1]HC JUNIO'!$B$1:$M$1,0))</calculatedColumnFormula>
    </tableColumn>
    <tableColumn id="9" name="Score-Trabajamos juntos" dataDxfId="184" totalsRowDxfId="183">
      <calculatedColumnFormula>INDEX('[1]HC JUNIO'!$B:$M,MATCH($B2,'[1]HC JUNIO'!$A:$A,0),MATCH(TablaResultados[[#Headers],[Score-Trabajamos juntos]],'[1]HC JUNIO'!$B$1:$M$1,0))</calculatedColumnFormula>
    </tableColumn>
    <tableColumn id="10" name="Score-Vivimos y disfrutamos" dataDxfId="182" totalsRowDxfId="181">
      <calculatedColumnFormula>INDEX('[1]HC JUNIO'!$B:$M,MATCH($B2,'[1]HC JUNIO'!$A:$A,0),MATCH(TablaResultados[[#Headers],[Score-Vivimos y disfrutamos]],'[1]HC JUNIO'!$B$1:$M$1,0))</calculatedColumnFormula>
    </tableColumn>
    <tableColumn id="11" name="Count-Buscamos la excelencia" dataDxfId="180" totalsRowDxfId="179">
      <calculatedColumnFormula>INDEX('[1]HC JUNIO'!$B:$M,MATCH($B2,'[1]HC JUNIO'!$A:$A,0),MATCH(TablaResultados[[#Headers],[Count-Buscamos la excelencia]],'[1]HC JUNIO'!$B$1:$M$1,0))</calculatedColumnFormula>
    </tableColumn>
    <tableColumn id="12" name="Count-Contagiamos pasión" dataDxfId="178" totalsRowDxfId="177">
      <calculatedColumnFormula>INDEX('[1]HC JUNIO'!$B:$M,MATCH($B2,'[1]HC JUNIO'!$A:$A,0),MATCH(TablaResultados[[#Headers],[Count-Contagiamos pasión]],'[1]HC JUNIO'!$B$1:$M$1,0))</calculatedColumnFormula>
    </tableColumn>
    <tableColumn id="13" name="Count-Trabajamos juntos" dataDxfId="176" totalsRowDxfId="175">
      <calculatedColumnFormula>INDEX('[1]HC JUNIO'!$B:$M,MATCH($B2,'[1]HC JUNIO'!$A:$A,0),MATCH(TablaResultados[[#Headers],[Count-Trabajamos juntos]],'[1]HC JUNIO'!$B$1:$M$1,0))</calculatedColumnFormula>
    </tableColumn>
    <tableColumn id="14" name="Count-Vivimos y disfrutamos" dataDxfId="174" totalsRowDxfId="173">
      <calculatedColumnFormula>INDEX('[1]HC JUNIO'!$B:$M,MATCH($B2,'[1]HC JUNIO'!$A:$A,0),MATCH(TablaResultados[[#Headers],[Count-Vivimos y disfrutamos]],'[1]HC JUNIO'!$B$1:$M$1,0))</calculatedColumnFormula>
    </tableColumn>
    <tableColumn id="20" name="Periodo" dataDxfId="172" totalsRowDxfId="171"/>
    <tableColumn id="15" name="Sexo" dataDxfId="170" totalsRowDxfId="169"/>
    <tableColumn id="16" name="Fecha de nacimiento" dataDxfId="168" totalsRowDxfId="167"/>
    <tableColumn id="17" name="Edad" dataDxfId="166" totalsRowDxfId="165">
      <calculatedColumnFormula>ROUNDDOWN((TODAY()-TablaResultados[[#This Row],[Fecha de nacimiento]])/365,0)</calculatedColumnFormula>
    </tableColumn>
    <tableColumn id="18" name="Promedio general" dataDxfId="164" totalsRowDxfId="163" dataCellStyle="Millares">
      <calculatedColumnFormula>IFERROR(AVERAGE(TablaResultados[[#This Row],[Score-Buscamos la excelencia]:[Score-Vivimos y disfrutamos]]),"")</calculatedColumnFormula>
    </tableColumn>
    <tableColumn id="23" name="Evaluadores" dataDxfId="162" totalsRowDxfId="161" dataCellStyle="Millares">
      <calculatedColumnFormula>AVERAGE(TablaResultados[[#This Row],[Count-Buscamos la excelencia]:[Count-Vivimos y disfrutamos]])</calculatedColumnFormula>
    </tableColumn>
    <tableColumn id="19" name="Rango de edad" dataDxfId="160" totalsRowDxfId="159">
      <calculatedColumnFormula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8" Type="http://schemas.microsoft.com/office/2007/relationships/slicer" Target="../slicers/slicer2.xml"/><Relationship Id="rId3" Type="http://schemas.openxmlformats.org/officeDocument/2006/relationships/pivotTable" Target="../pivotTables/pivotTable5.xml"/><Relationship Id="rId7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7.xml"/><Relationship Id="rId4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5"/>
  <sheetViews>
    <sheetView topLeftCell="A293" zoomScale="85" zoomScaleNormal="85" workbookViewId="0">
      <selection activeCell="Z310" sqref="Z310"/>
    </sheetView>
  </sheetViews>
  <sheetFormatPr baseColWidth="10" defaultRowHeight="15"/>
  <cols>
    <col min="1" max="1" width="12.140625" style="72" bestFit="1" customWidth="1"/>
    <col min="2" max="2" width="14.28515625" style="72" bestFit="1" customWidth="1"/>
    <col min="3" max="3" width="41.140625" style="72" customWidth="1"/>
    <col min="4" max="4" width="22.28515625" style="72" bestFit="1" customWidth="1"/>
    <col min="5" max="5" width="31.42578125" style="72" bestFit="1" customWidth="1"/>
    <col min="6" max="6" width="32.5703125" style="72" bestFit="1" customWidth="1"/>
    <col min="7" max="7" width="26.5703125" style="72" customWidth="1"/>
    <col min="8" max="8" width="28" style="72" bestFit="1" customWidth="1"/>
    <col min="9" max="9" width="20.42578125" style="72" bestFit="1" customWidth="1"/>
    <col min="10" max="10" width="10.7109375" style="72" bestFit="1" customWidth="1"/>
    <col min="11" max="11" width="54" style="72" bestFit="1" customWidth="1"/>
    <col min="12" max="12" width="14.7109375" style="72" bestFit="1" customWidth="1"/>
    <col min="13" max="13" width="36.140625" style="72" bestFit="1" customWidth="1"/>
    <col min="14" max="14" width="14.28515625" style="72" bestFit="1" customWidth="1"/>
    <col min="15" max="15" width="12.140625" style="72" bestFit="1" customWidth="1"/>
    <col min="16" max="16" width="41.7109375" style="72" bestFit="1" customWidth="1"/>
    <col min="17" max="17" width="8.42578125" style="72" bestFit="1" customWidth="1"/>
    <col min="18" max="18" width="25.42578125" style="72" bestFit="1" customWidth="1"/>
    <col min="19" max="19" width="16.140625" style="72" bestFit="1" customWidth="1"/>
    <col min="20" max="20" width="29" style="72" bestFit="1" customWidth="1"/>
    <col min="21" max="21" width="22.140625" style="72" bestFit="1" customWidth="1"/>
    <col min="22" max="22" width="18" style="72" bestFit="1" customWidth="1"/>
    <col min="23" max="23" width="26" style="72" customWidth="1"/>
    <col min="24" max="24" width="20.7109375" style="72" bestFit="1" customWidth="1"/>
    <col min="25" max="25" width="15.42578125" style="72" bestFit="1" customWidth="1"/>
    <col min="26" max="26" width="21.140625" style="72" bestFit="1" customWidth="1"/>
    <col min="27" max="16384" width="11.42578125" style="72"/>
  </cols>
  <sheetData>
    <row r="1" spans="1:26">
      <c r="A1" s="70" t="s">
        <v>843</v>
      </c>
      <c r="B1" s="70" t="s">
        <v>844</v>
      </c>
      <c r="C1" s="70" t="s">
        <v>845</v>
      </c>
      <c r="D1" s="70" t="s">
        <v>846</v>
      </c>
      <c r="E1" s="70" t="s">
        <v>847</v>
      </c>
      <c r="F1" s="70" t="s">
        <v>848</v>
      </c>
      <c r="G1" s="70" t="s">
        <v>849</v>
      </c>
      <c r="H1" s="70" t="s">
        <v>850</v>
      </c>
      <c r="I1" s="70" t="s">
        <v>851</v>
      </c>
      <c r="J1" s="70" t="s">
        <v>664</v>
      </c>
      <c r="K1" s="70" t="s">
        <v>852</v>
      </c>
      <c r="L1" s="70" t="s">
        <v>853</v>
      </c>
      <c r="M1" s="70" t="s">
        <v>854</v>
      </c>
      <c r="N1" s="70" t="s">
        <v>634</v>
      </c>
      <c r="O1" s="70" t="s">
        <v>855</v>
      </c>
      <c r="P1" s="70" t="s">
        <v>856</v>
      </c>
      <c r="Q1" s="70" t="s">
        <v>857</v>
      </c>
      <c r="R1" s="70" t="s">
        <v>858</v>
      </c>
      <c r="S1" s="70" t="s">
        <v>859</v>
      </c>
      <c r="T1" s="70" t="s">
        <v>860</v>
      </c>
      <c r="U1" s="70" t="s">
        <v>861</v>
      </c>
      <c r="V1" s="70" t="s">
        <v>862</v>
      </c>
      <c r="W1" s="71" t="s">
        <v>863</v>
      </c>
      <c r="X1" s="71" t="s">
        <v>864</v>
      </c>
      <c r="Y1" s="71" t="s">
        <v>865</v>
      </c>
      <c r="Z1" s="71" t="s">
        <v>866</v>
      </c>
    </row>
    <row r="2" spans="1:26">
      <c r="A2" s="60" t="s">
        <v>867</v>
      </c>
      <c r="B2" s="60" t="s">
        <v>868</v>
      </c>
      <c r="C2" s="60" t="s">
        <v>869</v>
      </c>
      <c r="D2" s="60" t="s">
        <v>448</v>
      </c>
      <c r="E2" s="73" t="s">
        <v>15</v>
      </c>
      <c r="F2" s="73" t="s">
        <v>870</v>
      </c>
      <c r="G2" s="60" t="s">
        <v>29</v>
      </c>
      <c r="H2" s="60" t="s">
        <v>871</v>
      </c>
      <c r="I2" s="60" t="s">
        <v>819</v>
      </c>
      <c r="J2" s="60" t="s">
        <v>667</v>
      </c>
      <c r="K2" s="60" t="s">
        <v>692</v>
      </c>
      <c r="L2" s="60" t="s">
        <v>872</v>
      </c>
      <c r="M2" s="60" t="s">
        <v>873</v>
      </c>
      <c r="N2" s="60" t="s">
        <v>14</v>
      </c>
      <c r="O2" s="60" t="s">
        <v>874</v>
      </c>
      <c r="P2" s="60" t="s">
        <v>875</v>
      </c>
      <c r="Q2" s="60" t="s">
        <v>876</v>
      </c>
      <c r="R2" s="60" t="s">
        <v>877</v>
      </c>
      <c r="S2" s="60" t="s">
        <v>877</v>
      </c>
      <c r="T2" s="60" t="s">
        <v>877</v>
      </c>
      <c r="U2" s="60" t="s">
        <v>878</v>
      </c>
      <c r="V2" s="60" t="s">
        <v>879</v>
      </c>
      <c r="W2" s="74">
        <v>40606</v>
      </c>
      <c r="X2" s="74">
        <v>40606</v>
      </c>
      <c r="Y2" s="74"/>
      <c r="Z2" s="74">
        <v>23682</v>
      </c>
    </row>
    <row r="3" spans="1:26">
      <c r="A3" s="60" t="s">
        <v>880</v>
      </c>
      <c r="B3" s="60" t="s">
        <v>868</v>
      </c>
      <c r="C3" s="60" t="s">
        <v>881</v>
      </c>
      <c r="D3" s="60" t="s">
        <v>419</v>
      </c>
      <c r="E3" s="73" t="s">
        <v>15</v>
      </c>
      <c r="F3" s="73" t="s">
        <v>870</v>
      </c>
      <c r="G3" s="60" t="s">
        <v>39</v>
      </c>
      <c r="H3" s="60" t="s">
        <v>871</v>
      </c>
      <c r="I3" s="60" t="s">
        <v>819</v>
      </c>
      <c r="J3" s="60" t="s">
        <v>668</v>
      </c>
      <c r="K3" s="60" t="s">
        <v>691</v>
      </c>
      <c r="L3" s="60" t="s">
        <v>872</v>
      </c>
      <c r="M3" s="60" t="s">
        <v>873</v>
      </c>
      <c r="N3" s="60" t="s">
        <v>14</v>
      </c>
      <c r="O3" s="60" t="s">
        <v>882</v>
      </c>
      <c r="P3" s="60" t="s">
        <v>883</v>
      </c>
      <c r="Q3" s="60" t="s">
        <v>876</v>
      </c>
      <c r="R3" s="60" t="s">
        <v>877</v>
      </c>
      <c r="S3" s="60" t="s">
        <v>877</v>
      </c>
      <c r="T3" s="60" t="s">
        <v>877</v>
      </c>
      <c r="U3" s="60" t="s">
        <v>884</v>
      </c>
      <c r="V3" s="60" t="s">
        <v>885</v>
      </c>
      <c r="W3" s="74">
        <v>42373</v>
      </c>
      <c r="X3" s="74">
        <v>42373</v>
      </c>
      <c r="Y3" s="74"/>
      <c r="Z3" s="74">
        <v>27455</v>
      </c>
    </row>
    <row r="4" spans="1:26">
      <c r="A4" s="60" t="s">
        <v>886</v>
      </c>
      <c r="B4" s="60" t="s">
        <v>868</v>
      </c>
      <c r="C4" s="60" t="s">
        <v>887</v>
      </c>
      <c r="D4" s="60" t="s">
        <v>522</v>
      </c>
      <c r="E4" s="73" t="s">
        <v>15</v>
      </c>
      <c r="F4" s="73" t="s">
        <v>870</v>
      </c>
      <c r="G4" s="60" t="s">
        <v>39</v>
      </c>
      <c r="H4" s="60" t="s">
        <v>871</v>
      </c>
      <c r="I4" s="60" t="s">
        <v>819</v>
      </c>
      <c r="J4" s="60" t="s">
        <v>667</v>
      </c>
      <c r="K4" s="60" t="s">
        <v>792</v>
      </c>
      <c r="L4" s="60" t="s">
        <v>872</v>
      </c>
      <c r="M4" s="60" t="s">
        <v>888</v>
      </c>
      <c r="N4" s="60" t="s">
        <v>109</v>
      </c>
      <c r="O4" s="60" t="s">
        <v>889</v>
      </c>
      <c r="P4" s="60" t="s">
        <v>890</v>
      </c>
      <c r="Q4" s="60" t="s">
        <v>876</v>
      </c>
      <c r="R4" s="60" t="s">
        <v>877</v>
      </c>
      <c r="S4" s="60" t="s">
        <v>877</v>
      </c>
      <c r="T4" s="60" t="s">
        <v>877</v>
      </c>
      <c r="U4" s="60" t="s">
        <v>878</v>
      </c>
      <c r="V4" s="60" t="s">
        <v>891</v>
      </c>
      <c r="W4" s="74">
        <v>39753</v>
      </c>
      <c r="X4" s="74">
        <v>39753</v>
      </c>
      <c r="Y4" s="74"/>
      <c r="Z4" s="74">
        <v>28588</v>
      </c>
    </row>
    <row r="5" spans="1:26">
      <c r="A5" s="60" t="s">
        <v>892</v>
      </c>
      <c r="B5" s="60" t="s">
        <v>868</v>
      </c>
      <c r="C5" s="60" t="s">
        <v>893</v>
      </c>
      <c r="D5" s="60" t="s">
        <v>431</v>
      </c>
      <c r="E5" s="73" t="s">
        <v>15</v>
      </c>
      <c r="F5" s="73" t="s">
        <v>870</v>
      </c>
      <c r="G5" s="60" t="s">
        <v>131</v>
      </c>
      <c r="H5" s="60" t="s">
        <v>871</v>
      </c>
      <c r="I5" s="60" t="s">
        <v>819</v>
      </c>
      <c r="J5" s="60" t="s">
        <v>667</v>
      </c>
      <c r="K5" s="60" t="s">
        <v>761</v>
      </c>
      <c r="L5" s="60" t="s">
        <v>872</v>
      </c>
      <c r="M5" s="60" t="s">
        <v>873</v>
      </c>
      <c r="N5" s="60" t="s">
        <v>14</v>
      </c>
      <c r="O5" s="60" t="s">
        <v>894</v>
      </c>
      <c r="P5" s="60" t="s">
        <v>895</v>
      </c>
      <c r="Q5" s="60" t="s">
        <v>876</v>
      </c>
      <c r="R5" s="60" t="s">
        <v>896</v>
      </c>
      <c r="S5" s="60" t="s">
        <v>897</v>
      </c>
      <c r="T5" s="60" t="s">
        <v>897</v>
      </c>
      <c r="U5" s="60" t="s">
        <v>898</v>
      </c>
      <c r="V5" s="60" t="s">
        <v>885</v>
      </c>
      <c r="W5" s="74">
        <v>42800</v>
      </c>
      <c r="X5" s="74">
        <v>42800</v>
      </c>
      <c r="Y5" s="74"/>
      <c r="Z5" s="74">
        <v>27164</v>
      </c>
    </row>
    <row r="6" spans="1:26">
      <c r="A6" s="60" t="s">
        <v>899</v>
      </c>
      <c r="B6" s="60" t="s">
        <v>868</v>
      </c>
      <c r="C6" s="60" t="s">
        <v>900</v>
      </c>
      <c r="D6" s="60" t="s">
        <v>101</v>
      </c>
      <c r="E6" s="73" t="s">
        <v>15</v>
      </c>
      <c r="F6" s="73" t="s">
        <v>870</v>
      </c>
      <c r="G6" s="60" t="s">
        <v>39</v>
      </c>
      <c r="H6" s="60" t="s">
        <v>871</v>
      </c>
      <c r="I6" s="60" t="s">
        <v>819</v>
      </c>
      <c r="J6" s="60" t="s">
        <v>667</v>
      </c>
      <c r="K6" s="60" t="s">
        <v>709</v>
      </c>
      <c r="L6" s="60" t="s">
        <v>872</v>
      </c>
      <c r="M6" s="60" t="s">
        <v>873</v>
      </c>
      <c r="N6" s="60" t="s">
        <v>14</v>
      </c>
      <c r="O6" s="60" t="s">
        <v>882</v>
      </c>
      <c r="P6" s="60" t="s">
        <v>883</v>
      </c>
      <c r="Q6" s="60" t="s">
        <v>876</v>
      </c>
      <c r="R6" s="60" t="s">
        <v>877</v>
      </c>
      <c r="S6" s="60" t="s">
        <v>877</v>
      </c>
      <c r="T6" s="60" t="s">
        <v>877</v>
      </c>
      <c r="U6" s="60" t="s">
        <v>878</v>
      </c>
      <c r="V6" s="60" t="s">
        <v>879</v>
      </c>
      <c r="W6" s="74">
        <v>41215</v>
      </c>
      <c r="X6" s="74">
        <v>41215</v>
      </c>
      <c r="Y6" s="74"/>
      <c r="Z6" s="74">
        <v>28014</v>
      </c>
    </row>
    <row r="7" spans="1:26">
      <c r="A7" s="60" t="s">
        <v>901</v>
      </c>
      <c r="B7" s="60" t="s">
        <v>868</v>
      </c>
      <c r="C7" s="60" t="s">
        <v>902</v>
      </c>
      <c r="D7" s="60" t="s">
        <v>303</v>
      </c>
      <c r="E7" s="73" t="s">
        <v>15</v>
      </c>
      <c r="F7" s="73" t="s">
        <v>870</v>
      </c>
      <c r="G7" s="60" t="s">
        <v>39</v>
      </c>
      <c r="H7" s="60" t="s">
        <v>871</v>
      </c>
      <c r="I7" s="60" t="s">
        <v>819</v>
      </c>
      <c r="J7" s="60" t="s">
        <v>667</v>
      </c>
      <c r="K7" s="60" t="s">
        <v>692</v>
      </c>
      <c r="L7" s="60" t="s">
        <v>872</v>
      </c>
      <c r="M7" s="60" t="s">
        <v>873</v>
      </c>
      <c r="N7" s="60" t="s">
        <v>14</v>
      </c>
      <c r="O7" s="60" t="s">
        <v>882</v>
      </c>
      <c r="P7" s="60" t="s">
        <v>883</v>
      </c>
      <c r="Q7" s="60" t="s">
        <v>876</v>
      </c>
      <c r="R7" s="60" t="s">
        <v>877</v>
      </c>
      <c r="S7" s="60" t="s">
        <v>877</v>
      </c>
      <c r="T7" s="60" t="s">
        <v>877</v>
      </c>
      <c r="U7" s="60" t="s">
        <v>878</v>
      </c>
      <c r="V7" s="60" t="s">
        <v>879</v>
      </c>
      <c r="W7" s="74">
        <v>39062</v>
      </c>
      <c r="X7" s="74">
        <v>39062</v>
      </c>
      <c r="Y7" s="74"/>
      <c r="Z7" s="74">
        <v>25957</v>
      </c>
    </row>
    <row r="8" spans="1:26">
      <c r="A8" s="60" t="s">
        <v>903</v>
      </c>
      <c r="B8" s="60" t="s">
        <v>868</v>
      </c>
      <c r="C8" s="60" t="s">
        <v>904</v>
      </c>
      <c r="D8" s="60" t="s">
        <v>174</v>
      </c>
      <c r="E8" s="73" t="s">
        <v>15</v>
      </c>
      <c r="F8" s="73" t="s">
        <v>870</v>
      </c>
      <c r="G8" s="60" t="s">
        <v>29</v>
      </c>
      <c r="H8" s="60" t="s">
        <v>871</v>
      </c>
      <c r="I8" s="60" t="s">
        <v>819</v>
      </c>
      <c r="J8" s="60" t="s">
        <v>667</v>
      </c>
      <c r="K8" s="60" t="s">
        <v>708</v>
      </c>
      <c r="L8" s="60" t="s">
        <v>872</v>
      </c>
      <c r="M8" s="60" t="s">
        <v>873</v>
      </c>
      <c r="N8" s="60" t="s">
        <v>14</v>
      </c>
      <c r="O8" s="60" t="s">
        <v>905</v>
      </c>
      <c r="P8" s="60" t="s">
        <v>906</v>
      </c>
      <c r="Q8" s="60" t="s">
        <v>876</v>
      </c>
      <c r="R8" s="60" t="s">
        <v>877</v>
      </c>
      <c r="S8" s="60" t="s">
        <v>877</v>
      </c>
      <c r="T8" s="60" t="s">
        <v>877</v>
      </c>
      <c r="U8" s="60" t="s">
        <v>878</v>
      </c>
      <c r="V8" s="60" t="s">
        <v>879</v>
      </c>
      <c r="W8" s="74">
        <v>37423</v>
      </c>
      <c r="X8" s="74">
        <v>37423</v>
      </c>
      <c r="Y8" s="74"/>
      <c r="Z8" s="74">
        <v>20228</v>
      </c>
    </row>
    <row r="9" spans="1:26">
      <c r="A9" s="60" t="s">
        <v>907</v>
      </c>
      <c r="B9" s="60" t="s">
        <v>868</v>
      </c>
      <c r="C9" s="60" t="s">
        <v>908</v>
      </c>
      <c r="D9" s="60" t="s">
        <v>520</v>
      </c>
      <c r="E9" s="73" t="s">
        <v>15</v>
      </c>
      <c r="F9" s="73" t="s">
        <v>870</v>
      </c>
      <c r="G9" s="60" t="s">
        <v>16</v>
      </c>
      <c r="H9" s="60" t="s">
        <v>871</v>
      </c>
      <c r="I9" s="60" t="s">
        <v>819</v>
      </c>
      <c r="J9" s="60" t="s">
        <v>667</v>
      </c>
      <c r="K9" s="60" t="s">
        <v>684</v>
      </c>
      <c r="L9" s="60" t="s">
        <v>872</v>
      </c>
      <c r="M9" s="60" t="s">
        <v>873</v>
      </c>
      <c r="N9" s="60" t="s">
        <v>14</v>
      </c>
      <c r="O9" s="60" t="s">
        <v>909</v>
      </c>
      <c r="P9" s="60" t="s">
        <v>910</v>
      </c>
      <c r="Q9" s="60" t="s">
        <v>876</v>
      </c>
      <c r="R9" s="60" t="s">
        <v>877</v>
      </c>
      <c r="S9" s="60" t="s">
        <v>877</v>
      </c>
      <c r="T9" s="60" t="s">
        <v>877</v>
      </c>
      <c r="U9" s="60" t="s">
        <v>878</v>
      </c>
      <c r="V9" s="60" t="s">
        <v>885</v>
      </c>
      <c r="W9" s="74">
        <v>43831</v>
      </c>
      <c r="X9" s="74">
        <v>38580</v>
      </c>
      <c r="Y9" s="74"/>
      <c r="Z9" s="74">
        <v>31654</v>
      </c>
    </row>
    <row r="10" spans="1:26">
      <c r="A10" s="60" t="s">
        <v>911</v>
      </c>
      <c r="B10" s="60" t="s">
        <v>868</v>
      </c>
      <c r="C10" s="60" t="s">
        <v>912</v>
      </c>
      <c r="D10" s="60" t="s">
        <v>439</v>
      </c>
      <c r="E10" s="73" t="s">
        <v>15</v>
      </c>
      <c r="F10" s="73" t="s">
        <v>913</v>
      </c>
      <c r="G10" s="60" t="s">
        <v>50</v>
      </c>
      <c r="H10" s="60" t="s">
        <v>871</v>
      </c>
      <c r="I10" s="60" t="s">
        <v>819</v>
      </c>
      <c r="J10" s="60" t="s">
        <v>668</v>
      </c>
      <c r="K10" s="60" t="s">
        <v>782</v>
      </c>
      <c r="L10" s="60" t="s">
        <v>872</v>
      </c>
      <c r="M10" s="60" t="s">
        <v>914</v>
      </c>
      <c r="N10" s="60" t="s">
        <v>22</v>
      </c>
      <c r="O10" s="60" t="s">
        <v>915</v>
      </c>
      <c r="P10" s="60" t="s">
        <v>916</v>
      </c>
      <c r="Q10" s="60" t="s">
        <v>876</v>
      </c>
      <c r="R10" s="60" t="s">
        <v>877</v>
      </c>
      <c r="S10" s="60" t="s">
        <v>877</v>
      </c>
      <c r="T10" s="60" t="s">
        <v>877</v>
      </c>
      <c r="U10" s="60" t="s">
        <v>878</v>
      </c>
      <c r="V10" s="60" t="s">
        <v>885</v>
      </c>
      <c r="W10" s="74">
        <v>43102</v>
      </c>
      <c r="X10" s="74">
        <v>38056</v>
      </c>
      <c r="Y10" s="74"/>
      <c r="Z10" s="74">
        <v>24021</v>
      </c>
    </row>
    <row r="11" spans="1:26">
      <c r="A11" s="60" t="s">
        <v>917</v>
      </c>
      <c r="B11" s="60" t="s">
        <v>868</v>
      </c>
      <c r="C11" s="60" t="s">
        <v>918</v>
      </c>
      <c r="D11" s="60" t="s">
        <v>566</v>
      </c>
      <c r="E11" s="73" t="s">
        <v>15</v>
      </c>
      <c r="F11" s="73" t="s">
        <v>870</v>
      </c>
      <c r="G11" s="60" t="s">
        <v>16</v>
      </c>
      <c r="H11" s="60" t="s">
        <v>871</v>
      </c>
      <c r="I11" s="60" t="s">
        <v>819</v>
      </c>
      <c r="J11" s="60" t="s">
        <v>668</v>
      </c>
      <c r="K11" s="60" t="s">
        <v>684</v>
      </c>
      <c r="L11" s="60" t="s">
        <v>872</v>
      </c>
      <c r="M11" s="60" t="s">
        <v>873</v>
      </c>
      <c r="N11" s="60" t="s">
        <v>14</v>
      </c>
      <c r="O11" s="60" t="s">
        <v>909</v>
      </c>
      <c r="P11" s="60" t="s">
        <v>910</v>
      </c>
      <c r="Q11" s="60" t="s">
        <v>876</v>
      </c>
      <c r="R11" s="60" t="s">
        <v>919</v>
      </c>
      <c r="S11" s="60" t="s">
        <v>897</v>
      </c>
      <c r="T11" s="60" t="s">
        <v>897</v>
      </c>
      <c r="U11" s="60" t="s">
        <v>878</v>
      </c>
      <c r="V11" s="60" t="s">
        <v>885</v>
      </c>
      <c r="W11" s="74">
        <v>43831</v>
      </c>
      <c r="X11" s="74">
        <v>38384</v>
      </c>
      <c r="Y11" s="74"/>
      <c r="Z11" s="74">
        <v>28589</v>
      </c>
    </row>
    <row r="12" spans="1:26">
      <c r="A12" s="60" t="s">
        <v>920</v>
      </c>
      <c r="B12" s="60" t="s">
        <v>868</v>
      </c>
      <c r="C12" s="60" t="s">
        <v>921</v>
      </c>
      <c r="D12" s="60" t="s">
        <v>605</v>
      </c>
      <c r="E12" s="73" t="s">
        <v>15</v>
      </c>
      <c r="F12" s="73" t="s">
        <v>870</v>
      </c>
      <c r="G12" s="60" t="s">
        <v>16</v>
      </c>
      <c r="H12" s="60" t="s">
        <v>871</v>
      </c>
      <c r="I12" s="60" t="s">
        <v>819</v>
      </c>
      <c r="J12" s="60" t="s">
        <v>667</v>
      </c>
      <c r="K12" s="60" t="s">
        <v>733</v>
      </c>
      <c r="L12" s="60" t="s">
        <v>872</v>
      </c>
      <c r="M12" s="60" t="s">
        <v>922</v>
      </c>
      <c r="N12" s="60" t="s">
        <v>22</v>
      </c>
      <c r="O12" s="60" t="s">
        <v>909</v>
      </c>
      <c r="P12" s="60" t="s">
        <v>910</v>
      </c>
      <c r="Q12" s="60" t="s">
        <v>876</v>
      </c>
      <c r="R12" s="60" t="s">
        <v>923</v>
      </c>
      <c r="S12" s="60" t="s">
        <v>923</v>
      </c>
      <c r="T12" s="60" t="s">
        <v>924</v>
      </c>
      <c r="U12" s="60" t="s">
        <v>878</v>
      </c>
      <c r="V12" s="60" t="s">
        <v>879</v>
      </c>
      <c r="W12" s="74">
        <v>43831</v>
      </c>
      <c r="X12" s="74">
        <v>39904</v>
      </c>
      <c r="Y12" s="74"/>
      <c r="Z12" s="74">
        <v>29829</v>
      </c>
    </row>
    <row r="13" spans="1:26">
      <c r="A13" s="60" t="s">
        <v>925</v>
      </c>
      <c r="B13" s="60" t="s">
        <v>868</v>
      </c>
      <c r="C13" s="60" t="s">
        <v>926</v>
      </c>
      <c r="D13" s="60" t="s">
        <v>107</v>
      </c>
      <c r="E13" s="73" t="s">
        <v>15</v>
      </c>
      <c r="F13" s="73" t="s">
        <v>913</v>
      </c>
      <c r="G13" s="60" t="s">
        <v>110</v>
      </c>
      <c r="H13" s="60" t="s">
        <v>871</v>
      </c>
      <c r="I13" s="60" t="s">
        <v>819</v>
      </c>
      <c r="J13" s="60" t="s">
        <v>667</v>
      </c>
      <c r="K13" s="60" t="s">
        <v>711</v>
      </c>
      <c r="L13" s="60" t="s">
        <v>872</v>
      </c>
      <c r="M13" s="60" t="s">
        <v>927</v>
      </c>
      <c r="N13" s="60" t="s">
        <v>109</v>
      </c>
      <c r="O13" s="60" t="s">
        <v>928</v>
      </c>
      <c r="P13" s="60" t="s">
        <v>929</v>
      </c>
      <c r="Q13" s="60" t="s">
        <v>876</v>
      </c>
      <c r="R13" s="60" t="s">
        <v>877</v>
      </c>
      <c r="S13" s="60" t="s">
        <v>877</v>
      </c>
      <c r="T13" s="60" t="s">
        <v>877</v>
      </c>
      <c r="U13" s="60" t="s">
        <v>878</v>
      </c>
      <c r="V13" s="60" t="s">
        <v>891</v>
      </c>
      <c r="W13" s="74">
        <v>40544</v>
      </c>
      <c r="X13" s="74">
        <v>39265</v>
      </c>
      <c r="Y13" s="74"/>
      <c r="Z13" s="74">
        <v>29174</v>
      </c>
    </row>
    <row r="14" spans="1:26">
      <c r="A14" s="60" t="s">
        <v>930</v>
      </c>
      <c r="B14" s="60" t="s">
        <v>868</v>
      </c>
      <c r="C14" s="60" t="s">
        <v>931</v>
      </c>
      <c r="D14" s="60" t="s">
        <v>195</v>
      </c>
      <c r="E14" s="73" t="s">
        <v>15</v>
      </c>
      <c r="F14" s="73" t="s">
        <v>870</v>
      </c>
      <c r="G14" s="60" t="s">
        <v>16</v>
      </c>
      <c r="H14" s="60" t="s">
        <v>871</v>
      </c>
      <c r="I14" s="60" t="s">
        <v>819</v>
      </c>
      <c r="J14" s="60" t="s">
        <v>667</v>
      </c>
      <c r="K14" s="60" t="s">
        <v>733</v>
      </c>
      <c r="L14" s="60" t="s">
        <v>872</v>
      </c>
      <c r="M14" s="60" t="s">
        <v>922</v>
      </c>
      <c r="N14" s="60" t="s">
        <v>22</v>
      </c>
      <c r="O14" s="60" t="s">
        <v>909</v>
      </c>
      <c r="P14" s="60" t="s">
        <v>910</v>
      </c>
      <c r="Q14" s="60" t="s">
        <v>876</v>
      </c>
      <c r="R14" s="60" t="s">
        <v>877</v>
      </c>
      <c r="S14" s="60" t="s">
        <v>877</v>
      </c>
      <c r="T14" s="60" t="s">
        <v>877</v>
      </c>
      <c r="U14" s="60" t="s">
        <v>878</v>
      </c>
      <c r="V14" s="60" t="s">
        <v>879</v>
      </c>
      <c r="W14" s="74">
        <v>43831</v>
      </c>
      <c r="X14" s="74">
        <v>34459</v>
      </c>
      <c r="Y14" s="74"/>
      <c r="Z14" s="74">
        <v>27864</v>
      </c>
    </row>
    <row r="15" spans="1:26">
      <c r="A15" s="60" t="s">
        <v>932</v>
      </c>
      <c r="B15" s="60" t="s">
        <v>868</v>
      </c>
      <c r="C15" s="60" t="s">
        <v>933</v>
      </c>
      <c r="D15" s="60" t="s">
        <v>180</v>
      </c>
      <c r="E15" s="73" t="s">
        <v>15</v>
      </c>
      <c r="F15" s="73" t="s">
        <v>870</v>
      </c>
      <c r="G15" s="60" t="s">
        <v>39</v>
      </c>
      <c r="H15" s="60" t="s">
        <v>871</v>
      </c>
      <c r="I15" s="60" t="s">
        <v>819</v>
      </c>
      <c r="J15" s="60" t="s">
        <v>667</v>
      </c>
      <c r="K15" s="60" t="s">
        <v>692</v>
      </c>
      <c r="L15" s="60" t="s">
        <v>872</v>
      </c>
      <c r="M15" s="60" t="s">
        <v>873</v>
      </c>
      <c r="N15" s="60" t="s">
        <v>14</v>
      </c>
      <c r="O15" s="60" t="s">
        <v>882</v>
      </c>
      <c r="P15" s="60" t="s">
        <v>883</v>
      </c>
      <c r="Q15" s="60" t="s">
        <v>876</v>
      </c>
      <c r="R15" s="60" t="s">
        <v>877</v>
      </c>
      <c r="S15" s="60" t="s">
        <v>877</v>
      </c>
      <c r="T15" s="60" t="s">
        <v>877</v>
      </c>
      <c r="U15" s="60" t="s">
        <v>878</v>
      </c>
      <c r="V15" s="60" t="s">
        <v>879</v>
      </c>
      <c r="W15" s="74">
        <v>41387</v>
      </c>
      <c r="X15" s="74">
        <v>41387</v>
      </c>
      <c r="Y15" s="74"/>
      <c r="Z15" s="74">
        <v>24989</v>
      </c>
    </row>
    <row r="16" spans="1:26">
      <c r="A16" s="60" t="s">
        <v>934</v>
      </c>
      <c r="B16" s="60" t="s">
        <v>868</v>
      </c>
      <c r="C16" s="60" t="s">
        <v>935</v>
      </c>
      <c r="D16" s="60" t="s">
        <v>619</v>
      </c>
      <c r="E16" s="73" t="s">
        <v>15</v>
      </c>
      <c r="F16" s="73" t="s">
        <v>870</v>
      </c>
      <c r="G16" s="60" t="s">
        <v>16</v>
      </c>
      <c r="H16" s="60" t="s">
        <v>936</v>
      </c>
      <c r="I16" s="60" t="s">
        <v>819</v>
      </c>
      <c r="J16" s="60" t="s">
        <v>667</v>
      </c>
      <c r="K16" s="60" t="s">
        <v>680</v>
      </c>
      <c r="L16" s="60" t="s">
        <v>872</v>
      </c>
      <c r="M16" s="60" t="s">
        <v>888</v>
      </c>
      <c r="N16" s="60" t="s">
        <v>109</v>
      </c>
      <c r="O16" s="60" t="s">
        <v>937</v>
      </c>
      <c r="P16" s="60" t="s">
        <v>938</v>
      </c>
      <c r="Q16" s="60" t="s">
        <v>876</v>
      </c>
      <c r="R16" s="60" t="s">
        <v>939</v>
      </c>
      <c r="S16" s="60" t="s">
        <v>897</v>
      </c>
      <c r="T16" s="60" t="s">
        <v>897</v>
      </c>
      <c r="U16" s="60" t="s">
        <v>878</v>
      </c>
      <c r="V16" s="60" t="s">
        <v>891</v>
      </c>
      <c r="W16" s="74">
        <v>41456</v>
      </c>
      <c r="X16" s="74">
        <v>37916</v>
      </c>
      <c r="Y16" s="74"/>
      <c r="Z16" s="74">
        <v>28485</v>
      </c>
    </row>
    <row r="17" spans="1:26">
      <c r="A17" s="60" t="s">
        <v>940</v>
      </c>
      <c r="B17" s="60" t="s">
        <v>868</v>
      </c>
      <c r="C17" s="60" t="s">
        <v>941</v>
      </c>
      <c r="D17" s="60" t="s">
        <v>62</v>
      </c>
      <c r="E17" s="73" t="s">
        <v>15</v>
      </c>
      <c r="F17" s="73" t="s">
        <v>913</v>
      </c>
      <c r="G17" s="60" t="s">
        <v>50</v>
      </c>
      <c r="H17" s="60" t="s">
        <v>871</v>
      </c>
      <c r="I17" s="60" t="s">
        <v>819</v>
      </c>
      <c r="J17" s="60" t="s">
        <v>667</v>
      </c>
      <c r="K17" s="60" t="s">
        <v>698</v>
      </c>
      <c r="L17" s="60" t="s">
        <v>872</v>
      </c>
      <c r="M17" s="60" t="s">
        <v>922</v>
      </c>
      <c r="N17" s="60" t="s">
        <v>22</v>
      </c>
      <c r="O17" s="60" t="s">
        <v>942</v>
      </c>
      <c r="P17" s="60" t="s">
        <v>943</v>
      </c>
      <c r="Q17" s="60" t="s">
        <v>876</v>
      </c>
      <c r="R17" s="60" t="s">
        <v>877</v>
      </c>
      <c r="S17" s="60" t="s">
        <v>877</v>
      </c>
      <c r="T17" s="60" t="s">
        <v>877</v>
      </c>
      <c r="U17" s="60" t="s">
        <v>878</v>
      </c>
      <c r="V17" s="60" t="s">
        <v>944</v>
      </c>
      <c r="W17" s="74">
        <v>42736</v>
      </c>
      <c r="X17" s="74">
        <v>39083</v>
      </c>
      <c r="Y17" s="74"/>
      <c r="Z17" s="74">
        <v>29462</v>
      </c>
    </row>
    <row r="18" spans="1:26">
      <c r="A18" s="60" t="s">
        <v>945</v>
      </c>
      <c r="B18" s="60" t="s">
        <v>868</v>
      </c>
      <c r="C18" s="60" t="s">
        <v>946</v>
      </c>
      <c r="D18" s="60" t="s">
        <v>486</v>
      </c>
      <c r="E18" s="73" t="s">
        <v>15</v>
      </c>
      <c r="F18" s="73" t="s">
        <v>870</v>
      </c>
      <c r="G18" s="60" t="s">
        <v>29</v>
      </c>
      <c r="H18" s="60" t="s">
        <v>871</v>
      </c>
      <c r="I18" s="60" t="s">
        <v>819</v>
      </c>
      <c r="J18" s="60" t="s">
        <v>667</v>
      </c>
      <c r="K18" s="60" t="s">
        <v>708</v>
      </c>
      <c r="L18" s="60" t="s">
        <v>872</v>
      </c>
      <c r="M18" s="60" t="s">
        <v>873</v>
      </c>
      <c r="N18" s="60" t="s">
        <v>14</v>
      </c>
      <c r="O18" s="60" t="s">
        <v>905</v>
      </c>
      <c r="P18" s="60" t="s">
        <v>906</v>
      </c>
      <c r="Q18" s="60" t="s">
        <v>876</v>
      </c>
      <c r="R18" s="60" t="s">
        <v>877</v>
      </c>
      <c r="S18" s="60" t="s">
        <v>877</v>
      </c>
      <c r="T18" s="60" t="s">
        <v>877</v>
      </c>
      <c r="U18" s="60" t="s">
        <v>878</v>
      </c>
      <c r="V18" s="60" t="s">
        <v>879</v>
      </c>
      <c r="W18" s="74">
        <v>42736</v>
      </c>
      <c r="X18" s="74">
        <v>40192</v>
      </c>
      <c r="Y18" s="74"/>
      <c r="Z18" s="74">
        <v>31575</v>
      </c>
    </row>
    <row r="19" spans="1:26">
      <c r="A19" s="60" t="s">
        <v>947</v>
      </c>
      <c r="B19" s="60" t="s">
        <v>868</v>
      </c>
      <c r="C19" s="60" t="s">
        <v>948</v>
      </c>
      <c r="D19" s="60" t="s">
        <v>12</v>
      </c>
      <c r="E19" s="73" t="s">
        <v>15</v>
      </c>
      <c r="F19" s="73" t="s">
        <v>870</v>
      </c>
      <c r="G19" s="60" t="s">
        <v>16</v>
      </c>
      <c r="H19" s="60" t="s">
        <v>871</v>
      </c>
      <c r="I19" s="60" t="s">
        <v>819</v>
      </c>
      <c r="J19" s="60" t="s">
        <v>667</v>
      </c>
      <c r="K19" s="60" t="s">
        <v>684</v>
      </c>
      <c r="L19" s="60" t="s">
        <v>872</v>
      </c>
      <c r="M19" s="60" t="s">
        <v>873</v>
      </c>
      <c r="N19" s="60" t="s">
        <v>14</v>
      </c>
      <c r="O19" s="60" t="s">
        <v>909</v>
      </c>
      <c r="P19" s="60" t="s">
        <v>910</v>
      </c>
      <c r="Q19" s="60" t="s">
        <v>876</v>
      </c>
      <c r="R19" s="60" t="s">
        <v>877</v>
      </c>
      <c r="S19" s="60" t="s">
        <v>877</v>
      </c>
      <c r="T19" s="60" t="s">
        <v>877</v>
      </c>
      <c r="U19" s="60" t="s">
        <v>878</v>
      </c>
      <c r="V19" s="60" t="s">
        <v>885</v>
      </c>
      <c r="W19" s="74">
        <v>41244</v>
      </c>
      <c r="X19" s="74">
        <v>40031</v>
      </c>
      <c r="Y19" s="74"/>
      <c r="Z19" s="74">
        <v>31201</v>
      </c>
    </row>
    <row r="20" spans="1:26">
      <c r="A20" s="60" t="s">
        <v>949</v>
      </c>
      <c r="B20" s="60" t="s">
        <v>868</v>
      </c>
      <c r="C20" s="60" t="s">
        <v>950</v>
      </c>
      <c r="D20" s="60" t="s">
        <v>338</v>
      </c>
      <c r="E20" s="73" t="s">
        <v>15</v>
      </c>
      <c r="F20" s="73" t="s">
        <v>870</v>
      </c>
      <c r="G20" s="60" t="s">
        <v>16</v>
      </c>
      <c r="H20" s="60" t="s">
        <v>871</v>
      </c>
      <c r="I20" s="60" t="s">
        <v>819</v>
      </c>
      <c r="J20" s="60" t="s">
        <v>667</v>
      </c>
      <c r="K20" s="60" t="s">
        <v>684</v>
      </c>
      <c r="L20" s="60" t="s">
        <v>872</v>
      </c>
      <c r="M20" s="60" t="s">
        <v>873</v>
      </c>
      <c r="N20" s="60" t="s">
        <v>14</v>
      </c>
      <c r="O20" s="60" t="s">
        <v>909</v>
      </c>
      <c r="P20" s="60" t="s">
        <v>910</v>
      </c>
      <c r="Q20" s="60" t="s">
        <v>876</v>
      </c>
      <c r="R20" s="60" t="s">
        <v>951</v>
      </c>
      <c r="S20" s="60" t="s">
        <v>897</v>
      </c>
      <c r="T20" s="60" t="s">
        <v>897</v>
      </c>
      <c r="U20" s="60" t="s">
        <v>878</v>
      </c>
      <c r="V20" s="60" t="s">
        <v>885</v>
      </c>
      <c r="W20" s="74">
        <v>41974</v>
      </c>
      <c r="X20" s="74">
        <v>38519</v>
      </c>
      <c r="Y20" s="74"/>
      <c r="Z20" s="74">
        <v>26578</v>
      </c>
    </row>
    <row r="21" spans="1:26">
      <c r="A21" s="60" t="s">
        <v>952</v>
      </c>
      <c r="B21" s="60" t="s">
        <v>868</v>
      </c>
      <c r="C21" s="60" t="s">
        <v>953</v>
      </c>
      <c r="D21" s="60" t="s">
        <v>231</v>
      </c>
      <c r="E21" s="73" t="s">
        <v>15</v>
      </c>
      <c r="F21" s="73" t="s">
        <v>870</v>
      </c>
      <c r="G21" s="60" t="s">
        <v>29</v>
      </c>
      <c r="H21" s="60" t="s">
        <v>871</v>
      </c>
      <c r="I21" s="60" t="s">
        <v>819</v>
      </c>
      <c r="J21" s="60" t="s">
        <v>668</v>
      </c>
      <c r="K21" s="60" t="s">
        <v>692</v>
      </c>
      <c r="L21" s="60" t="s">
        <v>872</v>
      </c>
      <c r="M21" s="60" t="s">
        <v>873</v>
      </c>
      <c r="N21" s="60" t="s">
        <v>14</v>
      </c>
      <c r="O21" s="60" t="s">
        <v>874</v>
      </c>
      <c r="P21" s="60" t="s">
        <v>875</v>
      </c>
      <c r="Q21" s="60" t="s">
        <v>876</v>
      </c>
      <c r="R21" s="60" t="s">
        <v>877</v>
      </c>
      <c r="S21" s="60" t="s">
        <v>877</v>
      </c>
      <c r="T21" s="60" t="s">
        <v>877</v>
      </c>
      <c r="U21" s="60" t="s">
        <v>878</v>
      </c>
      <c r="V21" s="60" t="s">
        <v>879</v>
      </c>
      <c r="W21" s="74">
        <v>39795</v>
      </c>
      <c r="X21" s="74">
        <v>39795</v>
      </c>
      <c r="Y21" s="74"/>
      <c r="Z21" s="74">
        <v>25771</v>
      </c>
    </row>
    <row r="22" spans="1:26">
      <c r="A22" s="60" t="s">
        <v>954</v>
      </c>
      <c r="B22" s="60" t="s">
        <v>868</v>
      </c>
      <c r="C22" s="60" t="s">
        <v>955</v>
      </c>
      <c r="D22" s="60" t="s">
        <v>261</v>
      </c>
      <c r="E22" s="73" t="s">
        <v>15</v>
      </c>
      <c r="F22" s="73" t="s">
        <v>870</v>
      </c>
      <c r="G22" s="60" t="s">
        <v>16</v>
      </c>
      <c r="H22" s="60" t="s">
        <v>871</v>
      </c>
      <c r="I22" s="60" t="s">
        <v>819</v>
      </c>
      <c r="J22" s="60" t="s">
        <v>667</v>
      </c>
      <c r="K22" s="60" t="s">
        <v>684</v>
      </c>
      <c r="L22" s="60" t="s">
        <v>872</v>
      </c>
      <c r="M22" s="60" t="s">
        <v>873</v>
      </c>
      <c r="N22" s="60" t="s">
        <v>14</v>
      </c>
      <c r="O22" s="60" t="s">
        <v>909</v>
      </c>
      <c r="P22" s="60" t="s">
        <v>910</v>
      </c>
      <c r="Q22" s="60" t="s">
        <v>876</v>
      </c>
      <c r="R22" s="60" t="s">
        <v>877</v>
      </c>
      <c r="S22" s="60" t="s">
        <v>877</v>
      </c>
      <c r="T22" s="60" t="s">
        <v>877</v>
      </c>
      <c r="U22" s="60" t="s">
        <v>884</v>
      </c>
      <c r="V22" s="60" t="s">
        <v>885</v>
      </c>
      <c r="W22" s="74">
        <v>42310</v>
      </c>
      <c r="X22" s="74">
        <v>42310</v>
      </c>
      <c r="Y22" s="74"/>
      <c r="Z22" s="74">
        <v>29445</v>
      </c>
    </row>
    <row r="23" spans="1:26">
      <c r="A23" s="60" t="s">
        <v>956</v>
      </c>
      <c r="B23" s="60" t="s">
        <v>868</v>
      </c>
      <c r="C23" s="60" t="s">
        <v>957</v>
      </c>
      <c r="D23" s="60" t="s">
        <v>615</v>
      </c>
      <c r="E23" s="73" t="s">
        <v>15</v>
      </c>
      <c r="F23" s="73" t="s">
        <v>870</v>
      </c>
      <c r="G23" s="60" t="s">
        <v>16</v>
      </c>
      <c r="H23" s="60" t="s">
        <v>871</v>
      </c>
      <c r="I23" s="60" t="s">
        <v>819</v>
      </c>
      <c r="J23" s="60" t="s">
        <v>668</v>
      </c>
      <c r="K23" s="60" t="s">
        <v>684</v>
      </c>
      <c r="L23" s="60" t="s">
        <v>872</v>
      </c>
      <c r="M23" s="60" t="s">
        <v>873</v>
      </c>
      <c r="N23" s="60" t="s">
        <v>14</v>
      </c>
      <c r="O23" s="60" t="s">
        <v>909</v>
      </c>
      <c r="P23" s="60" t="s">
        <v>910</v>
      </c>
      <c r="Q23" s="60" t="s">
        <v>876</v>
      </c>
      <c r="R23" s="60" t="s">
        <v>877</v>
      </c>
      <c r="S23" s="60" t="s">
        <v>877</v>
      </c>
      <c r="T23" s="60" t="s">
        <v>897</v>
      </c>
      <c r="U23" s="60" t="s">
        <v>898</v>
      </c>
      <c r="V23" s="60" t="s">
        <v>885</v>
      </c>
      <c r="W23" s="74">
        <v>43831</v>
      </c>
      <c r="X23" s="74">
        <v>42767</v>
      </c>
      <c r="Y23" s="74"/>
      <c r="Z23" s="74">
        <v>34318</v>
      </c>
    </row>
    <row r="24" spans="1:26">
      <c r="A24" s="60" t="s">
        <v>958</v>
      </c>
      <c r="B24" s="60" t="s">
        <v>868</v>
      </c>
      <c r="C24" s="60" t="s">
        <v>959</v>
      </c>
      <c r="D24" s="60" t="s">
        <v>380</v>
      </c>
      <c r="E24" s="73" t="s">
        <v>15</v>
      </c>
      <c r="F24" s="73" t="s">
        <v>870</v>
      </c>
      <c r="G24" s="60" t="s">
        <v>16</v>
      </c>
      <c r="H24" s="60" t="s">
        <v>871</v>
      </c>
      <c r="I24" s="60" t="s">
        <v>819</v>
      </c>
      <c r="J24" s="60" t="s">
        <v>667</v>
      </c>
      <c r="K24" s="60" t="s">
        <v>684</v>
      </c>
      <c r="L24" s="60" t="s">
        <v>872</v>
      </c>
      <c r="M24" s="60" t="s">
        <v>873</v>
      </c>
      <c r="N24" s="60" t="s">
        <v>14</v>
      </c>
      <c r="O24" s="60" t="s">
        <v>909</v>
      </c>
      <c r="P24" s="60" t="s">
        <v>910</v>
      </c>
      <c r="Q24" s="60" t="s">
        <v>876</v>
      </c>
      <c r="R24" s="60" t="s">
        <v>960</v>
      </c>
      <c r="S24" s="60" t="s">
        <v>897</v>
      </c>
      <c r="T24" s="60" t="s">
        <v>897</v>
      </c>
      <c r="U24" s="60" t="s">
        <v>878</v>
      </c>
      <c r="V24" s="60" t="s">
        <v>885</v>
      </c>
      <c r="W24" s="74">
        <v>43831</v>
      </c>
      <c r="X24" s="74">
        <v>41323</v>
      </c>
      <c r="Y24" s="74"/>
      <c r="Z24" s="74">
        <v>33157</v>
      </c>
    </row>
    <row r="25" spans="1:26">
      <c r="A25" s="60" t="s">
        <v>961</v>
      </c>
      <c r="B25" s="60" t="s">
        <v>868</v>
      </c>
      <c r="C25" s="60" t="s">
        <v>962</v>
      </c>
      <c r="D25" s="60" t="s">
        <v>423</v>
      </c>
      <c r="E25" s="73" t="s">
        <v>15</v>
      </c>
      <c r="F25" s="73" t="s">
        <v>870</v>
      </c>
      <c r="G25" s="60" t="s">
        <v>29</v>
      </c>
      <c r="H25" s="60" t="s">
        <v>871</v>
      </c>
      <c r="I25" s="60" t="s">
        <v>819</v>
      </c>
      <c r="J25" s="60" t="s">
        <v>668</v>
      </c>
      <c r="K25" s="60" t="s">
        <v>778</v>
      </c>
      <c r="L25" s="60" t="s">
        <v>872</v>
      </c>
      <c r="M25" s="60" t="s">
        <v>922</v>
      </c>
      <c r="N25" s="60" t="s">
        <v>22</v>
      </c>
      <c r="O25" s="60" t="s">
        <v>963</v>
      </c>
      <c r="P25" s="60" t="s">
        <v>964</v>
      </c>
      <c r="Q25" s="60" t="s">
        <v>876</v>
      </c>
      <c r="R25" s="60" t="s">
        <v>939</v>
      </c>
      <c r="S25" s="60" t="s">
        <v>897</v>
      </c>
      <c r="T25" s="60" t="s">
        <v>897</v>
      </c>
      <c r="U25" s="60" t="s">
        <v>884</v>
      </c>
      <c r="V25" s="60" t="s">
        <v>879</v>
      </c>
      <c r="W25" s="74">
        <v>42919</v>
      </c>
      <c r="X25" s="74">
        <v>42919</v>
      </c>
      <c r="Y25" s="74"/>
      <c r="Z25" s="74">
        <v>27566</v>
      </c>
    </row>
    <row r="26" spans="1:26">
      <c r="A26" s="60" t="s">
        <v>965</v>
      </c>
      <c r="B26" s="60" t="s">
        <v>868</v>
      </c>
      <c r="C26" s="60" t="s">
        <v>966</v>
      </c>
      <c r="D26" s="60" t="s">
        <v>595</v>
      </c>
      <c r="E26" s="73" t="s">
        <v>15</v>
      </c>
      <c r="F26" s="73" t="s">
        <v>967</v>
      </c>
      <c r="G26" s="60" t="s">
        <v>447</v>
      </c>
      <c r="H26" s="60" t="s">
        <v>871</v>
      </c>
      <c r="I26" s="60" t="s">
        <v>819</v>
      </c>
      <c r="J26" s="60" t="s">
        <v>667</v>
      </c>
      <c r="K26" s="60" t="s">
        <v>838</v>
      </c>
      <c r="L26" s="60" t="s">
        <v>872</v>
      </c>
      <c r="M26" s="60" t="s">
        <v>67</v>
      </c>
      <c r="N26" s="60" t="s">
        <v>109</v>
      </c>
      <c r="O26" s="60" t="s">
        <v>968</v>
      </c>
      <c r="P26" s="60" t="s">
        <v>969</v>
      </c>
      <c r="Q26" s="60" t="s">
        <v>876</v>
      </c>
      <c r="R26" s="60" t="s">
        <v>970</v>
      </c>
      <c r="S26" s="60" t="s">
        <v>897</v>
      </c>
      <c r="T26" s="60" t="s">
        <v>897</v>
      </c>
      <c r="U26" s="60" t="s">
        <v>878</v>
      </c>
      <c r="V26" s="60" t="s">
        <v>891</v>
      </c>
      <c r="W26" s="74">
        <v>40544</v>
      </c>
      <c r="X26" s="74">
        <v>39083</v>
      </c>
      <c r="Y26" s="74"/>
      <c r="Z26" s="74">
        <v>28662</v>
      </c>
    </row>
    <row r="27" spans="1:26">
      <c r="A27" s="60" t="s">
        <v>971</v>
      </c>
      <c r="B27" s="60" t="s">
        <v>868</v>
      </c>
      <c r="C27" s="60" t="s">
        <v>972</v>
      </c>
      <c r="D27" s="60" t="s">
        <v>445</v>
      </c>
      <c r="E27" s="73" t="s">
        <v>15</v>
      </c>
      <c r="F27" s="73" t="s">
        <v>967</v>
      </c>
      <c r="G27" s="60" t="s">
        <v>447</v>
      </c>
      <c r="H27" s="60" t="s">
        <v>871</v>
      </c>
      <c r="I27" s="60" t="s">
        <v>819</v>
      </c>
      <c r="J27" s="60" t="s">
        <v>668</v>
      </c>
      <c r="K27" s="60" t="s">
        <v>688</v>
      </c>
      <c r="L27" s="60" t="s">
        <v>872</v>
      </c>
      <c r="M27" s="60" t="s">
        <v>922</v>
      </c>
      <c r="N27" s="60" t="s">
        <v>22</v>
      </c>
      <c r="O27" s="60" t="s">
        <v>968</v>
      </c>
      <c r="P27" s="60" t="s">
        <v>969</v>
      </c>
      <c r="Q27" s="60" t="s">
        <v>876</v>
      </c>
      <c r="R27" s="60" t="s">
        <v>973</v>
      </c>
      <c r="S27" s="60" t="s">
        <v>897</v>
      </c>
      <c r="T27" s="60" t="s">
        <v>897</v>
      </c>
      <c r="U27" s="60" t="s">
        <v>878</v>
      </c>
      <c r="V27" s="60" t="s">
        <v>879</v>
      </c>
      <c r="W27" s="74">
        <v>42065</v>
      </c>
      <c r="X27" s="74">
        <v>42065</v>
      </c>
      <c r="Y27" s="74"/>
      <c r="Z27" s="74">
        <v>29630</v>
      </c>
    </row>
    <row r="28" spans="1:26">
      <c r="A28" s="60" t="s">
        <v>974</v>
      </c>
      <c r="B28" s="60" t="s">
        <v>868</v>
      </c>
      <c r="C28" s="60" t="s">
        <v>975</v>
      </c>
      <c r="D28" s="60" t="s">
        <v>378</v>
      </c>
      <c r="E28" s="73" t="s">
        <v>15</v>
      </c>
      <c r="F28" s="73" t="s">
        <v>913</v>
      </c>
      <c r="G28" s="60" t="s">
        <v>226</v>
      </c>
      <c r="H28" s="60" t="s">
        <v>871</v>
      </c>
      <c r="I28" s="60" t="s">
        <v>819</v>
      </c>
      <c r="J28" s="60" t="s">
        <v>667</v>
      </c>
      <c r="K28" s="60" t="s">
        <v>766</v>
      </c>
      <c r="L28" s="60" t="s">
        <v>872</v>
      </c>
      <c r="M28" s="60" t="s">
        <v>922</v>
      </c>
      <c r="N28" s="60" t="s">
        <v>22</v>
      </c>
      <c r="O28" s="60" t="s">
        <v>976</v>
      </c>
      <c r="P28" s="60" t="s">
        <v>977</v>
      </c>
      <c r="Q28" s="60" t="s">
        <v>876</v>
      </c>
      <c r="R28" s="60" t="s">
        <v>978</v>
      </c>
      <c r="S28" s="60" t="s">
        <v>897</v>
      </c>
      <c r="T28" s="60" t="s">
        <v>897</v>
      </c>
      <c r="U28" s="60" t="s">
        <v>878</v>
      </c>
      <c r="V28" s="60" t="s">
        <v>879</v>
      </c>
      <c r="W28" s="74">
        <v>42226</v>
      </c>
      <c r="X28" s="74">
        <v>42226</v>
      </c>
      <c r="Y28" s="74"/>
      <c r="Z28" s="74">
        <v>32927</v>
      </c>
    </row>
    <row r="29" spans="1:26">
      <c r="A29" s="60" t="s">
        <v>979</v>
      </c>
      <c r="B29" s="60" t="s">
        <v>868</v>
      </c>
      <c r="C29" s="60" t="s">
        <v>980</v>
      </c>
      <c r="D29" s="60" t="s">
        <v>166</v>
      </c>
      <c r="E29" s="73" t="s">
        <v>15</v>
      </c>
      <c r="F29" s="73" t="s">
        <v>870</v>
      </c>
      <c r="G29" s="60" t="s">
        <v>29</v>
      </c>
      <c r="H29" s="60" t="s">
        <v>871</v>
      </c>
      <c r="I29" s="60" t="s">
        <v>819</v>
      </c>
      <c r="J29" s="60" t="s">
        <v>668</v>
      </c>
      <c r="K29" s="60" t="s">
        <v>727</v>
      </c>
      <c r="L29" s="60" t="s">
        <v>872</v>
      </c>
      <c r="M29" s="60" t="s">
        <v>914</v>
      </c>
      <c r="N29" s="60" t="s">
        <v>22</v>
      </c>
      <c r="O29" s="60" t="s">
        <v>981</v>
      </c>
      <c r="P29" s="60" t="s">
        <v>982</v>
      </c>
      <c r="Q29" s="60" t="s">
        <v>876</v>
      </c>
      <c r="R29" s="60" t="s">
        <v>983</v>
      </c>
      <c r="S29" s="60" t="s">
        <v>897</v>
      </c>
      <c r="T29" s="60" t="s">
        <v>897</v>
      </c>
      <c r="U29" s="60" t="s">
        <v>884</v>
      </c>
      <c r="V29" s="60" t="s">
        <v>879</v>
      </c>
      <c r="W29" s="74">
        <v>42430</v>
      </c>
      <c r="X29" s="74">
        <v>42430</v>
      </c>
      <c r="Y29" s="74"/>
      <c r="Z29" s="74">
        <v>29224</v>
      </c>
    </row>
    <row r="30" spans="1:26">
      <c r="A30" s="60" t="s">
        <v>984</v>
      </c>
      <c r="B30" s="60" t="s">
        <v>868</v>
      </c>
      <c r="C30" s="60" t="s">
        <v>985</v>
      </c>
      <c r="D30" s="60" t="s">
        <v>415</v>
      </c>
      <c r="E30" s="73" t="s">
        <v>15</v>
      </c>
      <c r="F30" s="73" t="s">
        <v>870</v>
      </c>
      <c r="G30" s="60" t="s">
        <v>39</v>
      </c>
      <c r="H30" s="60" t="s">
        <v>871</v>
      </c>
      <c r="I30" s="60" t="s">
        <v>819</v>
      </c>
      <c r="J30" s="60" t="s">
        <v>667</v>
      </c>
      <c r="K30" s="60" t="s">
        <v>775</v>
      </c>
      <c r="L30" s="60" t="s">
        <v>872</v>
      </c>
      <c r="M30" s="60" t="s">
        <v>986</v>
      </c>
      <c r="N30" s="60" t="s">
        <v>55</v>
      </c>
      <c r="O30" s="60" t="s">
        <v>987</v>
      </c>
      <c r="P30" s="60" t="s">
        <v>988</v>
      </c>
      <c r="Q30" s="60" t="s">
        <v>876</v>
      </c>
      <c r="R30" s="60" t="s">
        <v>897</v>
      </c>
      <c r="S30" s="60" t="s">
        <v>897</v>
      </c>
      <c r="T30" s="60" t="s">
        <v>897</v>
      </c>
      <c r="U30" s="60" t="s">
        <v>878</v>
      </c>
      <c r="V30" s="60" t="s">
        <v>879</v>
      </c>
      <c r="W30" s="74">
        <v>40940</v>
      </c>
      <c r="X30" s="74">
        <v>40940</v>
      </c>
      <c r="Y30" s="74"/>
      <c r="Z30" s="74">
        <v>25948</v>
      </c>
    </row>
    <row r="31" spans="1:26">
      <c r="A31" s="60" t="s">
        <v>989</v>
      </c>
      <c r="B31" s="60" t="s">
        <v>868</v>
      </c>
      <c r="C31" s="60" t="s">
        <v>990</v>
      </c>
      <c r="D31" s="60" t="s">
        <v>295</v>
      </c>
      <c r="E31" s="73" t="s">
        <v>15</v>
      </c>
      <c r="F31" s="73" t="s">
        <v>870</v>
      </c>
      <c r="G31" s="60" t="s">
        <v>29</v>
      </c>
      <c r="H31" s="60" t="s">
        <v>871</v>
      </c>
      <c r="I31" s="60" t="s">
        <v>819</v>
      </c>
      <c r="J31" s="60" t="s">
        <v>667</v>
      </c>
      <c r="K31" s="60" t="s">
        <v>708</v>
      </c>
      <c r="L31" s="60" t="s">
        <v>872</v>
      </c>
      <c r="M31" s="60" t="s">
        <v>873</v>
      </c>
      <c r="N31" s="60" t="s">
        <v>14</v>
      </c>
      <c r="O31" s="60" t="s">
        <v>905</v>
      </c>
      <c r="P31" s="60" t="s">
        <v>906</v>
      </c>
      <c r="Q31" s="60" t="s">
        <v>876</v>
      </c>
      <c r="R31" s="60" t="s">
        <v>991</v>
      </c>
      <c r="S31" s="60" t="s">
        <v>923</v>
      </c>
      <c r="T31" s="60" t="s">
        <v>924</v>
      </c>
      <c r="U31" s="60" t="s">
        <v>878</v>
      </c>
      <c r="V31" s="60" t="s">
        <v>879</v>
      </c>
      <c r="W31" s="74">
        <v>39083</v>
      </c>
      <c r="X31" s="74">
        <v>37991</v>
      </c>
      <c r="Y31" s="74"/>
      <c r="Z31" s="74">
        <v>26271</v>
      </c>
    </row>
    <row r="32" spans="1:26">
      <c r="A32" s="60" t="s">
        <v>992</v>
      </c>
      <c r="B32" s="60" t="s">
        <v>868</v>
      </c>
      <c r="C32" s="60" t="s">
        <v>993</v>
      </c>
      <c r="D32" s="60" t="s">
        <v>103</v>
      </c>
      <c r="E32" s="73" t="s">
        <v>15</v>
      </c>
      <c r="F32" s="73" t="s">
        <v>870</v>
      </c>
      <c r="G32" s="60" t="s">
        <v>29</v>
      </c>
      <c r="H32" s="60" t="s">
        <v>871</v>
      </c>
      <c r="I32" s="60" t="s">
        <v>819</v>
      </c>
      <c r="J32" s="60" t="s">
        <v>667</v>
      </c>
      <c r="K32" s="60" t="s">
        <v>709</v>
      </c>
      <c r="L32" s="60" t="s">
        <v>872</v>
      </c>
      <c r="M32" s="60" t="s">
        <v>873</v>
      </c>
      <c r="N32" s="60" t="s">
        <v>14</v>
      </c>
      <c r="O32" s="60" t="s">
        <v>874</v>
      </c>
      <c r="P32" s="60" t="s">
        <v>875</v>
      </c>
      <c r="Q32" s="60" t="s">
        <v>876</v>
      </c>
      <c r="R32" s="60" t="s">
        <v>951</v>
      </c>
      <c r="S32" s="60" t="s">
        <v>897</v>
      </c>
      <c r="T32" s="60" t="s">
        <v>897</v>
      </c>
      <c r="U32" s="60" t="s">
        <v>878</v>
      </c>
      <c r="V32" s="60" t="s">
        <v>879</v>
      </c>
      <c r="W32" s="74">
        <v>41944</v>
      </c>
      <c r="X32" s="74">
        <v>41474</v>
      </c>
      <c r="Y32" s="74"/>
      <c r="Z32" s="74">
        <v>28761</v>
      </c>
    </row>
    <row r="33" spans="1:26">
      <c r="A33" s="60" t="s">
        <v>994</v>
      </c>
      <c r="B33" s="60" t="s">
        <v>868</v>
      </c>
      <c r="C33" s="60" t="s">
        <v>995</v>
      </c>
      <c r="D33" s="60" t="s">
        <v>37</v>
      </c>
      <c r="E33" s="73" t="s">
        <v>15</v>
      </c>
      <c r="F33" s="73" t="s">
        <v>870</v>
      </c>
      <c r="G33" s="60" t="s">
        <v>39</v>
      </c>
      <c r="H33" s="60" t="s">
        <v>871</v>
      </c>
      <c r="I33" s="60" t="s">
        <v>819</v>
      </c>
      <c r="J33" s="60" t="s">
        <v>668</v>
      </c>
      <c r="K33" s="60" t="s">
        <v>691</v>
      </c>
      <c r="L33" s="60" t="s">
        <v>872</v>
      </c>
      <c r="M33" s="60" t="s">
        <v>873</v>
      </c>
      <c r="N33" s="60" t="s">
        <v>14</v>
      </c>
      <c r="O33" s="60" t="s">
        <v>882</v>
      </c>
      <c r="P33" s="60" t="s">
        <v>883</v>
      </c>
      <c r="Q33" s="60" t="s">
        <v>876</v>
      </c>
      <c r="R33" s="60" t="s">
        <v>996</v>
      </c>
      <c r="S33" s="60" t="s">
        <v>897</v>
      </c>
      <c r="T33" s="60" t="s">
        <v>897</v>
      </c>
      <c r="U33" s="60" t="s">
        <v>997</v>
      </c>
      <c r="V33" s="60" t="s">
        <v>885</v>
      </c>
      <c r="W33" s="74">
        <v>42653</v>
      </c>
      <c r="X33" s="74">
        <v>42653</v>
      </c>
      <c r="Y33" s="74"/>
      <c r="Z33" s="74">
        <v>25531</v>
      </c>
    </row>
    <row r="34" spans="1:26">
      <c r="A34" s="60" t="s">
        <v>998</v>
      </c>
      <c r="B34" s="60" t="s">
        <v>868</v>
      </c>
      <c r="C34" s="60" t="s">
        <v>999</v>
      </c>
      <c r="D34" s="60" t="s">
        <v>40</v>
      </c>
      <c r="E34" s="73" t="s">
        <v>15</v>
      </c>
      <c r="F34" s="73" t="s">
        <v>870</v>
      </c>
      <c r="G34" s="60" t="s">
        <v>39</v>
      </c>
      <c r="H34" s="60" t="s">
        <v>871</v>
      </c>
      <c r="I34" s="60" t="s">
        <v>819</v>
      </c>
      <c r="J34" s="60" t="s">
        <v>667</v>
      </c>
      <c r="K34" s="60" t="s">
        <v>692</v>
      </c>
      <c r="L34" s="60" t="s">
        <v>872</v>
      </c>
      <c r="M34" s="60" t="s">
        <v>873</v>
      </c>
      <c r="N34" s="60" t="s">
        <v>14</v>
      </c>
      <c r="O34" s="60" t="s">
        <v>882</v>
      </c>
      <c r="P34" s="60" t="s">
        <v>883</v>
      </c>
      <c r="Q34" s="60" t="s">
        <v>876</v>
      </c>
      <c r="R34" s="60" t="s">
        <v>1000</v>
      </c>
      <c r="S34" s="60" t="s">
        <v>897</v>
      </c>
      <c r="T34" s="60" t="s">
        <v>897</v>
      </c>
      <c r="U34" s="60" t="s">
        <v>884</v>
      </c>
      <c r="V34" s="60" t="s">
        <v>879</v>
      </c>
      <c r="W34" s="74">
        <v>42443</v>
      </c>
      <c r="X34" s="74">
        <v>42443</v>
      </c>
      <c r="Y34" s="74"/>
      <c r="Z34" s="74">
        <v>31035</v>
      </c>
    </row>
    <row r="35" spans="1:26">
      <c r="A35" s="60" t="s">
        <v>1001</v>
      </c>
      <c r="B35" s="60" t="s">
        <v>868</v>
      </c>
      <c r="C35" s="60" t="s">
        <v>1002</v>
      </c>
      <c r="D35" s="60" t="s">
        <v>289</v>
      </c>
      <c r="E35" s="73" t="s">
        <v>15</v>
      </c>
      <c r="F35" s="73" t="s">
        <v>870</v>
      </c>
      <c r="G35" s="60" t="s">
        <v>29</v>
      </c>
      <c r="H35" s="60" t="s">
        <v>871</v>
      </c>
      <c r="I35" s="60" t="s">
        <v>819</v>
      </c>
      <c r="J35" s="60" t="s">
        <v>667</v>
      </c>
      <c r="K35" s="60" t="s">
        <v>691</v>
      </c>
      <c r="L35" s="60" t="s">
        <v>872</v>
      </c>
      <c r="M35" s="60" t="s">
        <v>873</v>
      </c>
      <c r="N35" s="60" t="s">
        <v>14</v>
      </c>
      <c r="O35" s="60" t="s">
        <v>874</v>
      </c>
      <c r="P35" s="60" t="s">
        <v>875</v>
      </c>
      <c r="Q35" s="60" t="s">
        <v>876</v>
      </c>
      <c r="R35" s="60" t="s">
        <v>896</v>
      </c>
      <c r="S35" s="60" t="s">
        <v>897</v>
      </c>
      <c r="T35" s="60" t="s">
        <v>897</v>
      </c>
      <c r="U35" s="60" t="s">
        <v>884</v>
      </c>
      <c r="V35" s="60" t="s">
        <v>885</v>
      </c>
      <c r="W35" s="74">
        <v>42827</v>
      </c>
      <c r="X35" s="74">
        <v>42107</v>
      </c>
      <c r="Y35" s="74"/>
      <c r="Z35" s="74">
        <v>33160</v>
      </c>
    </row>
    <row r="36" spans="1:26">
      <c r="A36" s="60" t="s">
        <v>1003</v>
      </c>
      <c r="B36" s="60" t="s">
        <v>868</v>
      </c>
      <c r="C36" s="60" t="s">
        <v>1004</v>
      </c>
      <c r="D36" s="60" t="s">
        <v>93</v>
      </c>
      <c r="E36" s="73" t="s">
        <v>15</v>
      </c>
      <c r="F36" s="73" t="s">
        <v>870</v>
      </c>
      <c r="G36" s="60" t="s">
        <v>29</v>
      </c>
      <c r="H36" s="60" t="s">
        <v>871</v>
      </c>
      <c r="I36" s="60" t="s">
        <v>819</v>
      </c>
      <c r="J36" s="60" t="s">
        <v>667</v>
      </c>
      <c r="K36" s="60" t="s">
        <v>692</v>
      </c>
      <c r="L36" s="60" t="s">
        <v>872</v>
      </c>
      <c r="M36" s="60" t="s">
        <v>873</v>
      </c>
      <c r="N36" s="60" t="s">
        <v>14</v>
      </c>
      <c r="O36" s="60" t="s">
        <v>874</v>
      </c>
      <c r="P36" s="60" t="s">
        <v>875</v>
      </c>
      <c r="Q36" s="60" t="s">
        <v>876</v>
      </c>
      <c r="R36" s="60" t="s">
        <v>991</v>
      </c>
      <c r="S36" s="60" t="s">
        <v>923</v>
      </c>
      <c r="T36" s="60" t="s">
        <v>924</v>
      </c>
      <c r="U36" s="60" t="s">
        <v>878</v>
      </c>
      <c r="V36" s="60" t="s">
        <v>879</v>
      </c>
      <c r="W36" s="74">
        <v>41944</v>
      </c>
      <c r="X36" s="74">
        <v>40513</v>
      </c>
      <c r="Y36" s="74"/>
      <c r="Z36" s="74">
        <v>28207</v>
      </c>
    </row>
    <row r="37" spans="1:26">
      <c r="A37" s="60" t="s">
        <v>1005</v>
      </c>
      <c r="B37" s="60" t="s">
        <v>868</v>
      </c>
      <c r="C37" s="60" t="s">
        <v>1006</v>
      </c>
      <c r="D37" s="60" t="s">
        <v>551</v>
      </c>
      <c r="E37" s="73" t="s">
        <v>15</v>
      </c>
      <c r="F37" s="73" t="s">
        <v>870</v>
      </c>
      <c r="G37" s="60" t="s">
        <v>79</v>
      </c>
      <c r="H37" s="60" t="s">
        <v>1007</v>
      </c>
      <c r="I37" s="60" t="s">
        <v>826</v>
      </c>
      <c r="J37" s="60" t="s">
        <v>667</v>
      </c>
      <c r="K37" s="60" t="s">
        <v>801</v>
      </c>
      <c r="L37" s="60" t="s">
        <v>872</v>
      </c>
      <c r="M37" s="60" t="s">
        <v>986</v>
      </c>
      <c r="N37" s="60" t="s">
        <v>55</v>
      </c>
      <c r="O37" s="60" t="s">
        <v>1008</v>
      </c>
      <c r="P37" s="60" t="s">
        <v>1009</v>
      </c>
      <c r="Q37" s="60" t="s">
        <v>876</v>
      </c>
      <c r="R37" s="60" t="s">
        <v>1010</v>
      </c>
      <c r="S37" s="60" t="s">
        <v>897</v>
      </c>
      <c r="T37" s="60" t="s">
        <v>897</v>
      </c>
      <c r="U37" s="60" t="s">
        <v>878</v>
      </c>
      <c r="V37" s="60" t="s">
        <v>879</v>
      </c>
      <c r="W37" s="74">
        <v>42917</v>
      </c>
      <c r="X37" s="74">
        <v>40658</v>
      </c>
      <c r="Y37" s="74"/>
      <c r="Z37" s="74">
        <v>24515</v>
      </c>
    </row>
    <row r="38" spans="1:26">
      <c r="A38" s="60" t="s">
        <v>1011</v>
      </c>
      <c r="B38" s="60" t="s">
        <v>868</v>
      </c>
      <c r="C38" s="60" t="s">
        <v>1012</v>
      </c>
      <c r="D38" s="60" t="s">
        <v>269</v>
      </c>
      <c r="E38" s="73" t="s">
        <v>15</v>
      </c>
      <c r="F38" s="73" t="s">
        <v>870</v>
      </c>
      <c r="G38" s="60" t="s">
        <v>79</v>
      </c>
      <c r="H38" s="60" t="s">
        <v>1007</v>
      </c>
      <c r="I38" s="60" t="s">
        <v>826</v>
      </c>
      <c r="J38" s="60" t="s">
        <v>667</v>
      </c>
      <c r="K38" s="60" t="s">
        <v>744</v>
      </c>
      <c r="L38" s="60" t="s">
        <v>872</v>
      </c>
      <c r="M38" s="60" t="s">
        <v>873</v>
      </c>
      <c r="N38" s="60" t="s">
        <v>14</v>
      </c>
      <c r="O38" s="60" t="s">
        <v>1008</v>
      </c>
      <c r="P38" s="60" t="s">
        <v>1009</v>
      </c>
      <c r="Q38" s="60" t="s">
        <v>876</v>
      </c>
      <c r="R38" s="60" t="s">
        <v>1013</v>
      </c>
      <c r="S38" s="60" t="s">
        <v>897</v>
      </c>
      <c r="T38" s="60" t="s">
        <v>897</v>
      </c>
      <c r="U38" s="60" t="s">
        <v>898</v>
      </c>
      <c r="V38" s="60" t="s">
        <v>885</v>
      </c>
      <c r="W38" s="74">
        <v>42863</v>
      </c>
      <c r="X38" s="74">
        <v>42863</v>
      </c>
      <c r="Y38" s="74"/>
      <c r="Z38" s="74">
        <v>30194</v>
      </c>
    </row>
    <row r="39" spans="1:26">
      <c r="A39" s="60" t="s">
        <v>1014</v>
      </c>
      <c r="B39" s="60" t="s">
        <v>868</v>
      </c>
      <c r="C39" s="60" t="s">
        <v>1015</v>
      </c>
      <c r="D39" s="60" t="s">
        <v>474</v>
      </c>
      <c r="E39" s="73" t="s">
        <v>15</v>
      </c>
      <c r="F39" s="73" t="s">
        <v>23</v>
      </c>
      <c r="G39" s="60" t="s">
        <v>44</v>
      </c>
      <c r="H39" s="60" t="s">
        <v>1016</v>
      </c>
      <c r="I39" s="60" t="s">
        <v>824</v>
      </c>
      <c r="J39" s="60" t="s">
        <v>667</v>
      </c>
      <c r="K39" s="60" t="s">
        <v>785</v>
      </c>
      <c r="L39" s="60" t="s">
        <v>872</v>
      </c>
      <c r="M39" s="60" t="s">
        <v>986</v>
      </c>
      <c r="N39" s="60" t="s">
        <v>55</v>
      </c>
      <c r="O39" s="60" t="s">
        <v>1017</v>
      </c>
      <c r="P39" s="60" t="s">
        <v>1018</v>
      </c>
      <c r="Q39" s="60" t="s">
        <v>876</v>
      </c>
      <c r="R39" s="60" t="s">
        <v>1019</v>
      </c>
      <c r="S39" s="60" t="s">
        <v>897</v>
      </c>
      <c r="T39" s="60" t="s">
        <v>897</v>
      </c>
      <c r="U39" s="60" t="s">
        <v>884</v>
      </c>
      <c r="V39" s="60" t="s">
        <v>879</v>
      </c>
      <c r="W39" s="74">
        <v>42522</v>
      </c>
      <c r="X39" s="74">
        <v>42522</v>
      </c>
      <c r="Y39" s="74"/>
      <c r="Z39" s="74">
        <v>30674</v>
      </c>
    </row>
    <row r="40" spans="1:26">
      <c r="A40" s="60" t="s">
        <v>1020</v>
      </c>
      <c r="B40" s="60" t="s">
        <v>868</v>
      </c>
      <c r="C40" s="60" t="s">
        <v>1021</v>
      </c>
      <c r="D40" s="60" t="s">
        <v>425</v>
      </c>
      <c r="E40" s="73" t="s">
        <v>15</v>
      </c>
      <c r="F40" s="73" t="s">
        <v>23</v>
      </c>
      <c r="G40" s="60" t="s">
        <v>23</v>
      </c>
      <c r="H40" s="60" t="s">
        <v>1016</v>
      </c>
      <c r="I40" s="60" t="s">
        <v>819</v>
      </c>
      <c r="J40" s="60" t="s">
        <v>667</v>
      </c>
      <c r="K40" s="60" t="s">
        <v>779</v>
      </c>
      <c r="L40" s="60" t="s">
        <v>872</v>
      </c>
      <c r="M40" s="60" t="s">
        <v>914</v>
      </c>
      <c r="N40" s="60" t="s">
        <v>22</v>
      </c>
      <c r="O40" s="60" t="s">
        <v>1022</v>
      </c>
      <c r="P40" s="60" t="s">
        <v>1023</v>
      </c>
      <c r="Q40" s="60" t="s">
        <v>876</v>
      </c>
      <c r="R40" s="60" t="s">
        <v>991</v>
      </c>
      <c r="S40" s="60" t="s">
        <v>923</v>
      </c>
      <c r="T40" s="60" t="s">
        <v>924</v>
      </c>
      <c r="U40" s="60" t="s">
        <v>898</v>
      </c>
      <c r="V40" s="60" t="s">
        <v>944</v>
      </c>
      <c r="W40" s="74">
        <v>43023</v>
      </c>
      <c r="X40" s="74">
        <v>41688</v>
      </c>
      <c r="Y40" s="74"/>
      <c r="Z40" s="74">
        <v>34124</v>
      </c>
    </row>
    <row r="41" spans="1:26">
      <c r="A41" s="60" t="s">
        <v>1024</v>
      </c>
      <c r="B41" s="60" t="s">
        <v>868</v>
      </c>
      <c r="C41" s="60" t="s">
        <v>1025</v>
      </c>
      <c r="D41" s="60" t="s">
        <v>508</v>
      </c>
      <c r="E41" s="73" t="s">
        <v>15</v>
      </c>
      <c r="F41" s="73" t="s">
        <v>23</v>
      </c>
      <c r="G41" s="60" t="s">
        <v>47</v>
      </c>
      <c r="H41" s="60" t="s">
        <v>871</v>
      </c>
      <c r="I41" s="60" t="s">
        <v>821</v>
      </c>
      <c r="J41" s="60" t="s">
        <v>667</v>
      </c>
      <c r="K41" s="60" t="s">
        <v>779</v>
      </c>
      <c r="L41" s="60" t="s">
        <v>872</v>
      </c>
      <c r="M41" s="60" t="s">
        <v>914</v>
      </c>
      <c r="N41" s="60" t="s">
        <v>22</v>
      </c>
      <c r="O41" s="60" t="s">
        <v>1026</v>
      </c>
      <c r="P41" s="60" t="s">
        <v>1027</v>
      </c>
      <c r="Q41" s="60" t="s">
        <v>876</v>
      </c>
      <c r="R41" s="60" t="s">
        <v>1028</v>
      </c>
      <c r="S41" s="60" t="s">
        <v>897</v>
      </c>
      <c r="T41" s="60" t="s">
        <v>897</v>
      </c>
      <c r="U41" s="60" t="s">
        <v>878</v>
      </c>
      <c r="V41" s="60" t="s">
        <v>944</v>
      </c>
      <c r="W41" s="74">
        <v>41719</v>
      </c>
      <c r="X41" s="74">
        <v>41719</v>
      </c>
      <c r="Y41" s="74"/>
      <c r="Z41" s="74">
        <v>27768</v>
      </c>
    </row>
    <row r="42" spans="1:26">
      <c r="A42" s="60" t="s">
        <v>1029</v>
      </c>
      <c r="B42" s="60" t="s">
        <v>868</v>
      </c>
      <c r="C42" s="60" t="s">
        <v>1030</v>
      </c>
      <c r="D42" s="60" t="s">
        <v>275</v>
      </c>
      <c r="E42" s="73" t="s">
        <v>15</v>
      </c>
      <c r="F42" s="73" t="s">
        <v>23</v>
      </c>
      <c r="G42" s="60" t="s">
        <v>32</v>
      </c>
      <c r="H42" s="60" t="s">
        <v>1016</v>
      </c>
      <c r="I42" s="60" t="s">
        <v>820</v>
      </c>
      <c r="J42" s="60" t="s">
        <v>667</v>
      </c>
      <c r="K42" s="60" t="s">
        <v>693</v>
      </c>
      <c r="L42" s="60" t="s">
        <v>872</v>
      </c>
      <c r="M42" s="60" t="s">
        <v>914</v>
      </c>
      <c r="N42" s="60" t="s">
        <v>22</v>
      </c>
      <c r="O42" s="60" t="s">
        <v>1031</v>
      </c>
      <c r="P42" s="60" t="s">
        <v>1032</v>
      </c>
      <c r="Q42" s="60" t="s">
        <v>876</v>
      </c>
      <c r="R42" s="60" t="s">
        <v>1019</v>
      </c>
      <c r="S42" s="60" t="s">
        <v>897</v>
      </c>
      <c r="T42" s="60" t="s">
        <v>897</v>
      </c>
      <c r="U42" s="60" t="s">
        <v>898</v>
      </c>
      <c r="V42" s="60" t="s">
        <v>1033</v>
      </c>
      <c r="W42" s="74">
        <v>43647</v>
      </c>
      <c r="X42" s="74">
        <v>42844</v>
      </c>
      <c r="Y42" s="74"/>
      <c r="Z42" s="74">
        <v>34181</v>
      </c>
    </row>
    <row r="43" spans="1:26">
      <c r="A43" s="60" t="s">
        <v>1034</v>
      </c>
      <c r="B43" s="60" t="s">
        <v>868</v>
      </c>
      <c r="C43" s="60" t="s">
        <v>1035</v>
      </c>
      <c r="D43" s="60" t="s">
        <v>315</v>
      </c>
      <c r="E43" s="73" t="s">
        <v>15</v>
      </c>
      <c r="F43" s="73" t="s">
        <v>913</v>
      </c>
      <c r="G43" s="60" t="s">
        <v>26</v>
      </c>
      <c r="H43" s="60" t="s">
        <v>871</v>
      </c>
      <c r="I43" s="60" t="s">
        <v>819</v>
      </c>
      <c r="J43" s="60" t="s">
        <v>667</v>
      </c>
      <c r="K43" s="60" t="s">
        <v>752</v>
      </c>
      <c r="L43" s="60" t="s">
        <v>872</v>
      </c>
      <c r="M43" s="60" t="s">
        <v>1036</v>
      </c>
      <c r="N43" s="60" t="s">
        <v>55</v>
      </c>
      <c r="O43" s="60" t="s">
        <v>1037</v>
      </c>
      <c r="P43" s="60" t="s">
        <v>1038</v>
      </c>
      <c r="Q43" s="60" t="s">
        <v>876</v>
      </c>
      <c r="R43" s="60" t="s">
        <v>1039</v>
      </c>
      <c r="S43" s="60" t="s">
        <v>897</v>
      </c>
      <c r="T43" s="60" t="s">
        <v>897</v>
      </c>
      <c r="U43" s="60" t="s">
        <v>884</v>
      </c>
      <c r="V43" s="60" t="s">
        <v>879</v>
      </c>
      <c r="W43" s="74">
        <v>42948</v>
      </c>
      <c r="X43" s="74">
        <v>42948</v>
      </c>
      <c r="Y43" s="74"/>
      <c r="Z43" s="74">
        <v>29035</v>
      </c>
    </row>
    <row r="44" spans="1:26">
      <c r="A44" s="60" t="s">
        <v>1040</v>
      </c>
      <c r="B44" s="60" t="s">
        <v>868</v>
      </c>
      <c r="C44" s="60" t="s">
        <v>1041</v>
      </c>
      <c r="D44" s="60" t="s">
        <v>327</v>
      </c>
      <c r="E44" s="73" t="s">
        <v>15</v>
      </c>
      <c r="F44" s="73" t="s">
        <v>913</v>
      </c>
      <c r="G44" s="60" t="s">
        <v>26</v>
      </c>
      <c r="H44" s="60" t="s">
        <v>871</v>
      </c>
      <c r="I44" s="60" t="s">
        <v>819</v>
      </c>
      <c r="J44" s="60" t="s">
        <v>667</v>
      </c>
      <c r="K44" s="60" t="s">
        <v>756</v>
      </c>
      <c r="L44" s="60" t="s">
        <v>872</v>
      </c>
      <c r="M44" s="60" t="s">
        <v>914</v>
      </c>
      <c r="N44" s="60" t="s">
        <v>22</v>
      </c>
      <c r="O44" s="60" t="s">
        <v>1037</v>
      </c>
      <c r="P44" s="60" t="s">
        <v>1038</v>
      </c>
      <c r="Q44" s="60" t="s">
        <v>876</v>
      </c>
      <c r="R44" s="60" t="s">
        <v>897</v>
      </c>
      <c r="S44" s="60" t="s">
        <v>897</v>
      </c>
      <c r="T44" s="60" t="s">
        <v>897</v>
      </c>
      <c r="U44" s="60" t="s">
        <v>878</v>
      </c>
      <c r="V44" s="60" t="s">
        <v>944</v>
      </c>
      <c r="W44" s="74">
        <v>40987</v>
      </c>
      <c r="X44" s="74">
        <v>40987</v>
      </c>
      <c r="Y44" s="74"/>
      <c r="Z44" s="74">
        <v>29263</v>
      </c>
    </row>
    <row r="45" spans="1:26">
      <c r="A45" s="60" t="s">
        <v>1042</v>
      </c>
      <c r="B45" s="60" t="s">
        <v>868</v>
      </c>
      <c r="C45" s="60" t="s">
        <v>1043</v>
      </c>
      <c r="D45" s="60" t="s">
        <v>248</v>
      </c>
      <c r="E45" s="73" t="s">
        <v>15</v>
      </c>
      <c r="F45" s="73" t="s">
        <v>913</v>
      </c>
      <c r="G45" s="60" t="s">
        <v>250</v>
      </c>
      <c r="H45" s="60" t="s">
        <v>871</v>
      </c>
      <c r="I45" s="60" t="s">
        <v>819</v>
      </c>
      <c r="J45" s="60" t="s">
        <v>668</v>
      </c>
      <c r="K45" s="60" t="s">
        <v>742</v>
      </c>
      <c r="L45" s="60" t="s">
        <v>872</v>
      </c>
      <c r="M45" s="60" t="s">
        <v>922</v>
      </c>
      <c r="N45" s="60" t="s">
        <v>22</v>
      </c>
      <c r="O45" s="60" t="s">
        <v>1044</v>
      </c>
      <c r="P45" s="60" t="s">
        <v>1045</v>
      </c>
      <c r="Q45" s="60" t="s">
        <v>876</v>
      </c>
      <c r="R45" s="60" t="s">
        <v>1046</v>
      </c>
      <c r="S45" s="60" t="s">
        <v>897</v>
      </c>
      <c r="T45" s="60" t="s">
        <v>897</v>
      </c>
      <c r="U45" s="60" t="s">
        <v>878</v>
      </c>
      <c r="V45" s="60" t="s">
        <v>879</v>
      </c>
      <c r="W45" s="74">
        <v>42039</v>
      </c>
      <c r="X45" s="74">
        <v>39630</v>
      </c>
      <c r="Y45" s="74"/>
      <c r="Z45" s="74">
        <v>27838</v>
      </c>
    </row>
    <row r="46" spans="1:26">
      <c r="A46" s="60" t="s">
        <v>1047</v>
      </c>
      <c r="B46" s="60" t="s">
        <v>868</v>
      </c>
      <c r="C46" s="60" t="s">
        <v>1048</v>
      </c>
      <c r="D46" s="60" t="s">
        <v>492</v>
      </c>
      <c r="E46" s="73" t="s">
        <v>15</v>
      </c>
      <c r="F46" s="73" t="s">
        <v>870</v>
      </c>
      <c r="G46" s="60" t="s">
        <v>29</v>
      </c>
      <c r="H46" s="60" t="s">
        <v>871</v>
      </c>
      <c r="I46" s="60" t="s">
        <v>819</v>
      </c>
      <c r="J46" s="60" t="s">
        <v>667</v>
      </c>
      <c r="K46" s="60" t="s">
        <v>788</v>
      </c>
      <c r="L46" s="60" t="s">
        <v>872</v>
      </c>
      <c r="M46" s="60" t="s">
        <v>888</v>
      </c>
      <c r="N46" s="60" t="s">
        <v>109</v>
      </c>
      <c r="O46" s="60" t="s">
        <v>1049</v>
      </c>
      <c r="P46" s="60" t="s">
        <v>1050</v>
      </c>
      <c r="Q46" s="60" t="s">
        <v>876</v>
      </c>
      <c r="R46" s="60" t="s">
        <v>970</v>
      </c>
      <c r="S46" s="60" t="s">
        <v>897</v>
      </c>
      <c r="T46" s="60" t="s">
        <v>897</v>
      </c>
      <c r="U46" s="60" t="s">
        <v>878</v>
      </c>
      <c r="V46" s="60" t="s">
        <v>891</v>
      </c>
      <c r="W46" s="74">
        <v>42128</v>
      </c>
      <c r="X46" s="74">
        <v>42128</v>
      </c>
      <c r="Y46" s="74"/>
      <c r="Z46" s="74">
        <v>27601</v>
      </c>
    </row>
    <row r="47" spans="1:26">
      <c r="A47" s="60" t="s">
        <v>1051</v>
      </c>
      <c r="B47" s="60" t="s">
        <v>868</v>
      </c>
      <c r="C47" s="60" t="s">
        <v>1052</v>
      </c>
      <c r="D47" s="60" t="s">
        <v>273</v>
      </c>
      <c r="E47" s="73" t="s">
        <v>15</v>
      </c>
      <c r="F47" s="73" t="s">
        <v>870</v>
      </c>
      <c r="G47" s="60" t="s">
        <v>79</v>
      </c>
      <c r="H47" s="60" t="s">
        <v>871</v>
      </c>
      <c r="I47" s="60" t="s">
        <v>819</v>
      </c>
      <c r="J47" s="60" t="s">
        <v>667</v>
      </c>
      <c r="K47" s="60" t="s">
        <v>746</v>
      </c>
      <c r="L47" s="60" t="s">
        <v>872</v>
      </c>
      <c r="M47" s="60" t="s">
        <v>927</v>
      </c>
      <c r="N47" s="60" t="s">
        <v>109</v>
      </c>
      <c r="O47" s="60" t="s">
        <v>894</v>
      </c>
      <c r="P47" s="60" t="s">
        <v>895</v>
      </c>
      <c r="Q47" s="60" t="s">
        <v>1053</v>
      </c>
      <c r="R47" s="60" t="s">
        <v>896</v>
      </c>
      <c r="S47" s="60" t="s">
        <v>897</v>
      </c>
      <c r="T47" s="60" t="s">
        <v>897</v>
      </c>
      <c r="U47" s="60" t="s">
        <v>878</v>
      </c>
      <c r="V47" s="60" t="s">
        <v>891</v>
      </c>
      <c r="W47" s="74">
        <v>40182</v>
      </c>
      <c r="X47" s="74">
        <v>40182</v>
      </c>
      <c r="Y47" s="74"/>
      <c r="Z47" s="74">
        <v>29418</v>
      </c>
    </row>
    <row r="48" spans="1:26">
      <c r="A48" s="60" t="s">
        <v>1054</v>
      </c>
      <c r="B48" s="60" t="s">
        <v>868</v>
      </c>
      <c r="C48" s="60" t="s">
        <v>1055</v>
      </c>
      <c r="D48" s="60" t="s">
        <v>429</v>
      </c>
      <c r="E48" s="73" t="s">
        <v>15</v>
      </c>
      <c r="F48" s="73" t="s">
        <v>23</v>
      </c>
      <c r="G48" s="60" t="s">
        <v>23</v>
      </c>
      <c r="H48" s="60" t="s">
        <v>871</v>
      </c>
      <c r="I48" s="60" t="s">
        <v>819</v>
      </c>
      <c r="J48" s="60" t="s">
        <v>667</v>
      </c>
      <c r="K48" s="60" t="s">
        <v>781</v>
      </c>
      <c r="L48" s="60" t="s">
        <v>872</v>
      </c>
      <c r="M48" s="60" t="s">
        <v>888</v>
      </c>
      <c r="N48" s="60" t="s">
        <v>109</v>
      </c>
      <c r="O48" s="60" t="s">
        <v>1026</v>
      </c>
      <c r="P48" s="60" t="s">
        <v>1027</v>
      </c>
      <c r="Q48" s="60" t="s">
        <v>876</v>
      </c>
      <c r="R48" s="60" t="s">
        <v>973</v>
      </c>
      <c r="S48" s="60" t="s">
        <v>897</v>
      </c>
      <c r="T48" s="60" t="s">
        <v>897</v>
      </c>
      <c r="U48" s="60" t="s">
        <v>878</v>
      </c>
      <c r="V48" s="60" t="s">
        <v>891</v>
      </c>
      <c r="W48" s="74">
        <v>41369</v>
      </c>
      <c r="X48" s="74">
        <v>41369</v>
      </c>
      <c r="Y48" s="74"/>
      <c r="Z48" s="74">
        <v>28510</v>
      </c>
    </row>
    <row r="49" spans="1:26">
      <c r="A49" s="60" t="s">
        <v>1056</v>
      </c>
      <c r="B49" s="60" t="s">
        <v>868</v>
      </c>
      <c r="C49" s="60" t="s">
        <v>1057</v>
      </c>
      <c r="D49" s="60" t="s">
        <v>390</v>
      </c>
      <c r="E49" s="73" t="s">
        <v>15</v>
      </c>
      <c r="F49" s="73" t="s">
        <v>913</v>
      </c>
      <c r="G49" s="60" t="s">
        <v>250</v>
      </c>
      <c r="H49" s="60" t="s">
        <v>871</v>
      </c>
      <c r="I49" s="60" t="s">
        <v>819</v>
      </c>
      <c r="J49" s="60" t="s">
        <v>667</v>
      </c>
      <c r="K49" s="60" t="s">
        <v>769</v>
      </c>
      <c r="L49" s="60" t="s">
        <v>872</v>
      </c>
      <c r="M49" s="60" t="s">
        <v>927</v>
      </c>
      <c r="N49" s="60" t="s">
        <v>109</v>
      </c>
      <c r="O49" s="60" t="s">
        <v>1044</v>
      </c>
      <c r="P49" s="60" t="s">
        <v>1045</v>
      </c>
      <c r="Q49" s="60" t="s">
        <v>876</v>
      </c>
      <c r="R49" s="60" t="s">
        <v>983</v>
      </c>
      <c r="S49" s="60" t="s">
        <v>897</v>
      </c>
      <c r="T49" s="60" t="s">
        <v>897</v>
      </c>
      <c r="U49" s="60" t="s">
        <v>878</v>
      </c>
      <c r="V49" s="60" t="s">
        <v>891</v>
      </c>
      <c r="W49" s="74">
        <v>41974</v>
      </c>
      <c r="X49" s="74">
        <v>39370</v>
      </c>
      <c r="Y49" s="74"/>
      <c r="Z49" s="74">
        <v>26761</v>
      </c>
    </row>
    <row r="50" spans="1:26">
      <c r="A50" s="60" t="s">
        <v>1058</v>
      </c>
      <c r="B50" s="60" t="s">
        <v>868</v>
      </c>
      <c r="C50" s="60" t="s">
        <v>1059</v>
      </c>
      <c r="D50" s="60" t="s">
        <v>1060</v>
      </c>
      <c r="E50" s="73" t="s">
        <v>1061</v>
      </c>
      <c r="F50" s="73" t="s">
        <v>44</v>
      </c>
      <c r="G50" s="60" t="s">
        <v>44</v>
      </c>
      <c r="H50" s="60" t="s">
        <v>1062</v>
      </c>
      <c r="I50" s="60" t="s">
        <v>819</v>
      </c>
      <c r="J50" s="60" t="s">
        <v>667</v>
      </c>
      <c r="K50" s="60" t="s">
        <v>1063</v>
      </c>
      <c r="L50" s="60" t="s">
        <v>872</v>
      </c>
      <c r="M50" s="60" t="s">
        <v>1064</v>
      </c>
      <c r="N50" s="60" t="s">
        <v>22</v>
      </c>
      <c r="O50" s="60" t="s">
        <v>1065</v>
      </c>
      <c r="P50" s="60" t="s">
        <v>1066</v>
      </c>
      <c r="Q50" s="60" t="s">
        <v>876</v>
      </c>
      <c r="R50" s="60" t="s">
        <v>978</v>
      </c>
      <c r="S50" s="60" t="s">
        <v>897</v>
      </c>
      <c r="T50" s="60" t="s">
        <v>897</v>
      </c>
      <c r="U50" s="60" t="s">
        <v>878</v>
      </c>
      <c r="V50" s="60" t="s">
        <v>879</v>
      </c>
      <c r="W50" s="74">
        <v>41015</v>
      </c>
      <c r="X50" s="74">
        <v>41015</v>
      </c>
      <c r="Y50" s="74"/>
      <c r="Z50" s="74">
        <v>30463</v>
      </c>
    </row>
    <row r="51" spans="1:26">
      <c r="A51" s="60" t="s">
        <v>1067</v>
      </c>
      <c r="B51" s="60" t="s">
        <v>868</v>
      </c>
      <c r="C51" s="60" t="s">
        <v>1068</v>
      </c>
      <c r="D51" s="60" t="s">
        <v>543</v>
      </c>
      <c r="E51" s="73" t="s">
        <v>186</v>
      </c>
      <c r="F51" s="73" t="s">
        <v>190</v>
      </c>
      <c r="G51" s="60" t="s">
        <v>190</v>
      </c>
      <c r="H51" s="60" t="s">
        <v>1062</v>
      </c>
      <c r="I51" s="60" t="s">
        <v>819</v>
      </c>
      <c r="J51" s="60" t="s">
        <v>668</v>
      </c>
      <c r="K51" s="60" t="s">
        <v>798</v>
      </c>
      <c r="L51" s="60" t="s">
        <v>872</v>
      </c>
      <c r="M51" s="60" t="s">
        <v>1069</v>
      </c>
      <c r="N51" s="60" t="s">
        <v>14</v>
      </c>
      <c r="O51" s="60" t="s">
        <v>1070</v>
      </c>
      <c r="P51" s="60" t="s">
        <v>1071</v>
      </c>
      <c r="Q51" s="60" t="s">
        <v>876</v>
      </c>
      <c r="R51" s="60" t="s">
        <v>1072</v>
      </c>
      <c r="S51" s="60" t="s">
        <v>923</v>
      </c>
      <c r="T51" s="60" t="s">
        <v>924</v>
      </c>
      <c r="U51" s="60" t="s">
        <v>878</v>
      </c>
      <c r="V51" s="60" t="s">
        <v>1033</v>
      </c>
      <c r="W51" s="74">
        <v>27796</v>
      </c>
      <c r="X51" s="74">
        <v>27796</v>
      </c>
      <c r="Y51" s="74"/>
      <c r="Z51" s="74">
        <v>18956</v>
      </c>
    </row>
    <row r="52" spans="1:26">
      <c r="A52" s="60" t="s">
        <v>1073</v>
      </c>
      <c r="B52" s="60" t="s">
        <v>868</v>
      </c>
      <c r="C52" s="60" t="s">
        <v>1074</v>
      </c>
      <c r="D52" s="60" t="s">
        <v>77</v>
      </c>
      <c r="E52" s="73" t="s">
        <v>15</v>
      </c>
      <c r="F52" s="73" t="s">
        <v>870</v>
      </c>
      <c r="G52" s="60" t="s">
        <v>79</v>
      </c>
      <c r="H52" s="60" t="s">
        <v>1007</v>
      </c>
      <c r="I52" s="60" t="s">
        <v>826</v>
      </c>
      <c r="J52" s="60" t="s">
        <v>667</v>
      </c>
      <c r="K52" s="60" t="s">
        <v>703</v>
      </c>
      <c r="L52" s="60" t="s">
        <v>1075</v>
      </c>
      <c r="M52" s="60" t="s">
        <v>922</v>
      </c>
      <c r="N52" s="60" t="s">
        <v>22</v>
      </c>
      <c r="O52" s="60" t="s">
        <v>1008</v>
      </c>
      <c r="P52" s="60" t="s">
        <v>1009</v>
      </c>
      <c r="Q52" s="60" t="s">
        <v>876</v>
      </c>
      <c r="R52" s="60" t="s">
        <v>1076</v>
      </c>
      <c r="S52" s="60" t="s">
        <v>897</v>
      </c>
      <c r="T52" s="60" t="s">
        <v>897</v>
      </c>
      <c r="U52" s="60" t="s">
        <v>884</v>
      </c>
      <c r="V52" s="60" t="s">
        <v>879</v>
      </c>
      <c r="W52" s="74">
        <v>43647</v>
      </c>
      <c r="X52" s="74">
        <v>42737</v>
      </c>
      <c r="Y52" s="74">
        <v>44012</v>
      </c>
      <c r="Z52" s="74">
        <v>20359</v>
      </c>
    </row>
    <row r="53" spans="1:26">
      <c r="A53" s="60" t="s">
        <v>1077</v>
      </c>
      <c r="B53" s="60" t="s">
        <v>868</v>
      </c>
      <c r="C53" s="60" t="s">
        <v>1078</v>
      </c>
      <c r="D53" s="60" t="s">
        <v>105</v>
      </c>
      <c r="E53" s="73" t="s">
        <v>15</v>
      </c>
      <c r="F53" s="73" t="s">
        <v>23</v>
      </c>
      <c r="G53" s="60" t="s">
        <v>47</v>
      </c>
      <c r="H53" s="60" t="s">
        <v>871</v>
      </c>
      <c r="I53" s="60" t="s">
        <v>821</v>
      </c>
      <c r="J53" s="60" t="s">
        <v>667</v>
      </c>
      <c r="K53" s="60" t="s">
        <v>710</v>
      </c>
      <c r="L53" s="60" t="s">
        <v>872</v>
      </c>
      <c r="M53" s="60" t="s">
        <v>1079</v>
      </c>
      <c r="N53" s="60" t="s">
        <v>14</v>
      </c>
      <c r="O53" s="60" t="s">
        <v>1080</v>
      </c>
      <c r="P53" s="60" t="s">
        <v>1081</v>
      </c>
      <c r="Q53" s="60" t="s">
        <v>876</v>
      </c>
      <c r="R53" s="60" t="s">
        <v>1019</v>
      </c>
      <c r="S53" s="60" t="s">
        <v>897</v>
      </c>
      <c r="T53" s="60" t="s">
        <v>897</v>
      </c>
      <c r="U53" s="60" t="s">
        <v>884</v>
      </c>
      <c r="V53" s="60" t="s">
        <v>1033</v>
      </c>
      <c r="W53" s="74">
        <v>42430</v>
      </c>
      <c r="X53" s="74">
        <v>42324</v>
      </c>
      <c r="Y53" s="74"/>
      <c r="Z53" s="74">
        <v>31539</v>
      </c>
    </row>
    <row r="54" spans="1:26">
      <c r="A54" s="60" t="s">
        <v>1082</v>
      </c>
      <c r="B54" s="60" t="s">
        <v>868</v>
      </c>
      <c r="C54" s="60" t="s">
        <v>1083</v>
      </c>
      <c r="D54" s="60" t="s">
        <v>182</v>
      </c>
      <c r="E54" s="73" t="s">
        <v>15</v>
      </c>
      <c r="F54" s="73" t="s">
        <v>23</v>
      </c>
      <c r="G54" s="60" t="s">
        <v>47</v>
      </c>
      <c r="H54" s="60" t="s">
        <v>871</v>
      </c>
      <c r="I54" s="60" t="s">
        <v>821</v>
      </c>
      <c r="J54" s="60" t="s">
        <v>667</v>
      </c>
      <c r="K54" s="60" t="s">
        <v>710</v>
      </c>
      <c r="L54" s="60" t="s">
        <v>872</v>
      </c>
      <c r="M54" s="60" t="s">
        <v>1079</v>
      </c>
      <c r="N54" s="60" t="s">
        <v>14</v>
      </c>
      <c r="O54" s="60" t="s">
        <v>1080</v>
      </c>
      <c r="P54" s="60" t="s">
        <v>1081</v>
      </c>
      <c r="Q54" s="60" t="s">
        <v>876</v>
      </c>
      <c r="R54" s="60" t="s">
        <v>991</v>
      </c>
      <c r="S54" s="60" t="s">
        <v>923</v>
      </c>
      <c r="T54" s="60" t="s">
        <v>924</v>
      </c>
      <c r="U54" s="60" t="s">
        <v>898</v>
      </c>
      <c r="V54" s="60" t="s">
        <v>1033</v>
      </c>
      <c r="W54" s="74">
        <v>43144</v>
      </c>
      <c r="X54" s="74">
        <v>43144</v>
      </c>
      <c r="Y54" s="74"/>
      <c r="Z54" s="74">
        <v>31256</v>
      </c>
    </row>
    <row r="55" spans="1:26">
      <c r="A55" s="60" t="s">
        <v>1084</v>
      </c>
      <c r="B55" s="60" t="s">
        <v>868</v>
      </c>
      <c r="C55" s="60" t="s">
        <v>1085</v>
      </c>
      <c r="D55" s="60" t="s">
        <v>362</v>
      </c>
      <c r="E55" s="73" t="s">
        <v>15</v>
      </c>
      <c r="F55" s="73" t="s">
        <v>913</v>
      </c>
      <c r="G55" s="60" t="s">
        <v>226</v>
      </c>
      <c r="H55" s="60" t="s">
        <v>871</v>
      </c>
      <c r="I55" s="60" t="s">
        <v>819</v>
      </c>
      <c r="J55" s="60" t="s">
        <v>668</v>
      </c>
      <c r="K55" s="60" t="s">
        <v>763</v>
      </c>
      <c r="L55" s="60" t="s">
        <v>872</v>
      </c>
      <c r="M55" s="60" t="s">
        <v>922</v>
      </c>
      <c r="N55" s="60" t="s">
        <v>22</v>
      </c>
      <c r="O55" s="60" t="s">
        <v>1086</v>
      </c>
      <c r="P55" s="60" t="s">
        <v>1087</v>
      </c>
      <c r="Q55" s="60" t="s">
        <v>876</v>
      </c>
      <c r="R55" s="60" t="s">
        <v>939</v>
      </c>
      <c r="S55" s="60" t="s">
        <v>897</v>
      </c>
      <c r="T55" s="60" t="s">
        <v>897</v>
      </c>
      <c r="U55" s="60" t="s">
        <v>884</v>
      </c>
      <c r="V55" s="60" t="s">
        <v>879</v>
      </c>
      <c r="W55" s="74">
        <v>42877</v>
      </c>
      <c r="X55" s="74">
        <v>42877</v>
      </c>
      <c r="Y55" s="74"/>
      <c r="Z55" s="74">
        <v>33958</v>
      </c>
    </row>
    <row r="56" spans="1:26">
      <c r="A56" s="60" t="s">
        <v>1088</v>
      </c>
      <c r="B56" s="60" t="s">
        <v>868</v>
      </c>
      <c r="C56" s="60" t="s">
        <v>1089</v>
      </c>
      <c r="D56" s="60" t="s">
        <v>354</v>
      </c>
      <c r="E56" s="73" t="s">
        <v>15</v>
      </c>
      <c r="F56" s="73" t="s">
        <v>23</v>
      </c>
      <c r="G56" s="60" t="s">
        <v>47</v>
      </c>
      <c r="H56" s="60" t="s">
        <v>871</v>
      </c>
      <c r="I56" s="60" t="s">
        <v>821</v>
      </c>
      <c r="J56" s="60" t="s">
        <v>667</v>
      </c>
      <c r="K56" s="60" t="s">
        <v>721</v>
      </c>
      <c r="L56" s="60" t="s">
        <v>872</v>
      </c>
      <c r="M56" s="60" t="s">
        <v>1079</v>
      </c>
      <c r="N56" s="60" t="s">
        <v>14</v>
      </c>
      <c r="O56" s="60" t="s">
        <v>1080</v>
      </c>
      <c r="P56" s="60" t="s">
        <v>1081</v>
      </c>
      <c r="Q56" s="60" t="s">
        <v>876</v>
      </c>
      <c r="R56" s="60" t="s">
        <v>1013</v>
      </c>
      <c r="S56" s="60" t="s">
        <v>897</v>
      </c>
      <c r="T56" s="60" t="s">
        <v>897</v>
      </c>
      <c r="U56" s="60" t="s">
        <v>878</v>
      </c>
      <c r="V56" s="60" t="s">
        <v>1033</v>
      </c>
      <c r="W56" s="74">
        <v>41582</v>
      </c>
      <c r="X56" s="74">
        <v>40257</v>
      </c>
      <c r="Y56" s="74"/>
      <c r="Z56" s="74">
        <v>32276</v>
      </c>
    </row>
    <row r="57" spans="1:26">
      <c r="A57" s="60" t="s">
        <v>1090</v>
      </c>
      <c r="B57" s="60" t="s">
        <v>868</v>
      </c>
      <c r="C57" s="60" t="s">
        <v>1091</v>
      </c>
      <c r="D57" s="60" t="s">
        <v>555</v>
      </c>
      <c r="E57" s="73" t="s">
        <v>15</v>
      </c>
      <c r="F57" s="73" t="s">
        <v>913</v>
      </c>
      <c r="G57" s="60" t="s">
        <v>50</v>
      </c>
      <c r="H57" s="60" t="s">
        <v>871</v>
      </c>
      <c r="I57" s="60" t="s">
        <v>819</v>
      </c>
      <c r="J57" s="60" t="s">
        <v>668</v>
      </c>
      <c r="K57" s="60" t="s">
        <v>774</v>
      </c>
      <c r="L57" s="60" t="s">
        <v>872</v>
      </c>
      <c r="M57" s="60" t="s">
        <v>1069</v>
      </c>
      <c r="N57" s="60" t="s">
        <v>14</v>
      </c>
      <c r="O57" s="60" t="s">
        <v>942</v>
      </c>
      <c r="P57" s="60" t="s">
        <v>943</v>
      </c>
      <c r="Q57" s="60" t="s">
        <v>876</v>
      </c>
      <c r="R57" s="60" t="s">
        <v>896</v>
      </c>
      <c r="S57" s="60" t="s">
        <v>897</v>
      </c>
      <c r="T57" s="60" t="s">
        <v>897</v>
      </c>
      <c r="U57" s="60" t="s">
        <v>878</v>
      </c>
      <c r="V57" s="60" t="s">
        <v>944</v>
      </c>
      <c r="W57" s="74">
        <v>41091</v>
      </c>
      <c r="X57" s="74">
        <v>39815</v>
      </c>
      <c r="Y57" s="74"/>
      <c r="Z57" s="74">
        <v>27846</v>
      </c>
    </row>
    <row r="58" spans="1:26">
      <c r="A58" s="60" t="s">
        <v>1092</v>
      </c>
      <c r="B58" s="60" t="s">
        <v>868</v>
      </c>
      <c r="C58" s="60" t="s">
        <v>1093</v>
      </c>
      <c r="D58" s="60" t="s">
        <v>593</v>
      </c>
      <c r="E58" s="73" t="s">
        <v>15</v>
      </c>
      <c r="F58" s="73" t="s">
        <v>913</v>
      </c>
      <c r="G58" s="60" t="s">
        <v>26</v>
      </c>
      <c r="H58" s="60" t="s">
        <v>871</v>
      </c>
      <c r="I58" s="60" t="s">
        <v>819</v>
      </c>
      <c r="J58" s="60" t="s">
        <v>667</v>
      </c>
      <c r="K58" s="60" t="s">
        <v>700</v>
      </c>
      <c r="L58" s="60" t="s">
        <v>872</v>
      </c>
      <c r="M58" s="60" t="s">
        <v>1064</v>
      </c>
      <c r="N58" s="60" t="s">
        <v>22</v>
      </c>
      <c r="O58" s="60" t="s">
        <v>1037</v>
      </c>
      <c r="P58" s="60" t="s">
        <v>1038</v>
      </c>
      <c r="Q58" s="60" t="s">
        <v>876</v>
      </c>
      <c r="R58" s="60" t="s">
        <v>1094</v>
      </c>
      <c r="S58" s="60" t="s">
        <v>1095</v>
      </c>
      <c r="T58" s="60" t="s">
        <v>1096</v>
      </c>
      <c r="U58" s="60" t="s">
        <v>878</v>
      </c>
      <c r="V58" s="60" t="s">
        <v>879</v>
      </c>
      <c r="W58" s="74">
        <v>41122</v>
      </c>
      <c r="X58" s="74">
        <v>39661</v>
      </c>
      <c r="Y58" s="74"/>
      <c r="Z58" s="74">
        <v>26726</v>
      </c>
    </row>
    <row r="59" spans="1:26">
      <c r="A59" s="60" t="s">
        <v>1097</v>
      </c>
      <c r="B59" s="60" t="s">
        <v>868</v>
      </c>
      <c r="C59" s="60" t="s">
        <v>1098</v>
      </c>
      <c r="D59" s="60" t="s">
        <v>452</v>
      </c>
      <c r="E59" s="73" t="s">
        <v>15</v>
      </c>
      <c r="F59" s="73" t="s">
        <v>913</v>
      </c>
      <c r="G59" s="60" t="s">
        <v>50</v>
      </c>
      <c r="H59" s="60" t="s">
        <v>871</v>
      </c>
      <c r="I59" s="60" t="s">
        <v>819</v>
      </c>
      <c r="J59" s="60" t="s">
        <v>668</v>
      </c>
      <c r="K59" s="60" t="s">
        <v>713</v>
      </c>
      <c r="L59" s="60" t="s">
        <v>872</v>
      </c>
      <c r="M59" s="60" t="s">
        <v>1069</v>
      </c>
      <c r="N59" s="60" t="s">
        <v>14</v>
      </c>
      <c r="O59" s="60" t="s">
        <v>942</v>
      </c>
      <c r="P59" s="60" t="s">
        <v>943</v>
      </c>
      <c r="Q59" s="60" t="s">
        <v>876</v>
      </c>
      <c r="R59" s="60" t="s">
        <v>1099</v>
      </c>
      <c r="S59" s="60" t="s">
        <v>897</v>
      </c>
      <c r="T59" s="60" t="s">
        <v>897</v>
      </c>
      <c r="U59" s="60" t="s">
        <v>878</v>
      </c>
      <c r="V59" s="60" t="s">
        <v>944</v>
      </c>
      <c r="W59" s="74">
        <v>40664</v>
      </c>
      <c r="X59" s="74">
        <v>39755</v>
      </c>
      <c r="Y59" s="74"/>
      <c r="Z59" s="74">
        <v>26072</v>
      </c>
    </row>
    <row r="60" spans="1:26">
      <c r="A60" s="60" t="s">
        <v>1100</v>
      </c>
      <c r="B60" s="60" t="s">
        <v>868</v>
      </c>
      <c r="C60" s="60" t="s">
        <v>1101</v>
      </c>
      <c r="D60" s="60" t="s">
        <v>160</v>
      </c>
      <c r="E60" s="73" t="s">
        <v>15</v>
      </c>
      <c r="F60" s="73" t="s">
        <v>913</v>
      </c>
      <c r="G60" s="60" t="s">
        <v>26</v>
      </c>
      <c r="H60" s="60" t="s">
        <v>871</v>
      </c>
      <c r="I60" s="60" t="s">
        <v>819</v>
      </c>
      <c r="J60" s="60" t="s">
        <v>667</v>
      </c>
      <c r="K60" s="60" t="s">
        <v>700</v>
      </c>
      <c r="L60" s="60" t="s">
        <v>872</v>
      </c>
      <c r="M60" s="60" t="s">
        <v>1064</v>
      </c>
      <c r="N60" s="60" t="s">
        <v>22</v>
      </c>
      <c r="O60" s="60" t="s">
        <v>1037</v>
      </c>
      <c r="P60" s="60" t="s">
        <v>1038</v>
      </c>
      <c r="Q60" s="60" t="s">
        <v>876</v>
      </c>
      <c r="R60" s="60" t="s">
        <v>1102</v>
      </c>
      <c r="S60" s="60" t="s">
        <v>1103</v>
      </c>
      <c r="T60" s="60" t="s">
        <v>897</v>
      </c>
      <c r="U60" s="60" t="s">
        <v>878</v>
      </c>
      <c r="V60" s="60" t="s">
        <v>879</v>
      </c>
      <c r="W60" s="74">
        <v>41155</v>
      </c>
      <c r="X60" s="74">
        <v>41155</v>
      </c>
      <c r="Y60" s="74"/>
      <c r="Z60" s="74">
        <v>32838</v>
      </c>
    </row>
    <row r="61" spans="1:26">
      <c r="A61" s="60" t="s">
        <v>1104</v>
      </c>
      <c r="B61" s="60" t="s">
        <v>868</v>
      </c>
      <c r="C61" s="60" t="s">
        <v>1105</v>
      </c>
      <c r="D61" s="60" t="s">
        <v>437</v>
      </c>
      <c r="E61" s="73" t="s">
        <v>15</v>
      </c>
      <c r="F61" s="73" t="s">
        <v>23</v>
      </c>
      <c r="G61" s="60" t="s">
        <v>47</v>
      </c>
      <c r="H61" s="60" t="s">
        <v>871</v>
      </c>
      <c r="I61" s="60" t="s">
        <v>821</v>
      </c>
      <c r="J61" s="60" t="s">
        <v>667</v>
      </c>
      <c r="K61" s="60" t="s">
        <v>710</v>
      </c>
      <c r="L61" s="60" t="s">
        <v>872</v>
      </c>
      <c r="M61" s="60" t="s">
        <v>1079</v>
      </c>
      <c r="N61" s="60" t="s">
        <v>14</v>
      </c>
      <c r="O61" s="60" t="s">
        <v>1080</v>
      </c>
      <c r="P61" s="60" t="s">
        <v>1081</v>
      </c>
      <c r="Q61" s="60" t="s">
        <v>876</v>
      </c>
      <c r="R61" s="60" t="s">
        <v>1039</v>
      </c>
      <c r="S61" s="60" t="s">
        <v>897</v>
      </c>
      <c r="T61" s="60" t="s">
        <v>897</v>
      </c>
      <c r="U61" s="60" t="s">
        <v>884</v>
      </c>
      <c r="V61" s="60" t="s">
        <v>1033</v>
      </c>
      <c r="W61" s="74">
        <v>42676</v>
      </c>
      <c r="X61" s="74">
        <v>42676</v>
      </c>
      <c r="Y61" s="74"/>
      <c r="Z61" s="74">
        <v>34176</v>
      </c>
    </row>
    <row r="62" spans="1:26">
      <c r="A62" s="60" t="s">
        <v>1106</v>
      </c>
      <c r="B62" s="60" t="s">
        <v>868</v>
      </c>
      <c r="C62" s="60" t="s">
        <v>1107</v>
      </c>
      <c r="D62" s="60" t="s">
        <v>518</v>
      </c>
      <c r="E62" s="73" t="s">
        <v>15</v>
      </c>
      <c r="F62" s="73" t="s">
        <v>870</v>
      </c>
      <c r="G62" s="60" t="s">
        <v>39</v>
      </c>
      <c r="H62" s="60" t="s">
        <v>871</v>
      </c>
      <c r="I62" s="60" t="s">
        <v>819</v>
      </c>
      <c r="J62" s="60" t="s">
        <v>667</v>
      </c>
      <c r="K62" s="60" t="s">
        <v>691</v>
      </c>
      <c r="L62" s="60" t="s">
        <v>872</v>
      </c>
      <c r="M62" s="60" t="s">
        <v>873</v>
      </c>
      <c r="N62" s="60" t="s">
        <v>14</v>
      </c>
      <c r="O62" s="60" t="s">
        <v>882</v>
      </c>
      <c r="P62" s="60" t="s">
        <v>883</v>
      </c>
      <c r="Q62" s="60" t="s">
        <v>876</v>
      </c>
      <c r="R62" s="60" t="s">
        <v>1072</v>
      </c>
      <c r="S62" s="60" t="s">
        <v>923</v>
      </c>
      <c r="T62" s="60" t="s">
        <v>924</v>
      </c>
      <c r="U62" s="60" t="s">
        <v>898</v>
      </c>
      <c r="V62" s="60" t="s">
        <v>885</v>
      </c>
      <c r="W62" s="74">
        <v>43017</v>
      </c>
      <c r="X62" s="74">
        <v>43017</v>
      </c>
      <c r="Y62" s="74"/>
      <c r="Z62" s="74">
        <v>26081</v>
      </c>
    </row>
    <row r="63" spans="1:26">
      <c r="A63" s="60" t="s">
        <v>1108</v>
      </c>
      <c r="B63" s="60" t="s">
        <v>868</v>
      </c>
      <c r="C63" s="60" t="s">
        <v>1109</v>
      </c>
      <c r="D63" s="60" t="s">
        <v>342</v>
      </c>
      <c r="E63" s="73" t="s">
        <v>15</v>
      </c>
      <c r="F63" s="73" t="s">
        <v>23</v>
      </c>
      <c r="G63" s="60" t="s">
        <v>47</v>
      </c>
      <c r="H63" s="60" t="s">
        <v>871</v>
      </c>
      <c r="I63" s="60" t="s">
        <v>821</v>
      </c>
      <c r="J63" s="60" t="s">
        <v>667</v>
      </c>
      <c r="K63" s="60" t="s">
        <v>710</v>
      </c>
      <c r="L63" s="60" t="s">
        <v>872</v>
      </c>
      <c r="M63" s="60" t="s">
        <v>1079</v>
      </c>
      <c r="N63" s="60" t="s">
        <v>14</v>
      </c>
      <c r="O63" s="60" t="s">
        <v>1080</v>
      </c>
      <c r="P63" s="60" t="s">
        <v>1081</v>
      </c>
      <c r="Q63" s="60" t="s">
        <v>876</v>
      </c>
      <c r="R63" s="60" t="s">
        <v>1110</v>
      </c>
      <c r="S63" s="60" t="s">
        <v>897</v>
      </c>
      <c r="T63" s="60" t="s">
        <v>897</v>
      </c>
      <c r="U63" s="60" t="s">
        <v>878</v>
      </c>
      <c r="V63" s="60" t="s">
        <v>1033</v>
      </c>
      <c r="W63" s="74">
        <v>41177</v>
      </c>
      <c r="X63" s="74">
        <v>40408</v>
      </c>
      <c r="Y63" s="74"/>
      <c r="Z63" s="74">
        <v>30526</v>
      </c>
    </row>
    <row r="64" spans="1:26">
      <c r="A64" s="60" t="s">
        <v>1111</v>
      </c>
      <c r="B64" s="60" t="s">
        <v>868</v>
      </c>
      <c r="C64" s="60" t="s">
        <v>1112</v>
      </c>
      <c r="D64" s="60" t="s">
        <v>352</v>
      </c>
      <c r="E64" s="73" t="s">
        <v>15</v>
      </c>
      <c r="F64" s="73" t="s">
        <v>913</v>
      </c>
      <c r="G64" s="60" t="s">
        <v>50</v>
      </c>
      <c r="H64" s="60" t="s">
        <v>871</v>
      </c>
      <c r="I64" s="60" t="s">
        <v>826</v>
      </c>
      <c r="J64" s="60" t="s">
        <v>668</v>
      </c>
      <c r="K64" s="60" t="s">
        <v>713</v>
      </c>
      <c r="L64" s="60" t="s">
        <v>872</v>
      </c>
      <c r="M64" s="60" t="s">
        <v>1069</v>
      </c>
      <c r="N64" s="60" t="s">
        <v>14</v>
      </c>
      <c r="O64" s="60" t="s">
        <v>942</v>
      </c>
      <c r="P64" s="60" t="s">
        <v>943</v>
      </c>
      <c r="Q64" s="60" t="s">
        <v>876</v>
      </c>
      <c r="R64" s="60" t="s">
        <v>973</v>
      </c>
      <c r="S64" s="60" t="s">
        <v>897</v>
      </c>
      <c r="T64" s="60" t="s">
        <v>897</v>
      </c>
      <c r="U64" s="60" t="s">
        <v>878</v>
      </c>
      <c r="V64" s="60" t="s">
        <v>944</v>
      </c>
      <c r="W64" s="74">
        <v>41244</v>
      </c>
      <c r="X64" s="74">
        <v>40101</v>
      </c>
      <c r="Y64" s="74"/>
      <c r="Z64" s="74">
        <v>29758</v>
      </c>
    </row>
    <row r="65" spans="1:26">
      <c r="A65" s="60" t="s">
        <v>1113</v>
      </c>
      <c r="B65" s="60" t="s">
        <v>868</v>
      </c>
      <c r="C65" s="60" t="s">
        <v>1114</v>
      </c>
      <c r="D65" s="60" t="s">
        <v>239</v>
      </c>
      <c r="E65" s="73" t="s">
        <v>15</v>
      </c>
      <c r="F65" s="73" t="s">
        <v>870</v>
      </c>
      <c r="G65" s="60" t="s">
        <v>16</v>
      </c>
      <c r="H65" s="60" t="s">
        <v>871</v>
      </c>
      <c r="I65" s="60" t="s">
        <v>819</v>
      </c>
      <c r="J65" s="60" t="s">
        <v>668</v>
      </c>
      <c r="K65" s="60" t="s">
        <v>684</v>
      </c>
      <c r="L65" s="60" t="s">
        <v>872</v>
      </c>
      <c r="M65" s="60" t="s">
        <v>873</v>
      </c>
      <c r="N65" s="60" t="s">
        <v>14</v>
      </c>
      <c r="O65" s="60" t="s">
        <v>909</v>
      </c>
      <c r="P65" s="60" t="s">
        <v>910</v>
      </c>
      <c r="Q65" s="60" t="s">
        <v>876</v>
      </c>
      <c r="R65" s="60" t="s">
        <v>923</v>
      </c>
      <c r="S65" s="60" t="s">
        <v>923</v>
      </c>
      <c r="T65" s="60" t="s">
        <v>924</v>
      </c>
      <c r="U65" s="60" t="s">
        <v>878</v>
      </c>
      <c r="V65" s="60" t="s">
        <v>885</v>
      </c>
      <c r="W65" s="74">
        <v>43160</v>
      </c>
      <c r="X65" s="74">
        <v>41612</v>
      </c>
      <c r="Y65" s="74"/>
      <c r="Z65" s="74">
        <v>28727</v>
      </c>
    </row>
    <row r="66" spans="1:26">
      <c r="A66" s="60" t="s">
        <v>1115</v>
      </c>
      <c r="B66" s="60" t="s">
        <v>868</v>
      </c>
      <c r="C66" s="60" t="s">
        <v>1116</v>
      </c>
      <c r="D66" s="60" t="s">
        <v>360</v>
      </c>
      <c r="E66" s="73" t="s">
        <v>15</v>
      </c>
      <c r="F66" s="73" t="s">
        <v>870</v>
      </c>
      <c r="G66" s="60" t="s">
        <v>16</v>
      </c>
      <c r="H66" s="60" t="s">
        <v>936</v>
      </c>
      <c r="I66" s="60" t="s">
        <v>819</v>
      </c>
      <c r="J66" s="60" t="s">
        <v>668</v>
      </c>
      <c r="K66" s="60" t="s">
        <v>755</v>
      </c>
      <c r="L66" s="60" t="s">
        <v>872</v>
      </c>
      <c r="M66" s="60" t="s">
        <v>914</v>
      </c>
      <c r="N66" s="60" t="s">
        <v>22</v>
      </c>
      <c r="O66" s="60" t="s">
        <v>937</v>
      </c>
      <c r="P66" s="60" t="s">
        <v>938</v>
      </c>
      <c r="Q66" s="60" t="s">
        <v>876</v>
      </c>
      <c r="R66" s="60" t="s">
        <v>939</v>
      </c>
      <c r="S66" s="60" t="s">
        <v>897</v>
      </c>
      <c r="T66" s="60" t="s">
        <v>897</v>
      </c>
      <c r="U66" s="60" t="s">
        <v>898</v>
      </c>
      <c r="V66" s="60" t="s">
        <v>944</v>
      </c>
      <c r="W66" s="74">
        <v>43435</v>
      </c>
      <c r="X66" s="74">
        <v>42863</v>
      </c>
      <c r="Y66" s="74"/>
      <c r="Z66" s="74">
        <v>33367</v>
      </c>
    </row>
    <row r="67" spans="1:26">
      <c r="A67" s="60" t="s">
        <v>1117</v>
      </c>
      <c r="B67" s="60" t="s">
        <v>868</v>
      </c>
      <c r="C67" s="60" t="s">
        <v>1118</v>
      </c>
      <c r="D67" s="60" t="s">
        <v>392</v>
      </c>
      <c r="E67" s="73" t="s">
        <v>15</v>
      </c>
      <c r="F67" s="73" t="s">
        <v>23</v>
      </c>
      <c r="G67" s="60" t="s">
        <v>47</v>
      </c>
      <c r="H67" s="60" t="s">
        <v>871</v>
      </c>
      <c r="I67" s="60" t="s">
        <v>821</v>
      </c>
      <c r="J67" s="60" t="s">
        <v>667</v>
      </c>
      <c r="K67" s="60" t="s">
        <v>770</v>
      </c>
      <c r="L67" s="60" t="s">
        <v>872</v>
      </c>
      <c r="M67" s="60" t="s">
        <v>1064</v>
      </c>
      <c r="N67" s="60" t="s">
        <v>22</v>
      </c>
      <c r="O67" s="60" t="s">
        <v>1080</v>
      </c>
      <c r="P67" s="60" t="s">
        <v>1081</v>
      </c>
      <c r="Q67" s="60" t="s">
        <v>876</v>
      </c>
      <c r="R67" s="60" t="s">
        <v>973</v>
      </c>
      <c r="S67" s="60" t="s">
        <v>897</v>
      </c>
      <c r="T67" s="60" t="s">
        <v>897</v>
      </c>
      <c r="U67" s="60" t="s">
        <v>884</v>
      </c>
      <c r="V67" s="60" t="s">
        <v>944</v>
      </c>
      <c r="W67" s="74">
        <v>42401</v>
      </c>
      <c r="X67" s="74">
        <v>42401</v>
      </c>
      <c r="Y67" s="74"/>
      <c r="Z67" s="74">
        <v>30695</v>
      </c>
    </row>
    <row r="68" spans="1:26">
      <c r="A68" s="60" t="s">
        <v>1119</v>
      </c>
      <c r="B68" s="60" t="s">
        <v>868</v>
      </c>
      <c r="C68" s="60" t="s">
        <v>1120</v>
      </c>
      <c r="D68" s="60" t="s">
        <v>285</v>
      </c>
      <c r="E68" s="73" t="s">
        <v>15</v>
      </c>
      <c r="F68" s="73" t="s">
        <v>913</v>
      </c>
      <c r="G68" s="60" t="s">
        <v>50</v>
      </c>
      <c r="H68" s="60" t="s">
        <v>871</v>
      </c>
      <c r="I68" s="60" t="s">
        <v>819</v>
      </c>
      <c r="J68" s="60" t="s">
        <v>667</v>
      </c>
      <c r="K68" s="60" t="s">
        <v>713</v>
      </c>
      <c r="L68" s="60" t="s">
        <v>872</v>
      </c>
      <c r="M68" s="60" t="s">
        <v>1069</v>
      </c>
      <c r="N68" s="60" t="s">
        <v>14</v>
      </c>
      <c r="O68" s="60" t="s">
        <v>942</v>
      </c>
      <c r="P68" s="60" t="s">
        <v>943</v>
      </c>
      <c r="Q68" s="60" t="s">
        <v>876</v>
      </c>
      <c r="R68" s="60" t="s">
        <v>923</v>
      </c>
      <c r="S68" s="60" t="s">
        <v>923</v>
      </c>
      <c r="T68" s="60" t="s">
        <v>924</v>
      </c>
      <c r="U68" s="60" t="s">
        <v>884</v>
      </c>
      <c r="V68" s="60" t="s">
        <v>944</v>
      </c>
      <c r="W68" s="74">
        <v>42781</v>
      </c>
      <c r="X68" s="74">
        <v>42781</v>
      </c>
      <c r="Y68" s="74"/>
      <c r="Z68" s="74">
        <v>32582</v>
      </c>
    </row>
    <row r="69" spans="1:26">
      <c r="A69" s="60" t="s">
        <v>1121</v>
      </c>
      <c r="B69" s="60" t="s">
        <v>868</v>
      </c>
      <c r="C69" s="60" t="s">
        <v>1122</v>
      </c>
      <c r="D69" s="60" t="s">
        <v>632</v>
      </c>
      <c r="E69" s="73" t="s">
        <v>15</v>
      </c>
      <c r="F69" s="73" t="s">
        <v>913</v>
      </c>
      <c r="G69" s="60" t="s">
        <v>26</v>
      </c>
      <c r="H69" s="60" t="s">
        <v>871</v>
      </c>
      <c r="I69" s="60" t="s">
        <v>819</v>
      </c>
      <c r="J69" s="60" t="s">
        <v>667</v>
      </c>
      <c r="K69" s="60" t="s">
        <v>675</v>
      </c>
      <c r="L69" s="60" t="s">
        <v>872</v>
      </c>
      <c r="M69" s="60" t="s">
        <v>1069</v>
      </c>
      <c r="N69" s="60" t="s">
        <v>14</v>
      </c>
      <c r="O69" s="60" t="s">
        <v>1037</v>
      </c>
      <c r="P69" s="60" t="s">
        <v>1038</v>
      </c>
      <c r="Q69" s="60" t="s">
        <v>876</v>
      </c>
      <c r="R69" s="60" t="s">
        <v>991</v>
      </c>
      <c r="S69" s="60" t="s">
        <v>923</v>
      </c>
      <c r="T69" s="60" t="s">
        <v>924</v>
      </c>
      <c r="U69" s="60" t="s">
        <v>878</v>
      </c>
      <c r="V69" s="60" t="s">
        <v>1033</v>
      </c>
      <c r="W69" s="74">
        <v>41708</v>
      </c>
      <c r="X69" s="74">
        <v>40822</v>
      </c>
      <c r="Y69" s="74"/>
      <c r="Z69" s="74">
        <v>31885</v>
      </c>
    </row>
    <row r="70" spans="1:26">
      <c r="A70" s="60" t="s">
        <v>1123</v>
      </c>
      <c r="B70" s="60" t="s">
        <v>868</v>
      </c>
      <c r="C70" s="60" t="s">
        <v>1124</v>
      </c>
      <c r="D70" s="60" t="s">
        <v>374</v>
      </c>
      <c r="E70" s="73" t="s">
        <v>15</v>
      </c>
      <c r="F70" s="73" t="s">
        <v>913</v>
      </c>
      <c r="G70" s="60" t="s">
        <v>250</v>
      </c>
      <c r="H70" s="60" t="s">
        <v>871</v>
      </c>
      <c r="I70" s="60" t="s">
        <v>819</v>
      </c>
      <c r="J70" s="60" t="s">
        <v>668</v>
      </c>
      <c r="K70" s="60" t="s">
        <v>742</v>
      </c>
      <c r="L70" s="60" t="s">
        <v>872</v>
      </c>
      <c r="M70" s="60" t="s">
        <v>922</v>
      </c>
      <c r="N70" s="60" t="s">
        <v>22</v>
      </c>
      <c r="O70" s="60" t="s">
        <v>1044</v>
      </c>
      <c r="P70" s="60" t="s">
        <v>1045</v>
      </c>
      <c r="Q70" s="60" t="s">
        <v>876</v>
      </c>
      <c r="R70" s="60" t="s">
        <v>973</v>
      </c>
      <c r="S70" s="60" t="s">
        <v>897</v>
      </c>
      <c r="T70" s="60" t="s">
        <v>897</v>
      </c>
      <c r="U70" s="60" t="s">
        <v>884</v>
      </c>
      <c r="V70" s="60" t="s">
        <v>879</v>
      </c>
      <c r="W70" s="74">
        <v>42982</v>
      </c>
      <c r="X70" s="74">
        <v>42982</v>
      </c>
      <c r="Y70" s="74"/>
      <c r="Z70" s="74">
        <v>33801</v>
      </c>
    </row>
    <row r="71" spans="1:26">
      <c r="A71" s="60" t="s">
        <v>1125</v>
      </c>
      <c r="B71" s="60" t="s">
        <v>868</v>
      </c>
      <c r="C71" s="60" t="s">
        <v>1126</v>
      </c>
      <c r="D71" s="60" t="s">
        <v>400</v>
      </c>
      <c r="E71" s="73" t="s">
        <v>15</v>
      </c>
      <c r="F71" s="73" t="s">
        <v>913</v>
      </c>
      <c r="G71" s="60" t="s">
        <v>110</v>
      </c>
      <c r="H71" s="60" t="s">
        <v>871</v>
      </c>
      <c r="I71" s="60" t="s">
        <v>819</v>
      </c>
      <c r="J71" s="60" t="s">
        <v>667</v>
      </c>
      <c r="K71" s="60" t="s">
        <v>682</v>
      </c>
      <c r="L71" s="60" t="s">
        <v>872</v>
      </c>
      <c r="M71" s="60" t="s">
        <v>922</v>
      </c>
      <c r="N71" s="60" t="s">
        <v>22</v>
      </c>
      <c r="O71" s="60" t="s">
        <v>928</v>
      </c>
      <c r="P71" s="60" t="s">
        <v>929</v>
      </c>
      <c r="Q71" s="60" t="s">
        <v>876</v>
      </c>
      <c r="R71" s="60" t="s">
        <v>877</v>
      </c>
      <c r="S71" s="60" t="s">
        <v>877</v>
      </c>
      <c r="T71" s="60" t="s">
        <v>877</v>
      </c>
      <c r="U71" s="60" t="s">
        <v>884</v>
      </c>
      <c r="V71" s="60" t="s">
        <v>879</v>
      </c>
      <c r="W71" s="74">
        <v>42826</v>
      </c>
      <c r="X71" s="74">
        <v>42352</v>
      </c>
      <c r="Y71" s="74"/>
      <c r="Z71" s="74">
        <v>33661</v>
      </c>
    </row>
    <row r="72" spans="1:26">
      <c r="A72" s="60" t="s">
        <v>1127</v>
      </c>
      <c r="B72" s="60" t="s">
        <v>868</v>
      </c>
      <c r="C72" s="60" t="s">
        <v>1128</v>
      </c>
      <c r="D72" s="60" t="s">
        <v>329</v>
      </c>
      <c r="E72" s="73" t="s">
        <v>15</v>
      </c>
      <c r="F72" s="73" t="s">
        <v>913</v>
      </c>
      <c r="G72" s="60" t="s">
        <v>26</v>
      </c>
      <c r="H72" s="60" t="s">
        <v>871</v>
      </c>
      <c r="I72" s="60" t="s">
        <v>819</v>
      </c>
      <c r="J72" s="60" t="s">
        <v>667</v>
      </c>
      <c r="K72" s="60" t="s">
        <v>700</v>
      </c>
      <c r="L72" s="60" t="s">
        <v>872</v>
      </c>
      <c r="M72" s="60" t="s">
        <v>1064</v>
      </c>
      <c r="N72" s="60" t="s">
        <v>22</v>
      </c>
      <c r="O72" s="60" t="s">
        <v>1037</v>
      </c>
      <c r="P72" s="60" t="s">
        <v>1038</v>
      </c>
      <c r="Q72" s="60" t="s">
        <v>876</v>
      </c>
      <c r="R72" s="60" t="s">
        <v>877</v>
      </c>
      <c r="S72" s="60" t="s">
        <v>877</v>
      </c>
      <c r="T72" s="60" t="s">
        <v>877</v>
      </c>
      <c r="U72" s="60" t="s">
        <v>884</v>
      </c>
      <c r="V72" s="60" t="s">
        <v>879</v>
      </c>
      <c r="W72" s="74">
        <v>42856</v>
      </c>
      <c r="X72" s="74">
        <v>42677</v>
      </c>
      <c r="Y72" s="74"/>
      <c r="Z72" s="74">
        <v>34690</v>
      </c>
    </row>
    <row r="73" spans="1:26">
      <c r="A73" s="60" t="s">
        <v>1129</v>
      </c>
      <c r="B73" s="60" t="s">
        <v>868</v>
      </c>
      <c r="C73" s="60" t="s">
        <v>1130</v>
      </c>
      <c r="D73" s="60" t="s">
        <v>224</v>
      </c>
      <c r="E73" s="73" t="s">
        <v>15</v>
      </c>
      <c r="F73" s="73" t="s">
        <v>913</v>
      </c>
      <c r="G73" s="60" t="s">
        <v>226</v>
      </c>
      <c r="H73" s="60" t="s">
        <v>871</v>
      </c>
      <c r="I73" s="60" t="s">
        <v>819</v>
      </c>
      <c r="J73" s="60" t="s">
        <v>667</v>
      </c>
      <c r="K73" s="60" t="s">
        <v>736</v>
      </c>
      <c r="L73" s="60" t="s">
        <v>872</v>
      </c>
      <c r="M73" s="60" t="s">
        <v>927</v>
      </c>
      <c r="N73" s="60" t="s">
        <v>109</v>
      </c>
      <c r="O73" s="60" t="s">
        <v>1086</v>
      </c>
      <c r="P73" s="60" t="s">
        <v>1087</v>
      </c>
      <c r="Q73" s="60" t="s">
        <v>876</v>
      </c>
      <c r="R73" s="60" t="s">
        <v>996</v>
      </c>
      <c r="S73" s="60" t="s">
        <v>897</v>
      </c>
      <c r="T73" s="60" t="s">
        <v>897</v>
      </c>
      <c r="U73" s="60" t="s">
        <v>884</v>
      </c>
      <c r="V73" s="60" t="s">
        <v>891</v>
      </c>
      <c r="W73" s="74">
        <v>42751</v>
      </c>
      <c r="X73" s="74">
        <v>42751</v>
      </c>
      <c r="Y73" s="74"/>
      <c r="Z73" s="74">
        <v>27938</v>
      </c>
    </row>
    <row r="74" spans="1:26">
      <c r="A74" s="60" t="s">
        <v>1131</v>
      </c>
      <c r="B74" s="60" t="s">
        <v>868</v>
      </c>
      <c r="C74" s="60" t="s">
        <v>1132</v>
      </c>
      <c r="D74" s="60" t="s">
        <v>84</v>
      </c>
      <c r="E74" s="73" t="s">
        <v>15</v>
      </c>
      <c r="F74" s="73" t="s">
        <v>23</v>
      </c>
      <c r="G74" s="60" t="s">
        <v>47</v>
      </c>
      <c r="H74" s="60" t="s">
        <v>871</v>
      </c>
      <c r="I74" s="60" t="s">
        <v>821</v>
      </c>
      <c r="J74" s="60" t="s">
        <v>667</v>
      </c>
      <c r="K74" s="60" t="s">
        <v>694</v>
      </c>
      <c r="L74" s="60" t="s">
        <v>872</v>
      </c>
      <c r="M74" s="60" t="s">
        <v>1133</v>
      </c>
      <c r="N74" s="60" t="s">
        <v>14</v>
      </c>
      <c r="O74" s="60" t="s">
        <v>1080</v>
      </c>
      <c r="P74" s="60" t="s">
        <v>1081</v>
      </c>
      <c r="Q74" s="60" t="s">
        <v>876</v>
      </c>
      <c r="R74" s="60" t="s">
        <v>1019</v>
      </c>
      <c r="S74" s="60" t="s">
        <v>897</v>
      </c>
      <c r="T74" s="60" t="s">
        <v>897</v>
      </c>
      <c r="U74" s="60" t="s">
        <v>898</v>
      </c>
      <c r="V74" s="60" t="s">
        <v>1033</v>
      </c>
      <c r="W74" s="74">
        <v>42989</v>
      </c>
      <c r="X74" s="74">
        <v>42989</v>
      </c>
      <c r="Y74" s="74"/>
      <c r="Z74" s="74">
        <v>34214</v>
      </c>
    </row>
    <row r="75" spans="1:26">
      <c r="A75" s="60" t="s">
        <v>1134</v>
      </c>
      <c r="B75" s="60" t="s">
        <v>868</v>
      </c>
      <c r="C75" s="60" t="s">
        <v>1135</v>
      </c>
      <c r="D75" s="60" t="s">
        <v>24</v>
      </c>
      <c r="E75" s="73" t="s">
        <v>15</v>
      </c>
      <c r="F75" s="73" t="s">
        <v>913</v>
      </c>
      <c r="G75" s="60" t="s">
        <v>26</v>
      </c>
      <c r="H75" s="60" t="s">
        <v>871</v>
      </c>
      <c r="I75" s="60" t="s">
        <v>819</v>
      </c>
      <c r="J75" s="60" t="s">
        <v>667</v>
      </c>
      <c r="K75" s="60" t="s">
        <v>687</v>
      </c>
      <c r="L75" s="60" t="s">
        <v>872</v>
      </c>
      <c r="M75" s="60" t="s">
        <v>914</v>
      </c>
      <c r="N75" s="60" t="s">
        <v>22</v>
      </c>
      <c r="O75" s="60" t="s">
        <v>1037</v>
      </c>
      <c r="P75" s="60" t="s">
        <v>1038</v>
      </c>
      <c r="Q75" s="60" t="s">
        <v>876</v>
      </c>
      <c r="R75" s="60" t="s">
        <v>1136</v>
      </c>
      <c r="S75" s="60" t="s">
        <v>897</v>
      </c>
      <c r="T75" s="60" t="s">
        <v>897</v>
      </c>
      <c r="U75" s="60" t="s">
        <v>884</v>
      </c>
      <c r="V75" s="60" t="s">
        <v>879</v>
      </c>
      <c r="W75" s="74">
        <v>42905</v>
      </c>
      <c r="X75" s="74">
        <v>42905</v>
      </c>
      <c r="Y75" s="74"/>
      <c r="Z75" s="74">
        <v>31039</v>
      </c>
    </row>
    <row r="76" spans="1:26">
      <c r="A76" s="60" t="s">
        <v>1137</v>
      </c>
      <c r="B76" s="60" t="s">
        <v>868</v>
      </c>
      <c r="C76" s="60" t="s">
        <v>1138</v>
      </c>
      <c r="D76" s="60" t="s">
        <v>138</v>
      </c>
      <c r="E76" s="73" t="s">
        <v>15</v>
      </c>
      <c r="F76" s="73" t="s">
        <v>23</v>
      </c>
      <c r="G76" s="60" t="s">
        <v>140</v>
      </c>
      <c r="H76" s="60" t="s">
        <v>1139</v>
      </c>
      <c r="I76" s="60" t="s">
        <v>819</v>
      </c>
      <c r="J76" s="60" t="s">
        <v>668</v>
      </c>
      <c r="K76" s="60" t="s">
        <v>722</v>
      </c>
      <c r="L76" s="60" t="s">
        <v>872</v>
      </c>
      <c r="M76" s="60" t="s">
        <v>1069</v>
      </c>
      <c r="N76" s="60" t="s">
        <v>14</v>
      </c>
      <c r="O76" s="60" t="s">
        <v>1140</v>
      </c>
      <c r="P76" s="60" t="s">
        <v>1141</v>
      </c>
      <c r="Q76" s="60" t="s">
        <v>876</v>
      </c>
      <c r="R76" s="60" t="s">
        <v>1142</v>
      </c>
      <c r="S76" s="60" t="s">
        <v>897</v>
      </c>
      <c r="T76" s="60" t="s">
        <v>897</v>
      </c>
      <c r="U76" s="60" t="s">
        <v>898</v>
      </c>
      <c r="V76" s="60" t="s">
        <v>1033</v>
      </c>
      <c r="W76" s="74">
        <v>43739</v>
      </c>
      <c r="X76" s="74">
        <v>42723</v>
      </c>
      <c r="Y76" s="74"/>
      <c r="Z76" s="74">
        <v>33420</v>
      </c>
    </row>
    <row r="77" spans="1:26">
      <c r="A77" s="60" t="s">
        <v>1143</v>
      </c>
      <c r="B77" s="60" t="s">
        <v>868</v>
      </c>
      <c r="C77" s="60" t="s">
        <v>1144</v>
      </c>
      <c r="D77" s="60" t="s">
        <v>587</v>
      </c>
      <c r="E77" s="73" t="s">
        <v>15</v>
      </c>
      <c r="F77" s="73" t="s">
        <v>913</v>
      </c>
      <c r="G77" s="60" t="s">
        <v>226</v>
      </c>
      <c r="H77" s="60" t="s">
        <v>871</v>
      </c>
      <c r="I77" s="60" t="s">
        <v>819</v>
      </c>
      <c r="J77" s="60" t="s">
        <v>667</v>
      </c>
      <c r="K77" s="60" t="s">
        <v>810</v>
      </c>
      <c r="L77" s="60" t="s">
        <v>872</v>
      </c>
      <c r="M77" s="60" t="s">
        <v>922</v>
      </c>
      <c r="N77" s="60" t="s">
        <v>22</v>
      </c>
      <c r="O77" s="60" t="s">
        <v>1145</v>
      </c>
      <c r="P77" s="60" t="s">
        <v>1146</v>
      </c>
      <c r="Q77" s="60" t="s">
        <v>876</v>
      </c>
      <c r="R77" s="60" t="s">
        <v>1147</v>
      </c>
      <c r="S77" s="60" t="s">
        <v>897</v>
      </c>
      <c r="T77" s="60" t="s">
        <v>897</v>
      </c>
      <c r="U77" s="60" t="s">
        <v>878</v>
      </c>
      <c r="V77" s="60" t="s">
        <v>879</v>
      </c>
      <c r="W77" s="74">
        <v>41862</v>
      </c>
      <c r="X77" s="74">
        <v>40974</v>
      </c>
      <c r="Y77" s="74"/>
      <c r="Z77" s="74">
        <v>30351</v>
      </c>
    </row>
    <row r="78" spans="1:26">
      <c r="A78" s="60" t="s">
        <v>1148</v>
      </c>
      <c r="B78" s="60" t="s">
        <v>868</v>
      </c>
      <c r="C78" s="60" t="s">
        <v>1149</v>
      </c>
      <c r="D78" s="60" t="s">
        <v>220</v>
      </c>
      <c r="E78" s="73" t="s">
        <v>15</v>
      </c>
      <c r="F78" s="73" t="s">
        <v>870</v>
      </c>
      <c r="G78" s="60" t="s">
        <v>39</v>
      </c>
      <c r="H78" s="60" t="s">
        <v>871</v>
      </c>
      <c r="I78" s="60" t="s">
        <v>819</v>
      </c>
      <c r="J78" s="60" t="s">
        <v>668</v>
      </c>
      <c r="K78" s="60" t="s">
        <v>708</v>
      </c>
      <c r="L78" s="60" t="s">
        <v>872</v>
      </c>
      <c r="M78" s="60" t="s">
        <v>873</v>
      </c>
      <c r="N78" s="60" t="s">
        <v>14</v>
      </c>
      <c r="O78" s="60" t="s">
        <v>987</v>
      </c>
      <c r="P78" s="60" t="s">
        <v>988</v>
      </c>
      <c r="Q78" s="60" t="s">
        <v>876</v>
      </c>
      <c r="R78" s="60" t="s">
        <v>1150</v>
      </c>
      <c r="S78" s="60" t="s">
        <v>1151</v>
      </c>
      <c r="T78" s="60" t="s">
        <v>1152</v>
      </c>
      <c r="U78" s="60" t="s">
        <v>898</v>
      </c>
      <c r="V78" s="60" t="s">
        <v>879</v>
      </c>
      <c r="W78" s="74">
        <v>42982</v>
      </c>
      <c r="X78" s="74">
        <v>42982</v>
      </c>
      <c r="Y78" s="74"/>
      <c r="Z78" s="74">
        <v>30081</v>
      </c>
    </row>
    <row r="79" spans="1:26">
      <c r="A79" s="60" t="s">
        <v>1153</v>
      </c>
      <c r="B79" s="60" t="s">
        <v>868</v>
      </c>
      <c r="C79" s="60" t="s">
        <v>1154</v>
      </c>
      <c r="D79" s="60" t="s">
        <v>613</v>
      </c>
      <c r="E79" s="73" t="s">
        <v>186</v>
      </c>
      <c r="F79" s="73" t="s">
        <v>186</v>
      </c>
      <c r="G79" s="60" t="s">
        <v>247</v>
      </c>
      <c r="H79" s="60" t="s">
        <v>871</v>
      </c>
      <c r="I79" s="60" t="s">
        <v>819</v>
      </c>
      <c r="J79" s="60" t="s">
        <v>668</v>
      </c>
      <c r="K79" s="60" t="s">
        <v>813</v>
      </c>
      <c r="L79" s="60" t="s">
        <v>872</v>
      </c>
      <c r="M79" s="60" t="s">
        <v>922</v>
      </c>
      <c r="N79" s="60" t="s">
        <v>22</v>
      </c>
      <c r="O79" s="60" t="s">
        <v>1155</v>
      </c>
      <c r="P79" s="60" t="s">
        <v>1156</v>
      </c>
      <c r="Q79" s="60" t="s">
        <v>876</v>
      </c>
      <c r="R79" s="60" t="s">
        <v>1157</v>
      </c>
      <c r="S79" s="60" t="s">
        <v>923</v>
      </c>
      <c r="T79" s="60" t="s">
        <v>924</v>
      </c>
      <c r="U79" s="60" t="s">
        <v>878</v>
      </c>
      <c r="V79" s="60" t="s">
        <v>879</v>
      </c>
      <c r="W79" s="74">
        <v>40792</v>
      </c>
      <c r="X79" s="74">
        <v>40792</v>
      </c>
      <c r="Y79" s="74"/>
      <c r="Z79" s="74">
        <v>30090</v>
      </c>
    </row>
    <row r="80" spans="1:26">
      <c r="A80" s="60" t="s">
        <v>1158</v>
      </c>
      <c r="B80" s="60" t="s">
        <v>868</v>
      </c>
      <c r="C80" s="60" t="s">
        <v>1159</v>
      </c>
      <c r="D80" s="60" t="s">
        <v>99</v>
      </c>
      <c r="E80" s="73" t="s">
        <v>15</v>
      </c>
      <c r="F80" s="73" t="s">
        <v>870</v>
      </c>
      <c r="G80" s="60" t="s">
        <v>29</v>
      </c>
      <c r="H80" s="60" t="s">
        <v>871</v>
      </c>
      <c r="I80" s="60" t="s">
        <v>819</v>
      </c>
      <c r="J80" s="60" t="s">
        <v>667</v>
      </c>
      <c r="K80" s="60" t="s">
        <v>708</v>
      </c>
      <c r="L80" s="60" t="s">
        <v>872</v>
      </c>
      <c r="M80" s="60" t="s">
        <v>873</v>
      </c>
      <c r="N80" s="60" t="s">
        <v>14</v>
      </c>
      <c r="O80" s="60" t="s">
        <v>905</v>
      </c>
      <c r="P80" s="60" t="s">
        <v>906</v>
      </c>
      <c r="Q80" s="60" t="s">
        <v>876</v>
      </c>
      <c r="R80" s="60" t="s">
        <v>1160</v>
      </c>
      <c r="S80" s="60" t="s">
        <v>1161</v>
      </c>
      <c r="T80" s="60" t="s">
        <v>1161</v>
      </c>
      <c r="U80" s="60" t="s">
        <v>884</v>
      </c>
      <c r="V80" s="60" t="s">
        <v>879</v>
      </c>
      <c r="W80" s="74">
        <v>42522</v>
      </c>
      <c r="X80" s="74">
        <v>42522</v>
      </c>
      <c r="Y80" s="74"/>
      <c r="Z80" s="74">
        <v>28082</v>
      </c>
    </row>
    <row r="81" spans="1:26">
      <c r="A81" s="60" t="s">
        <v>1162</v>
      </c>
      <c r="B81" s="60" t="s">
        <v>868</v>
      </c>
      <c r="C81" s="60" t="s">
        <v>1163</v>
      </c>
      <c r="D81" s="60" t="s">
        <v>136</v>
      </c>
      <c r="E81" s="73" t="s">
        <v>15</v>
      </c>
      <c r="F81" s="73" t="s">
        <v>23</v>
      </c>
      <c r="G81" s="60" t="s">
        <v>47</v>
      </c>
      <c r="H81" s="60" t="s">
        <v>871</v>
      </c>
      <c r="I81" s="60" t="s">
        <v>821</v>
      </c>
      <c r="J81" s="60" t="s">
        <v>667</v>
      </c>
      <c r="K81" s="60" t="s">
        <v>721</v>
      </c>
      <c r="L81" s="60" t="s">
        <v>872</v>
      </c>
      <c r="M81" s="60" t="s">
        <v>1079</v>
      </c>
      <c r="N81" s="60" t="s">
        <v>14</v>
      </c>
      <c r="O81" s="60" t="s">
        <v>1080</v>
      </c>
      <c r="P81" s="60" t="s">
        <v>1081</v>
      </c>
      <c r="Q81" s="60" t="s">
        <v>876</v>
      </c>
      <c r="R81" s="60" t="s">
        <v>919</v>
      </c>
      <c r="S81" s="60" t="s">
        <v>897</v>
      </c>
      <c r="T81" s="60" t="s">
        <v>897</v>
      </c>
      <c r="U81" s="60" t="s">
        <v>884</v>
      </c>
      <c r="V81" s="60" t="s">
        <v>1033</v>
      </c>
      <c r="W81" s="74">
        <v>42676</v>
      </c>
      <c r="X81" s="74">
        <v>42676</v>
      </c>
      <c r="Y81" s="74"/>
      <c r="Z81" s="74">
        <v>33901</v>
      </c>
    </row>
    <row r="82" spans="1:26">
      <c r="A82" s="60" t="s">
        <v>1164</v>
      </c>
      <c r="B82" s="60" t="s">
        <v>868</v>
      </c>
      <c r="C82" s="60" t="s">
        <v>1165</v>
      </c>
      <c r="D82" s="60" t="s">
        <v>45</v>
      </c>
      <c r="E82" s="73" t="s">
        <v>15</v>
      </c>
      <c r="F82" s="73" t="s">
        <v>23</v>
      </c>
      <c r="G82" s="60" t="s">
        <v>47</v>
      </c>
      <c r="H82" s="60" t="s">
        <v>871</v>
      </c>
      <c r="I82" s="60" t="s">
        <v>821</v>
      </c>
      <c r="J82" s="60" t="s">
        <v>667</v>
      </c>
      <c r="K82" s="60" t="s">
        <v>694</v>
      </c>
      <c r="L82" s="60" t="s">
        <v>872</v>
      </c>
      <c r="M82" s="60" t="s">
        <v>1133</v>
      </c>
      <c r="N82" s="60" t="s">
        <v>14</v>
      </c>
      <c r="O82" s="60" t="s">
        <v>1080</v>
      </c>
      <c r="P82" s="60" t="s">
        <v>1081</v>
      </c>
      <c r="Q82" s="60" t="s">
        <v>876</v>
      </c>
      <c r="R82" s="60" t="s">
        <v>951</v>
      </c>
      <c r="S82" s="60" t="s">
        <v>897</v>
      </c>
      <c r="T82" s="60" t="s">
        <v>897</v>
      </c>
      <c r="U82" s="60" t="s">
        <v>884</v>
      </c>
      <c r="V82" s="60" t="s">
        <v>1033</v>
      </c>
      <c r="W82" s="74">
        <v>42339</v>
      </c>
      <c r="X82" s="74">
        <v>42262</v>
      </c>
      <c r="Y82" s="74"/>
      <c r="Z82" s="74">
        <v>25076</v>
      </c>
    </row>
    <row r="83" spans="1:26">
      <c r="A83" s="60" t="s">
        <v>1166</v>
      </c>
      <c r="B83" s="60" t="s">
        <v>868</v>
      </c>
      <c r="C83" s="60" t="s">
        <v>1167</v>
      </c>
      <c r="D83" s="60" t="s">
        <v>293</v>
      </c>
      <c r="E83" s="73" t="s">
        <v>15</v>
      </c>
      <c r="F83" s="73" t="s">
        <v>870</v>
      </c>
      <c r="G83" s="60" t="s">
        <v>29</v>
      </c>
      <c r="H83" s="60" t="s">
        <v>871</v>
      </c>
      <c r="I83" s="60" t="s">
        <v>819</v>
      </c>
      <c r="J83" s="60" t="s">
        <v>667</v>
      </c>
      <c r="K83" s="60" t="s">
        <v>750</v>
      </c>
      <c r="L83" s="60" t="s">
        <v>872</v>
      </c>
      <c r="M83" s="60" t="s">
        <v>927</v>
      </c>
      <c r="N83" s="60" t="s">
        <v>109</v>
      </c>
      <c r="O83" s="60" t="s">
        <v>874</v>
      </c>
      <c r="P83" s="60" t="s">
        <v>875</v>
      </c>
      <c r="Q83" s="60" t="s">
        <v>876</v>
      </c>
      <c r="R83" s="60" t="s">
        <v>939</v>
      </c>
      <c r="S83" s="60" t="s">
        <v>897</v>
      </c>
      <c r="T83" s="60" t="s">
        <v>897</v>
      </c>
      <c r="U83" s="60" t="s">
        <v>884</v>
      </c>
      <c r="V83" s="60" t="s">
        <v>891</v>
      </c>
      <c r="W83" s="74">
        <v>42887</v>
      </c>
      <c r="X83" s="74">
        <v>42887</v>
      </c>
      <c r="Y83" s="74"/>
      <c r="Z83" s="74">
        <v>21653</v>
      </c>
    </row>
    <row r="84" spans="1:26">
      <c r="A84" s="60" t="s">
        <v>1168</v>
      </c>
      <c r="B84" s="60" t="s">
        <v>868</v>
      </c>
      <c r="C84" s="60" t="s">
        <v>1169</v>
      </c>
      <c r="D84" s="60" t="s">
        <v>162</v>
      </c>
      <c r="E84" s="73" t="s">
        <v>15</v>
      </c>
      <c r="F84" s="73" t="s">
        <v>913</v>
      </c>
      <c r="G84" s="60" t="s">
        <v>50</v>
      </c>
      <c r="H84" s="60" t="s">
        <v>871</v>
      </c>
      <c r="I84" s="60" t="s">
        <v>819</v>
      </c>
      <c r="J84" s="60" t="s">
        <v>667</v>
      </c>
      <c r="K84" s="60" t="s">
        <v>726</v>
      </c>
      <c r="L84" s="60" t="s">
        <v>872</v>
      </c>
      <c r="M84" s="60" t="s">
        <v>922</v>
      </c>
      <c r="N84" s="60" t="s">
        <v>22</v>
      </c>
      <c r="O84" s="60" t="s">
        <v>915</v>
      </c>
      <c r="P84" s="60" t="s">
        <v>916</v>
      </c>
      <c r="Q84" s="60" t="s">
        <v>876</v>
      </c>
      <c r="R84" s="60" t="s">
        <v>1000</v>
      </c>
      <c r="S84" s="60" t="s">
        <v>897</v>
      </c>
      <c r="T84" s="60" t="s">
        <v>897</v>
      </c>
      <c r="U84" s="60" t="s">
        <v>878</v>
      </c>
      <c r="V84" s="60" t="s">
        <v>879</v>
      </c>
      <c r="W84" s="74">
        <v>41598</v>
      </c>
      <c r="X84" s="74">
        <v>41031</v>
      </c>
      <c r="Y84" s="74"/>
      <c r="Z84" s="74">
        <v>29291</v>
      </c>
    </row>
    <row r="85" spans="1:26">
      <c r="A85" s="60" t="s">
        <v>1170</v>
      </c>
      <c r="B85" s="60" t="s">
        <v>868</v>
      </c>
      <c r="C85" s="60" t="s">
        <v>1171</v>
      </c>
      <c r="D85" s="60" t="s">
        <v>547</v>
      </c>
      <c r="E85" s="73" t="s">
        <v>15</v>
      </c>
      <c r="F85" s="73" t="s">
        <v>870</v>
      </c>
      <c r="G85" s="60" t="s">
        <v>39</v>
      </c>
      <c r="H85" s="60" t="s">
        <v>871</v>
      </c>
      <c r="I85" s="60" t="s">
        <v>819</v>
      </c>
      <c r="J85" s="60" t="s">
        <v>668</v>
      </c>
      <c r="K85" s="60" t="s">
        <v>800</v>
      </c>
      <c r="L85" s="60" t="s">
        <v>872</v>
      </c>
      <c r="M85" s="60" t="s">
        <v>1069</v>
      </c>
      <c r="N85" s="60" t="s">
        <v>14</v>
      </c>
      <c r="O85" s="60" t="s">
        <v>889</v>
      </c>
      <c r="P85" s="60" t="s">
        <v>890</v>
      </c>
      <c r="Q85" s="60" t="s">
        <v>876</v>
      </c>
      <c r="R85" s="60" t="s">
        <v>897</v>
      </c>
      <c r="S85" s="60" t="s">
        <v>897</v>
      </c>
      <c r="T85" s="60" t="s">
        <v>897</v>
      </c>
      <c r="U85" s="60" t="s">
        <v>884</v>
      </c>
      <c r="V85" s="60" t="s">
        <v>1033</v>
      </c>
      <c r="W85" s="74">
        <v>42644</v>
      </c>
      <c r="X85" s="74">
        <v>40547</v>
      </c>
      <c r="Y85" s="74"/>
      <c r="Z85" s="74">
        <v>26410</v>
      </c>
    </row>
    <row r="86" spans="1:26">
      <c r="A86" s="60" t="s">
        <v>1172</v>
      </c>
      <c r="B86" s="60" t="s">
        <v>868</v>
      </c>
      <c r="C86" s="60" t="s">
        <v>1173</v>
      </c>
      <c r="D86" s="60" t="s">
        <v>464</v>
      </c>
      <c r="E86" s="73" t="s">
        <v>15</v>
      </c>
      <c r="F86" s="73" t="s">
        <v>23</v>
      </c>
      <c r="G86" s="60" t="s">
        <v>47</v>
      </c>
      <c r="H86" s="60" t="s">
        <v>871</v>
      </c>
      <c r="I86" s="60" t="s">
        <v>821</v>
      </c>
      <c r="J86" s="60" t="s">
        <v>667</v>
      </c>
      <c r="K86" s="60" t="s">
        <v>728</v>
      </c>
      <c r="L86" s="60" t="s">
        <v>872</v>
      </c>
      <c r="M86" s="60" t="s">
        <v>1133</v>
      </c>
      <c r="N86" s="60" t="s">
        <v>14</v>
      </c>
      <c r="O86" s="60" t="s">
        <v>1080</v>
      </c>
      <c r="P86" s="60" t="s">
        <v>1081</v>
      </c>
      <c r="Q86" s="60" t="s">
        <v>876</v>
      </c>
      <c r="R86" s="60" t="s">
        <v>1019</v>
      </c>
      <c r="S86" s="60" t="s">
        <v>897</v>
      </c>
      <c r="T86" s="60" t="s">
        <v>897</v>
      </c>
      <c r="U86" s="60" t="s">
        <v>884</v>
      </c>
      <c r="V86" s="60" t="s">
        <v>1033</v>
      </c>
      <c r="W86" s="74">
        <v>42683</v>
      </c>
      <c r="X86" s="74">
        <v>42683</v>
      </c>
      <c r="Y86" s="74"/>
      <c r="Z86" s="74">
        <v>30831</v>
      </c>
    </row>
    <row r="87" spans="1:26">
      <c r="A87" s="60" t="s">
        <v>1174</v>
      </c>
      <c r="B87" s="60" t="s">
        <v>868</v>
      </c>
      <c r="C87" s="60" t="s">
        <v>1175</v>
      </c>
      <c r="D87" s="60" t="s">
        <v>549</v>
      </c>
      <c r="E87" s="73" t="s">
        <v>15</v>
      </c>
      <c r="F87" s="73" t="s">
        <v>913</v>
      </c>
      <c r="G87" s="60" t="s">
        <v>50</v>
      </c>
      <c r="H87" s="60" t="s">
        <v>871</v>
      </c>
      <c r="I87" s="60" t="s">
        <v>819</v>
      </c>
      <c r="J87" s="60" t="s">
        <v>668</v>
      </c>
      <c r="K87" s="60" t="s">
        <v>698</v>
      </c>
      <c r="L87" s="60" t="s">
        <v>872</v>
      </c>
      <c r="M87" s="60" t="s">
        <v>922</v>
      </c>
      <c r="N87" s="60" t="s">
        <v>22</v>
      </c>
      <c r="O87" s="60" t="s">
        <v>942</v>
      </c>
      <c r="P87" s="60" t="s">
        <v>943</v>
      </c>
      <c r="Q87" s="60" t="s">
        <v>876</v>
      </c>
      <c r="R87" s="60" t="s">
        <v>1176</v>
      </c>
      <c r="S87" s="60" t="s">
        <v>897</v>
      </c>
      <c r="T87" s="60" t="s">
        <v>897</v>
      </c>
      <c r="U87" s="60" t="s">
        <v>878</v>
      </c>
      <c r="V87" s="60" t="s">
        <v>944</v>
      </c>
      <c r="W87" s="74">
        <v>40544</v>
      </c>
      <c r="X87" s="74">
        <v>39121</v>
      </c>
      <c r="Y87" s="74"/>
      <c r="Z87" s="74">
        <v>25406</v>
      </c>
    </row>
    <row r="88" spans="1:26">
      <c r="A88" s="60" t="s">
        <v>1177</v>
      </c>
      <c r="B88" s="60" t="s">
        <v>868</v>
      </c>
      <c r="C88" s="60" t="s">
        <v>1178</v>
      </c>
      <c r="D88" s="60" t="s">
        <v>557</v>
      </c>
      <c r="E88" s="73" t="s">
        <v>15</v>
      </c>
      <c r="F88" s="73" t="s">
        <v>913</v>
      </c>
      <c r="G88" s="60" t="s">
        <v>26</v>
      </c>
      <c r="H88" s="60" t="s">
        <v>871</v>
      </c>
      <c r="I88" s="60" t="s">
        <v>819</v>
      </c>
      <c r="J88" s="60" t="s">
        <v>667</v>
      </c>
      <c r="K88" s="60" t="s">
        <v>803</v>
      </c>
      <c r="L88" s="60" t="s">
        <v>872</v>
      </c>
      <c r="M88" s="60" t="s">
        <v>1064</v>
      </c>
      <c r="N88" s="60" t="s">
        <v>22</v>
      </c>
      <c r="O88" s="60" t="s">
        <v>1037</v>
      </c>
      <c r="P88" s="60" t="s">
        <v>1038</v>
      </c>
      <c r="Q88" s="60" t="s">
        <v>876</v>
      </c>
      <c r="R88" s="60" t="s">
        <v>1179</v>
      </c>
      <c r="S88" s="60" t="s">
        <v>897</v>
      </c>
      <c r="T88" s="60" t="s">
        <v>897</v>
      </c>
      <c r="U88" s="60" t="s">
        <v>884</v>
      </c>
      <c r="V88" s="60" t="s">
        <v>879</v>
      </c>
      <c r="W88" s="74">
        <v>43770</v>
      </c>
      <c r="X88" s="74">
        <v>42310</v>
      </c>
      <c r="Y88" s="74"/>
      <c r="Z88" s="74">
        <v>30829</v>
      </c>
    </row>
    <row r="89" spans="1:26">
      <c r="A89" s="60" t="s">
        <v>1180</v>
      </c>
      <c r="B89" s="60" t="s">
        <v>868</v>
      </c>
      <c r="C89" s="60" t="s">
        <v>1181</v>
      </c>
      <c r="D89" s="60" t="s">
        <v>417</v>
      </c>
      <c r="E89" s="73" t="s">
        <v>15</v>
      </c>
      <c r="F89" s="73" t="s">
        <v>870</v>
      </c>
      <c r="G89" s="60" t="s">
        <v>39</v>
      </c>
      <c r="H89" s="60" t="s">
        <v>871</v>
      </c>
      <c r="I89" s="60" t="s">
        <v>819</v>
      </c>
      <c r="J89" s="60" t="s">
        <v>667</v>
      </c>
      <c r="K89" s="60" t="s">
        <v>776</v>
      </c>
      <c r="L89" s="60" t="s">
        <v>872</v>
      </c>
      <c r="M89" s="60" t="s">
        <v>914</v>
      </c>
      <c r="N89" s="60" t="s">
        <v>22</v>
      </c>
      <c r="O89" s="60" t="s">
        <v>987</v>
      </c>
      <c r="P89" s="60" t="s">
        <v>988</v>
      </c>
      <c r="Q89" s="60" t="s">
        <v>876</v>
      </c>
      <c r="R89" s="60" t="s">
        <v>1010</v>
      </c>
      <c r="S89" s="60" t="s">
        <v>897</v>
      </c>
      <c r="T89" s="60" t="s">
        <v>897</v>
      </c>
      <c r="U89" s="60" t="s">
        <v>878</v>
      </c>
      <c r="V89" s="60" t="s">
        <v>879</v>
      </c>
      <c r="W89" s="74">
        <v>40544</v>
      </c>
      <c r="X89" s="74">
        <v>39052</v>
      </c>
      <c r="Y89" s="74"/>
      <c r="Z89" s="74">
        <v>26825</v>
      </c>
    </row>
    <row r="90" spans="1:26">
      <c r="A90" s="60" t="s">
        <v>1182</v>
      </c>
      <c r="B90" s="60" t="s">
        <v>868</v>
      </c>
      <c r="C90" s="60" t="s">
        <v>1183</v>
      </c>
      <c r="D90" s="60" t="s">
        <v>209</v>
      </c>
      <c r="E90" s="73" t="s">
        <v>15</v>
      </c>
      <c r="F90" s="73" t="s">
        <v>23</v>
      </c>
      <c r="G90" s="60" t="s">
        <v>47</v>
      </c>
      <c r="H90" s="60" t="s">
        <v>871</v>
      </c>
      <c r="I90" s="60" t="s">
        <v>821</v>
      </c>
      <c r="J90" s="60" t="s">
        <v>667</v>
      </c>
      <c r="K90" s="60" t="s">
        <v>710</v>
      </c>
      <c r="L90" s="60" t="s">
        <v>872</v>
      </c>
      <c r="M90" s="60" t="s">
        <v>1079</v>
      </c>
      <c r="N90" s="60" t="s">
        <v>14</v>
      </c>
      <c r="O90" s="60" t="s">
        <v>1080</v>
      </c>
      <c r="P90" s="60" t="s">
        <v>1081</v>
      </c>
      <c r="Q90" s="60" t="s">
        <v>876</v>
      </c>
      <c r="R90" s="60" t="s">
        <v>1019</v>
      </c>
      <c r="S90" s="60" t="s">
        <v>897</v>
      </c>
      <c r="T90" s="60" t="s">
        <v>897</v>
      </c>
      <c r="U90" s="60" t="s">
        <v>884</v>
      </c>
      <c r="V90" s="60" t="s">
        <v>1033</v>
      </c>
      <c r="W90" s="74">
        <v>42625</v>
      </c>
      <c r="X90" s="74">
        <v>42625</v>
      </c>
      <c r="Y90" s="74"/>
      <c r="Z90" s="74">
        <v>33730</v>
      </c>
    </row>
    <row r="91" spans="1:26">
      <c r="A91" s="60" t="s">
        <v>1184</v>
      </c>
      <c r="B91" s="60" t="s">
        <v>868</v>
      </c>
      <c r="C91" s="60" t="s">
        <v>1185</v>
      </c>
      <c r="D91" s="60" t="s">
        <v>502</v>
      </c>
      <c r="E91" s="73" t="s">
        <v>15</v>
      </c>
      <c r="F91" s="73" t="s">
        <v>870</v>
      </c>
      <c r="G91" s="60" t="s">
        <v>16</v>
      </c>
      <c r="H91" s="60" t="s">
        <v>871</v>
      </c>
      <c r="I91" s="60" t="s">
        <v>819</v>
      </c>
      <c r="J91" s="60" t="s">
        <v>667</v>
      </c>
      <c r="K91" s="60" t="s">
        <v>684</v>
      </c>
      <c r="L91" s="60" t="s">
        <v>872</v>
      </c>
      <c r="M91" s="60" t="s">
        <v>873</v>
      </c>
      <c r="N91" s="60" t="s">
        <v>14</v>
      </c>
      <c r="O91" s="60" t="s">
        <v>909</v>
      </c>
      <c r="P91" s="60" t="s">
        <v>910</v>
      </c>
      <c r="Q91" s="60" t="s">
        <v>876</v>
      </c>
      <c r="R91" s="60" t="s">
        <v>973</v>
      </c>
      <c r="S91" s="60" t="s">
        <v>897</v>
      </c>
      <c r="T91" s="60" t="s">
        <v>897</v>
      </c>
      <c r="U91" s="60" t="s">
        <v>878</v>
      </c>
      <c r="V91" s="60" t="s">
        <v>885</v>
      </c>
      <c r="W91" s="74">
        <v>41661</v>
      </c>
      <c r="X91" s="74">
        <v>41661</v>
      </c>
      <c r="Y91" s="74"/>
      <c r="Z91" s="74">
        <v>28280</v>
      </c>
    </row>
    <row r="92" spans="1:26">
      <c r="A92" s="60" t="s">
        <v>1186</v>
      </c>
      <c r="B92" s="60" t="s">
        <v>868</v>
      </c>
      <c r="C92" s="60" t="s">
        <v>1187</v>
      </c>
      <c r="D92" s="60" t="s">
        <v>488</v>
      </c>
      <c r="E92" s="73" t="s">
        <v>15</v>
      </c>
      <c r="F92" s="73" t="s">
        <v>23</v>
      </c>
      <c r="G92" s="60" t="s">
        <v>47</v>
      </c>
      <c r="H92" s="60" t="s">
        <v>871</v>
      </c>
      <c r="I92" s="60" t="s">
        <v>821</v>
      </c>
      <c r="J92" s="60" t="s">
        <v>667</v>
      </c>
      <c r="K92" s="60" t="s">
        <v>747</v>
      </c>
      <c r="L92" s="60" t="s">
        <v>872</v>
      </c>
      <c r="M92" s="60" t="s">
        <v>1133</v>
      </c>
      <c r="N92" s="60" t="s">
        <v>14</v>
      </c>
      <c r="O92" s="60" t="s">
        <v>1080</v>
      </c>
      <c r="P92" s="60" t="s">
        <v>1081</v>
      </c>
      <c r="Q92" s="60" t="s">
        <v>876</v>
      </c>
      <c r="R92" s="60" t="s">
        <v>877</v>
      </c>
      <c r="S92" s="60" t="s">
        <v>877</v>
      </c>
      <c r="T92" s="60" t="s">
        <v>877</v>
      </c>
      <c r="U92" s="60" t="s">
        <v>878</v>
      </c>
      <c r="V92" s="60" t="s">
        <v>1033</v>
      </c>
      <c r="W92" s="74">
        <v>37991</v>
      </c>
      <c r="X92" s="74">
        <v>37991</v>
      </c>
      <c r="Y92" s="74"/>
      <c r="Z92" s="74">
        <v>19209</v>
      </c>
    </row>
    <row r="93" spans="1:26">
      <c r="A93" s="60" t="s">
        <v>1188</v>
      </c>
      <c r="B93" s="60" t="s">
        <v>868</v>
      </c>
      <c r="C93" s="60" t="s">
        <v>1189</v>
      </c>
      <c r="D93" s="60" t="s">
        <v>480</v>
      </c>
      <c r="E93" s="73" t="s">
        <v>15</v>
      </c>
      <c r="F93" s="73" t="s">
        <v>870</v>
      </c>
      <c r="G93" s="60" t="s">
        <v>29</v>
      </c>
      <c r="H93" s="60" t="s">
        <v>871</v>
      </c>
      <c r="I93" s="60" t="s">
        <v>819</v>
      </c>
      <c r="J93" s="60" t="s">
        <v>668</v>
      </c>
      <c r="K93" s="60" t="s">
        <v>727</v>
      </c>
      <c r="L93" s="60" t="s">
        <v>872</v>
      </c>
      <c r="M93" s="60" t="s">
        <v>914</v>
      </c>
      <c r="N93" s="60" t="s">
        <v>22</v>
      </c>
      <c r="O93" s="60" t="s">
        <v>1190</v>
      </c>
      <c r="P93" s="60" t="s">
        <v>1191</v>
      </c>
      <c r="Q93" s="60" t="s">
        <v>876</v>
      </c>
      <c r="R93" s="60" t="s">
        <v>896</v>
      </c>
      <c r="S93" s="60" t="s">
        <v>897</v>
      </c>
      <c r="T93" s="60" t="s">
        <v>897</v>
      </c>
      <c r="U93" s="60" t="s">
        <v>884</v>
      </c>
      <c r="V93" s="60" t="s">
        <v>879</v>
      </c>
      <c r="W93" s="74">
        <v>42828</v>
      </c>
      <c r="X93" s="74">
        <v>42828</v>
      </c>
      <c r="Y93" s="74"/>
      <c r="Z93" s="74">
        <v>34233</v>
      </c>
    </row>
    <row r="94" spans="1:26">
      <c r="A94" s="60" t="s">
        <v>1192</v>
      </c>
      <c r="B94" s="60" t="s">
        <v>868</v>
      </c>
      <c r="C94" s="60" t="s">
        <v>1193</v>
      </c>
      <c r="D94" s="60" t="s">
        <v>178</v>
      </c>
      <c r="E94" s="73" t="s">
        <v>15</v>
      </c>
      <c r="F94" s="73" t="s">
        <v>913</v>
      </c>
      <c r="G94" s="60" t="s">
        <v>50</v>
      </c>
      <c r="H94" s="60" t="s">
        <v>871</v>
      </c>
      <c r="I94" s="60" t="s">
        <v>819</v>
      </c>
      <c r="J94" s="60" t="s">
        <v>667</v>
      </c>
      <c r="K94" s="60" t="s">
        <v>730</v>
      </c>
      <c r="L94" s="60" t="s">
        <v>872</v>
      </c>
      <c r="M94" s="60" t="s">
        <v>927</v>
      </c>
      <c r="N94" s="60" t="s">
        <v>109</v>
      </c>
      <c r="O94" s="60" t="s">
        <v>942</v>
      </c>
      <c r="P94" s="60" t="s">
        <v>943</v>
      </c>
      <c r="Q94" s="60" t="s">
        <v>876</v>
      </c>
      <c r="R94" s="60" t="s">
        <v>1072</v>
      </c>
      <c r="S94" s="60" t="s">
        <v>923</v>
      </c>
      <c r="T94" s="60" t="s">
        <v>924</v>
      </c>
      <c r="U94" s="60" t="s">
        <v>878</v>
      </c>
      <c r="V94" s="60" t="s">
        <v>891</v>
      </c>
      <c r="W94" s="74">
        <v>39661</v>
      </c>
      <c r="X94" s="74">
        <v>39661</v>
      </c>
      <c r="Y94" s="74"/>
      <c r="Z94" s="74">
        <v>27933</v>
      </c>
    </row>
    <row r="95" spans="1:26">
      <c r="A95" s="60" t="s">
        <v>1194</v>
      </c>
      <c r="B95" s="60" t="s">
        <v>868</v>
      </c>
      <c r="C95" s="60" t="s">
        <v>1195</v>
      </c>
      <c r="D95" s="60" t="s">
        <v>311</v>
      </c>
      <c r="E95" s="73" t="s">
        <v>15</v>
      </c>
      <c r="F95" s="73" t="s">
        <v>870</v>
      </c>
      <c r="G95" s="60" t="s">
        <v>39</v>
      </c>
      <c r="H95" s="60" t="s">
        <v>871</v>
      </c>
      <c r="I95" s="60" t="s">
        <v>819</v>
      </c>
      <c r="J95" s="60" t="s">
        <v>667</v>
      </c>
      <c r="K95" s="60" t="s">
        <v>708</v>
      </c>
      <c r="L95" s="60" t="s">
        <v>872</v>
      </c>
      <c r="M95" s="60" t="s">
        <v>873</v>
      </c>
      <c r="N95" s="60" t="s">
        <v>14</v>
      </c>
      <c r="O95" s="60" t="s">
        <v>987</v>
      </c>
      <c r="P95" s="60" t="s">
        <v>988</v>
      </c>
      <c r="Q95" s="60" t="s">
        <v>876</v>
      </c>
      <c r="R95" s="60" t="s">
        <v>897</v>
      </c>
      <c r="S95" s="60" t="s">
        <v>897</v>
      </c>
      <c r="T95" s="60" t="s">
        <v>897</v>
      </c>
      <c r="U95" s="60" t="s">
        <v>884</v>
      </c>
      <c r="V95" s="60" t="s">
        <v>879</v>
      </c>
      <c r="W95" s="74">
        <v>42751</v>
      </c>
      <c r="X95" s="74">
        <v>42751</v>
      </c>
      <c r="Y95" s="74"/>
      <c r="Z95" s="74">
        <v>23337</v>
      </c>
    </row>
    <row r="96" spans="1:26">
      <c r="A96" s="60" t="s">
        <v>1196</v>
      </c>
      <c r="B96" s="60" t="s">
        <v>868</v>
      </c>
      <c r="C96" s="60" t="s">
        <v>1197</v>
      </c>
      <c r="D96" s="60" t="s">
        <v>205</v>
      </c>
      <c r="E96" s="73" t="s">
        <v>15</v>
      </c>
      <c r="F96" s="73" t="s">
        <v>870</v>
      </c>
      <c r="G96" s="60" t="s">
        <v>16</v>
      </c>
      <c r="H96" s="60" t="s">
        <v>871</v>
      </c>
      <c r="I96" s="60" t="s">
        <v>819</v>
      </c>
      <c r="J96" s="60" t="s">
        <v>668</v>
      </c>
      <c r="K96" s="60" t="s">
        <v>684</v>
      </c>
      <c r="L96" s="60" t="s">
        <v>872</v>
      </c>
      <c r="M96" s="60" t="s">
        <v>873</v>
      </c>
      <c r="N96" s="60" t="s">
        <v>14</v>
      </c>
      <c r="O96" s="60" t="s">
        <v>909</v>
      </c>
      <c r="P96" s="60" t="s">
        <v>910</v>
      </c>
      <c r="Q96" s="60" t="s">
        <v>876</v>
      </c>
      <c r="R96" s="60" t="s">
        <v>923</v>
      </c>
      <c r="S96" s="60" t="s">
        <v>923</v>
      </c>
      <c r="T96" s="60" t="s">
        <v>924</v>
      </c>
      <c r="U96" s="60" t="s">
        <v>884</v>
      </c>
      <c r="V96" s="60" t="s">
        <v>885</v>
      </c>
      <c r="W96" s="74">
        <v>42835</v>
      </c>
      <c r="X96" s="74">
        <v>42835</v>
      </c>
      <c r="Y96" s="74"/>
      <c r="Z96" s="74">
        <v>28615</v>
      </c>
    </row>
    <row r="97" spans="1:26">
      <c r="A97" s="60" t="s">
        <v>1198</v>
      </c>
      <c r="B97" s="60" t="s">
        <v>868</v>
      </c>
      <c r="C97" s="60" t="s">
        <v>1199</v>
      </c>
      <c r="D97" s="60" t="s">
        <v>530</v>
      </c>
      <c r="E97" s="73" t="s">
        <v>15</v>
      </c>
      <c r="F97" s="73" t="s">
        <v>870</v>
      </c>
      <c r="G97" s="60" t="s">
        <v>16</v>
      </c>
      <c r="H97" s="60" t="s">
        <v>936</v>
      </c>
      <c r="I97" s="60" t="s">
        <v>819</v>
      </c>
      <c r="J97" s="60" t="s">
        <v>667</v>
      </c>
      <c r="K97" s="60" t="s">
        <v>755</v>
      </c>
      <c r="L97" s="60" t="s">
        <v>872</v>
      </c>
      <c r="M97" s="60" t="s">
        <v>914</v>
      </c>
      <c r="N97" s="60" t="s">
        <v>22</v>
      </c>
      <c r="O97" s="60" t="s">
        <v>937</v>
      </c>
      <c r="P97" s="60" t="s">
        <v>938</v>
      </c>
      <c r="Q97" s="60" t="s">
        <v>876</v>
      </c>
      <c r="R97" s="60" t="s">
        <v>1013</v>
      </c>
      <c r="S97" s="60" t="s">
        <v>897</v>
      </c>
      <c r="T97" s="60" t="s">
        <v>897</v>
      </c>
      <c r="U97" s="60" t="s">
        <v>884</v>
      </c>
      <c r="V97" s="60" t="s">
        <v>944</v>
      </c>
      <c r="W97" s="74">
        <v>42828</v>
      </c>
      <c r="X97" s="74">
        <v>42828</v>
      </c>
      <c r="Y97" s="74"/>
      <c r="Z97" s="74">
        <v>32595</v>
      </c>
    </row>
    <row r="98" spans="1:26">
      <c r="A98" s="60" t="s">
        <v>1200</v>
      </c>
      <c r="B98" s="60" t="s">
        <v>868</v>
      </c>
      <c r="C98" s="60" t="s">
        <v>1201</v>
      </c>
      <c r="D98" s="60" t="s">
        <v>537</v>
      </c>
      <c r="E98" s="73" t="s">
        <v>15</v>
      </c>
      <c r="F98" s="73" t="s">
        <v>870</v>
      </c>
      <c r="G98" s="60" t="s">
        <v>39</v>
      </c>
      <c r="H98" s="60" t="s">
        <v>871</v>
      </c>
      <c r="I98" s="60" t="s">
        <v>819</v>
      </c>
      <c r="J98" s="60" t="s">
        <v>667</v>
      </c>
      <c r="K98" s="60" t="s">
        <v>795</v>
      </c>
      <c r="L98" s="60" t="s">
        <v>872</v>
      </c>
      <c r="M98" s="60" t="s">
        <v>914</v>
      </c>
      <c r="N98" s="60" t="s">
        <v>22</v>
      </c>
      <c r="O98" s="60" t="s">
        <v>1202</v>
      </c>
      <c r="P98" s="60" t="s">
        <v>1203</v>
      </c>
      <c r="Q98" s="60" t="s">
        <v>876</v>
      </c>
      <c r="R98" s="60" t="s">
        <v>1039</v>
      </c>
      <c r="S98" s="60" t="s">
        <v>897</v>
      </c>
      <c r="T98" s="60" t="s">
        <v>897</v>
      </c>
      <c r="U98" s="60" t="s">
        <v>898</v>
      </c>
      <c r="V98" s="60" t="s">
        <v>879</v>
      </c>
      <c r="W98" s="74">
        <v>43344</v>
      </c>
      <c r="X98" s="74">
        <v>42297</v>
      </c>
      <c r="Y98" s="74">
        <v>44012</v>
      </c>
      <c r="Z98" s="74">
        <v>31156</v>
      </c>
    </row>
    <row r="99" spans="1:26">
      <c r="A99" s="60" t="s">
        <v>1204</v>
      </c>
      <c r="B99" s="60" t="s">
        <v>868</v>
      </c>
      <c r="C99" s="60" t="s">
        <v>1205</v>
      </c>
      <c r="D99" s="60" t="s">
        <v>325</v>
      </c>
      <c r="E99" s="73" t="s">
        <v>15</v>
      </c>
      <c r="F99" s="73" t="s">
        <v>870</v>
      </c>
      <c r="G99" s="60" t="s">
        <v>16</v>
      </c>
      <c r="H99" s="60" t="s">
        <v>936</v>
      </c>
      <c r="I99" s="60" t="s">
        <v>819</v>
      </c>
      <c r="J99" s="60" t="s">
        <v>667</v>
      </c>
      <c r="K99" s="60" t="s">
        <v>755</v>
      </c>
      <c r="L99" s="60" t="s">
        <v>872</v>
      </c>
      <c r="M99" s="60" t="s">
        <v>914</v>
      </c>
      <c r="N99" s="60" t="s">
        <v>22</v>
      </c>
      <c r="O99" s="60" t="s">
        <v>937</v>
      </c>
      <c r="P99" s="60" t="s">
        <v>938</v>
      </c>
      <c r="Q99" s="60" t="s">
        <v>876</v>
      </c>
      <c r="R99" s="60" t="s">
        <v>951</v>
      </c>
      <c r="S99" s="60" t="s">
        <v>897</v>
      </c>
      <c r="T99" s="60" t="s">
        <v>897</v>
      </c>
      <c r="U99" s="60" t="s">
        <v>898</v>
      </c>
      <c r="V99" s="60" t="s">
        <v>944</v>
      </c>
      <c r="W99" s="74">
        <v>43010</v>
      </c>
      <c r="X99" s="74">
        <v>43010</v>
      </c>
      <c r="Y99" s="74"/>
      <c r="Z99" s="74">
        <v>32165</v>
      </c>
    </row>
    <row r="100" spans="1:26">
      <c r="A100" s="60" t="s">
        <v>1206</v>
      </c>
      <c r="B100" s="60" t="s">
        <v>868</v>
      </c>
      <c r="C100" s="60" t="s">
        <v>1207</v>
      </c>
      <c r="D100" s="60" t="s">
        <v>95</v>
      </c>
      <c r="E100" s="73" t="s">
        <v>66</v>
      </c>
      <c r="F100" s="73" t="s">
        <v>67</v>
      </c>
      <c r="G100" s="60" t="s">
        <v>67</v>
      </c>
      <c r="H100" s="60" t="s">
        <v>1139</v>
      </c>
      <c r="I100" s="60" t="s">
        <v>819</v>
      </c>
      <c r="J100" s="60" t="s">
        <v>668</v>
      </c>
      <c r="K100" s="60" t="s">
        <v>707</v>
      </c>
      <c r="L100" s="60" t="s">
        <v>872</v>
      </c>
      <c r="M100" s="60" t="s">
        <v>1069</v>
      </c>
      <c r="N100" s="60" t="s">
        <v>14</v>
      </c>
      <c r="O100" s="60" t="s">
        <v>1208</v>
      </c>
      <c r="P100" s="60" t="s">
        <v>1209</v>
      </c>
      <c r="Q100" s="60" t="s">
        <v>876</v>
      </c>
      <c r="R100" s="60" t="s">
        <v>970</v>
      </c>
      <c r="S100" s="60" t="s">
        <v>897</v>
      </c>
      <c r="T100" s="60" t="s">
        <v>897</v>
      </c>
      <c r="U100" s="60" t="s">
        <v>878</v>
      </c>
      <c r="V100" s="60" t="s">
        <v>944</v>
      </c>
      <c r="W100" s="74">
        <v>42248</v>
      </c>
      <c r="X100" s="74">
        <v>42248</v>
      </c>
      <c r="Y100" s="74"/>
      <c r="Z100" s="74">
        <v>26799</v>
      </c>
    </row>
    <row r="101" spans="1:26">
      <c r="A101" s="60" t="s">
        <v>1210</v>
      </c>
      <c r="B101" s="60" t="s">
        <v>868</v>
      </c>
      <c r="C101" s="60" t="s">
        <v>1211</v>
      </c>
      <c r="D101" s="60" t="s">
        <v>211</v>
      </c>
      <c r="E101" s="73" t="s">
        <v>186</v>
      </c>
      <c r="F101" s="73" t="s">
        <v>186</v>
      </c>
      <c r="G101" s="60" t="s">
        <v>213</v>
      </c>
      <c r="H101" s="60" t="s">
        <v>1139</v>
      </c>
      <c r="I101" s="60" t="s">
        <v>819</v>
      </c>
      <c r="J101" s="60" t="s">
        <v>667</v>
      </c>
      <c r="K101" s="60" t="s">
        <v>734</v>
      </c>
      <c r="L101" s="60" t="s">
        <v>872</v>
      </c>
      <c r="M101" s="60" t="s">
        <v>888</v>
      </c>
      <c r="N101" s="60" t="s">
        <v>109</v>
      </c>
      <c r="O101" s="60" t="s">
        <v>1212</v>
      </c>
      <c r="P101" s="60" t="s">
        <v>1213</v>
      </c>
      <c r="Q101" s="60" t="s">
        <v>876</v>
      </c>
      <c r="R101" s="60" t="s">
        <v>1010</v>
      </c>
      <c r="S101" s="60" t="s">
        <v>897</v>
      </c>
      <c r="T101" s="60" t="s">
        <v>897</v>
      </c>
      <c r="U101" s="60" t="s">
        <v>878</v>
      </c>
      <c r="V101" s="60" t="s">
        <v>891</v>
      </c>
      <c r="W101" s="74">
        <v>40994</v>
      </c>
      <c r="X101" s="74">
        <v>40994</v>
      </c>
      <c r="Y101" s="74"/>
      <c r="Z101" s="74">
        <v>28065</v>
      </c>
    </row>
    <row r="102" spans="1:26">
      <c r="A102" s="60" t="s">
        <v>1214</v>
      </c>
      <c r="B102" s="60" t="s">
        <v>868</v>
      </c>
      <c r="C102" s="60" t="s">
        <v>1215</v>
      </c>
      <c r="D102" s="60" t="s">
        <v>402</v>
      </c>
      <c r="E102" s="73" t="s">
        <v>56</v>
      </c>
      <c r="F102" s="73" t="s">
        <v>1216</v>
      </c>
      <c r="G102" s="60" t="s">
        <v>57</v>
      </c>
      <c r="H102" s="60" t="s">
        <v>1139</v>
      </c>
      <c r="I102" s="60" t="s">
        <v>819</v>
      </c>
      <c r="J102" s="60" t="s">
        <v>667</v>
      </c>
      <c r="K102" s="60" t="s">
        <v>771</v>
      </c>
      <c r="L102" s="60" t="s">
        <v>872</v>
      </c>
      <c r="M102" s="60" t="s">
        <v>914</v>
      </c>
      <c r="N102" s="60" t="s">
        <v>22</v>
      </c>
      <c r="O102" s="60" t="s">
        <v>1217</v>
      </c>
      <c r="P102" s="60" t="s">
        <v>1218</v>
      </c>
      <c r="Q102" s="60" t="s">
        <v>876</v>
      </c>
      <c r="R102" s="60" t="s">
        <v>1000</v>
      </c>
      <c r="S102" s="60" t="s">
        <v>897</v>
      </c>
      <c r="T102" s="60" t="s">
        <v>897</v>
      </c>
      <c r="U102" s="60" t="s">
        <v>884</v>
      </c>
      <c r="V102" s="60" t="s">
        <v>1033</v>
      </c>
      <c r="W102" s="74">
        <v>42917</v>
      </c>
      <c r="X102" s="74">
        <v>42917</v>
      </c>
      <c r="Y102" s="74"/>
      <c r="Z102" s="74">
        <v>33495</v>
      </c>
    </row>
    <row r="103" spans="1:26">
      <c r="A103" s="60" t="s">
        <v>1219</v>
      </c>
      <c r="B103" s="60" t="s">
        <v>868</v>
      </c>
      <c r="C103" s="60" t="s">
        <v>1220</v>
      </c>
      <c r="D103" s="60" t="s">
        <v>384</v>
      </c>
      <c r="E103" s="73" t="s">
        <v>186</v>
      </c>
      <c r="F103" s="73" t="s">
        <v>190</v>
      </c>
      <c r="G103" s="60" t="s">
        <v>190</v>
      </c>
      <c r="H103" s="60" t="s">
        <v>1139</v>
      </c>
      <c r="I103" s="60" t="s">
        <v>820</v>
      </c>
      <c r="J103" s="60" t="s">
        <v>667</v>
      </c>
      <c r="K103" s="60" t="s">
        <v>732</v>
      </c>
      <c r="L103" s="60" t="s">
        <v>872</v>
      </c>
      <c r="M103" s="60" t="s">
        <v>1133</v>
      </c>
      <c r="N103" s="60" t="s">
        <v>14</v>
      </c>
      <c r="O103" s="60" t="s">
        <v>1221</v>
      </c>
      <c r="P103" s="60" t="s">
        <v>1222</v>
      </c>
      <c r="Q103" s="60" t="s">
        <v>876</v>
      </c>
      <c r="R103" s="60" t="s">
        <v>991</v>
      </c>
      <c r="S103" s="60" t="s">
        <v>923</v>
      </c>
      <c r="T103" s="60" t="s">
        <v>924</v>
      </c>
      <c r="U103" s="60" t="s">
        <v>878</v>
      </c>
      <c r="V103" s="60" t="s">
        <v>1033</v>
      </c>
      <c r="W103" s="74">
        <v>40437</v>
      </c>
      <c r="X103" s="74">
        <v>40437</v>
      </c>
      <c r="Y103" s="74"/>
      <c r="Z103" s="74">
        <v>24813</v>
      </c>
    </row>
    <row r="104" spans="1:26">
      <c r="A104" s="60" t="s">
        <v>1223</v>
      </c>
      <c r="B104" s="60" t="s">
        <v>868</v>
      </c>
      <c r="C104" s="60" t="s">
        <v>1224</v>
      </c>
      <c r="D104" s="60" t="s">
        <v>1225</v>
      </c>
      <c r="E104" s="73" t="s">
        <v>1226</v>
      </c>
      <c r="F104" s="73" t="s">
        <v>1226</v>
      </c>
      <c r="G104" s="60" t="s">
        <v>1227</v>
      </c>
      <c r="H104" s="60" t="s">
        <v>1139</v>
      </c>
      <c r="I104" s="60" t="s">
        <v>819</v>
      </c>
      <c r="J104" s="60" t="s">
        <v>668</v>
      </c>
      <c r="K104" s="60" t="s">
        <v>1228</v>
      </c>
      <c r="L104" s="60" t="s">
        <v>872</v>
      </c>
      <c r="M104" s="60" t="s">
        <v>888</v>
      </c>
      <c r="N104" s="60" t="s">
        <v>109</v>
      </c>
      <c r="O104" s="60" t="s">
        <v>1229</v>
      </c>
      <c r="P104" s="60" t="s">
        <v>1230</v>
      </c>
      <c r="Q104" s="60" t="s">
        <v>876</v>
      </c>
      <c r="R104" s="60" t="s">
        <v>983</v>
      </c>
      <c r="S104" s="60" t="s">
        <v>897</v>
      </c>
      <c r="T104" s="60" t="s">
        <v>897</v>
      </c>
      <c r="U104" s="60" t="s">
        <v>878</v>
      </c>
      <c r="V104" s="60" t="s">
        <v>891</v>
      </c>
      <c r="W104" s="74">
        <v>42583</v>
      </c>
      <c r="X104" s="74">
        <v>40118</v>
      </c>
      <c r="Y104" s="74"/>
      <c r="Z104" s="74">
        <v>23917</v>
      </c>
    </row>
    <row r="105" spans="1:26">
      <c r="A105" s="60" t="s">
        <v>1231</v>
      </c>
      <c r="B105" s="60" t="s">
        <v>868</v>
      </c>
      <c r="C105" s="60" t="s">
        <v>1232</v>
      </c>
      <c r="D105" s="60" t="s">
        <v>124</v>
      </c>
      <c r="E105" s="73" t="s">
        <v>15</v>
      </c>
      <c r="F105" s="73" t="s">
        <v>23</v>
      </c>
      <c r="G105" s="60" t="s">
        <v>126</v>
      </c>
      <c r="H105" s="60" t="s">
        <v>1139</v>
      </c>
      <c r="I105" s="60" t="s">
        <v>819</v>
      </c>
      <c r="J105" s="60" t="s">
        <v>667</v>
      </c>
      <c r="K105" s="60" t="s">
        <v>717</v>
      </c>
      <c r="L105" s="60" t="s">
        <v>872</v>
      </c>
      <c r="M105" s="60" t="s">
        <v>1133</v>
      </c>
      <c r="N105" s="60" t="s">
        <v>14</v>
      </c>
      <c r="O105" s="60" t="s">
        <v>1233</v>
      </c>
      <c r="P105" s="60" t="s">
        <v>1234</v>
      </c>
      <c r="Q105" s="60" t="s">
        <v>876</v>
      </c>
      <c r="R105" s="60" t="s">
        <v>1179</v>
      </c>
      <c r="S105" s="60" t="s">
        <v>897</v>
      </c>
      <c r="T105" s="60" t="s">
        <v>897</v>
      </c>
      <c r="U105" s="60" t="s">
        <v>878</v>
      </c>
      <c r="V105" s="60" t="s">
        <v>1033</v>
      </c>
      <c r="W105" s="74">
        <v>42072</v>
      </c>
      <c r="X105" s="74">
        <v>39265</v>
      </c>
      <c r="Y105" s="74"/>
      <c r="Z105" s="74">
        <v>24462</v>
      </c>
    </row>
    <row r="106" spans="1:26">
      <c r="A106" s="60" t="s">
        <v>1235</v>
      </c>
      <c r="B106" s="60" t="s">
        <v>868</v>
      </c>
      <c r="C106" s="60" t="s">
        <v>1236</v>
      </c>
      <c r="D106" s="60" t="s">
        <v>559</v>
      </c>
      <c r="E106" s="73" t="s">
        <v>15</v>
      </c>
      <c r="F106" s="73" t="s">
        <v>23</v>
      </c>
      <c r="G106" s="60" t="s">
        <v>126</v>
      </c>
      <c r="H106" s="60" t="s">
        <v>1139</v>
      </c>
      <c r="I106" s="60" t="s">
        <v>819</v>
      </c>
      <c r="J106" s="60" t="s">
        <v>667</v>
      </c>
      <c r="K106" s="60" t="s">
        <v>717</v>
      </c>
      <c r="L106" s="60" t="s">
        <v>872</v>
      </c>
      <c r="M106" s="60" t="s">
        <v>1133</v>
      </c>
      <c r="N106" s="60" t="s">
        <v>14</v>
      </c>
      <c r="O106" s="60" t="s">
        <v>1233</v>
      </c>
      <c r="P106" s="60" t="s">
        <v>1234</v>
      </c>
      <c r="Q106" s="60" t="s">
        <v>876</v>
      </c>
      <c r="R106" s="60" t="s">
        <v>1179</v>
      </c>
      <c r="S106" s="60" t="s">
        <v>897</v>
      </c>
      <c r="T106" s="60" t="s">
        <v>897</v>
      </c>
      <c r="U106" s="60" t="s">
        <v>884</v>
      </c>
      <c r="V106" s="60" t="s">
        <v>1033</v>
      </c>
      <c r="W106" s="74">
        <v>42887</v>
      </c>
      <c r="X106" s="74">
        <v>42887</v>
      </c>
      <c r="Y106" s="74"/>
      <c r="Z106" s="74">
        <v>34895</v>
      </c>
    </row>
    <row r="107" spans="1:26">
      <c r="A107" s="60" t="s">
        <v>1237</v>
      </c>
      <c r="B107" s="60" t="s">
        <v>868</v>
      </c>
      <c r="C107" s="60" t="s">
        <v>1238</v>
      </c>
      <c r="D107" s="60" t="s">
        <v>235</v>
      </c>
      <c r="E107" s="73" t="s">
        <v>186</v>
      </c>
      <c r="F107" s="73" t="s">
        <v>190</v>
      </c>
      <c r="G107" s="60" t="s">
        <v>190</v>
      </c>
      <c r="H107" s="60" t="s">
        <v>1139</v>
      </c>
      <c r="I107" s="60" t="s">
        <v>819</v>
      </c>
      <c r="J107" s="60" t="s">
        <v>667</v>
      </c>
      <c r="K107" s="60" t="s">
        <v>738</v>
      </c>
      <c r="L107" s="60" t="s">
        <v>872</v>
      </c>
      <c r="M107" s="60" t="s">
        <v>986</v>
      </c>
      <c r="N107" s="60" t="s">
        <v>55</v>
      </c>
      <c r="O107" s="60" t="s">
        <v>1239</v>
      </c>
      <c r="P107" s="60" t="s">
        <v>1240</v>
      </c>
      <c r="Q107" s="60" t="s">
        <v>876</v>
      </c>
      <c r="R107" s="60" t="s">
        <v>1013</v>
      </c>
      <c r="S107" s="60" t="s">
        <v>897</v>
      </c>
      <c r="T107" s="60" t="s">
        <v>897</v>
      </c>
      <c r="U107" s="60" t="s">
        <v>878</v>
      </c>
      <c r="V107" s="60" t="s">
        <v>879</v>
      </c>
      <c r="W107" s="74">
        <v>40546</v>
      </c>
      <c r="X107" s="74">
        <v>37292</v>
      </c>
      <c r="Y107" s="74"/>
      <c r="Z107" s="74">
        <v>25702</v>
      </c>
    </row>
    <row r="108" spans="1:26">
      <c r="A108" s="60" t="s">
        <v>1241</v>
      </c>
      <c r="B108" s="60" t="s">
        <v>868</v>
      </c>
      <c r="C108" s="60" t="s">
        <v>1242</v>
      </c>
      <c r="D108" s="60" t="s">
        <v>233</v>
      </c>
      <c r="E108" s="73" t="s">
        <v>186</v>
      </c>
      <c r="F108" s="73" t="s">
        <v>190</v>
      </c>
      <c r="G108" s="60" t="s">
        <v>190</v>
      </c>
      <c r="H108" s="60" t="s">
        <v>1139</v>
      </c>
      <c r="I108" s="60" t="s">
        <v>820</v>
      </c>
      <c r="J108" s="60" t="s">
        <v>667</v>
      </c>
      <c r="K108" s="60" t="s">
        <v>732</v>
      </c>
      <c r="L108" s="60" t="s">
        <v>872</v>
      </c>
      <c r="M108" s="60" t="s">
        <v>1133</v>
      </c>
      <c r="N108" s="60" t="s">
        <v>14</v>
      </c>
      <c r="O108" s="60" t="s">
        <v>1221</v>
      </c>
      <c r="P108" s="60" t="s">
        <v>1222</v>
      </c>
      <c r="Q108" s="60" t="s">
        <v>876</v>
      </c>
      <c r="R108" s="60" t="s">
        <v>923</v>
      </c>
      <c r="S108" s="60" t="s">
        <v>923</v>
      </c>
      <c r="T108" s="60" t="s">
        <v>924</v>
      </c>
      <c r="U108" s="60" t="s">
        <v>878</v>
      </c>
      <c r="V108" s="60" t="s">
        <v>1033</v>
      </c>
      <c r="W108" s="74">
        <v>41548</v>
      </c>
      <c r="X108" s="74">
        <v>33970</v>
      </c>
      <c r="Y108" s="74"/>
      <c r="Z108" s="74">
        <v>23857</v>
      </c>
    </row>
    <row r="109" spans="1:26">
      <c r="A109" s="60" t="s">
        <v>1243</v>
      </c>
      <c r="B109" s="60" t="s">
        <v>868</v>
      </c>
      <c r="C109" s="60" t="s">
        <v>1244</v>
      </c>
      <c r="D109" s="60" t="s">
        <v>628</v>
      </c>
      <c r="E109" s="73" t="s">
        <v>56</v>
      </c>
      <c r="F109" s="73" t="s">
        <v>1216</v>
      </c>
      <c r="G109" s="60" t="s">
        <v>580</v>
      </c>
      <c r="H109" s="60" t="s">
        <v>1139</v>
      </c>
      <c r="I109" s="60" t="s">
        <v>819</v>
      </c>
      <c r="J109" s="60" t="s">
        <v>668</v>
      </c>
      <c r="K109" s="60" t="s">
        <v>676</v>
      </c>
      <c r="L109" s="60" t="s">
        <v>872</v>
      </c>
      <c r="M109" s="60" t="s">
        <v>914</v>
      </c>
      <c r="N109" s="60" t="s">
        <v>22</v>
      </c>
      <c r="O109" s="60" t="s">
        <v>1245</v>
      </c>
      <c r="P109" s="60" t="s">
        <v>1246</v>
      </c>
      <c r="Q109" s="60" t="s">
        <v>876</v>
      </c>
      <c r="R109" s="60" t="s">
        <v>919</v>
      </c>
      <c r="S109" s="60" t="s">
        <v>897</v>
      </c>
      <c r="T109" s="60" t="s">
        <v>897</v>
      </c>
      <c r="U109" s="60" t="s">
        <v>884</v>
      </c>
      <c r="V109" s="60" t="s">
        <v>1033</v>
      </c>
      <c r="W109" s="74">
        <v>42627</v>
      </c>
      <c r="X109" s="74">
        <v>42627</v>
      </c>
      <c r="Y109" s="74"/>
      <c r="Z109" s="74">
        <v>32284</v>
      </c>
    </row>
    <row r="110" spans="1:26">
      <c r="A110" s="60" t="s">
        <v>1247</v>
      </c>
      <c r="B110" s="60" t="s">
        <v>868</v>
      </c>
      <c r="C110" s="60" t="s">
        <v>1248</v>
      </c>
      <c r="D110" s="60" t="s">
        <v>478</v>
      </c>
      <c r="E110" s="73" t="s">
        <v>186</v>
      </c>
      <c r="F110" s="73" t="s">
        <v>186</v>
      </c>
      <c r="G110" s="60" t="s">
        <v>187</v>
      </c>
      <c r="H110" s="60" t="s">
        <v>1139</v>
      </c>
      <c r="I110" s="60" t="s">
        <v>819</v>
      </c>
      <c r="J110" s="60" t="s">
        <v>668</v>
      </c>
      <c r="K110" s="60" t="s">
        <v>731</v>
      </c>
      <c r="L110" s="60" t="s">
        <v>872</v>
      </c>
      <c r="M110" s="60" t="s">
        <v>914</v>
      </c>
      <c r="N110" s="60" t="s">
        <v>22</v>
      </c>
      <c r="O110" s="60" t="s">
        <v>1212</v>
      </c>
      <c r="P110" s="60" t="s">
        <v>1213</v>
      </c>
      <c r="Q110" s="60" t="s">
        <v>876</v>
      </c>
      <c r="R110" s="60" t="s">
        <v>1110</v>
      </c>
      <c r="S110" s="60" t="s">
        <v>897</v>
      </c>
      <c r="T110" s="60" t="s">
        <v>897</v>
      </c>
      <c r="U110" s="60" t="s">
        <v>898</v>
      </c>
      <c r="V110" s="60" t="s">
        <v>944</v>
      </c>
      <c r="W110" s="74">
        <v>43045</v>
      </c>
      <c r="X110" s="74">
        <v>43045</v>
      </c>
      <c r="Y110" s="74"/>
      <c r="Z110" s="74">
        <v>32320</v>
      </c>
    </row>
    <row r="111" spans="1:26">
      <c r="A111" s="60" t="s">
        <v>1249</v>
      </c>
      <c r="B111" s="60" t="s">
        <v>868</v>
      </c>
      <c r="C111" s="60" t="s">
        <v>1250</v>
      </c>
      <c r="D111" s="60" t="s">
        <v>421</v>
      </c>
      <c r="E111" s="73" t="s">
        <v>56</v>
      </c>
      <c r="F111" s="73" t="s">
        <v>123</v>
      </c>
      <c r="G111" s="60" t="s">
        <v>123</v>
      </c>
      <c r="H111" s="60" t="s">
        <v>1139</v>
      </c>
      <c r="I111" s="60" t="s">
        <v>819</v>
      </c>
      <c r="J111" s="60" t="s">
        <v>668</v>
      </c>
      <c r="K111" s="60" t="s">
        <v>777</v>
      </c>
      <c r="L111" s="60" t="s">
        <v>872</v>
      </c>
      <c r="M111" s="60" t="s">
        <v>1036</v>
      </c>
      <c r="N111" s="60" t="s">
        <v>55</v>
      </c>
      <c r="O111" s="60" t="s">
        <v>1251</v>
      </c>
      <c r="P111" s="60" t="s">
        <v>1252</v>
      </c>
      <c r="Q111" s="60" t="s">
        <v>876</v>
      </c>
      <c r="R111" s="60" t="s">
        <v>1110</v>
      </c>
      <c r="S111" s="60" t="s">
        <v>897</v>
      </c>
      <c r="T111" s="60" t="s">
        <v>897</v>
      </c>
      <c r="U111" s="60" t="s">
        <v>878</v>
      </c>
      <c r="V111" s="60" t="s">
        <v>891</v>
      </c>
      <c r="W111" s="74">
        <v>41988</v>
      </c>
      <c r="X111" s="74">
        <v>41988</v>
      </c>
      <c r="Y111" s="74"/>
      <c r="Z111" s="74">
        <v>29162</v>
      </c>
    </row>
    <row r="112" spans="1:26">
      <c r="A112" s="60" t="s">
        <v>1253</v>
      </c>
      <c r="B112" s="60" t="s">
        <v>868</v>
      </c>
      <c r="C112" s="60" t="s">
        <v>1254</v>
      </c>
      <c r="D112" s="60" t="s">
        <v>406</v>
      </c>
      <c r="E112" s="73" t="s">
        <v>56</v>
      </c>
      <c r="F112" s="73" t="s">
        <v>1216</v>
      </c>
      <c r="G112" s="60" t="s">
        <v>117</v>
      </c>
      <c r="H112" s="60" t="s">
        <v>1139</v>
      </c>
      <c r="I112" s="60" t="s">
        <v>819</v>
      </c>
      <c r="J112" s="60" t="s">
        <v>668</v>
      </c>
      <c r="K112" s="60" t="s">
        <v>773</v>
      </c>
      <c r="L112" s="60" t="s">
        <v>872</v>
      </c>
      <c r="M112" s="60" t="s">
        <v>922</v>
      </c>
      <c r="N112" s="60" t="s">
        <v>22</v>
      </c>
      <c r="O112" s="60" t="s">
        <v>1255</v>
      </c>
      <c r="P112" s="60" t="s">
        <v>1256</v>
      </c>
      <c r="Q112" s="60" t="s">
        <v>876</v>
      </c>
      <c r="R112" s="60" t="s">
        <v>1257</v>
      </c>
      <c r="S112" s="60" t="s">
        <v>897</v>
      </c>
      <c r="T112" s="60" t="s">
        <v>897</v>
      </c>
      <c r="U112" s="60" t="s">
        <v>878</v>
      </c>
      <c r="V112" s="60" t="s">
        <v>879</v>
      </c>
      <c r="W112" s="74">
        <v>40179</v>
      </c>
      <c r="X112" s="74">
        <v>39797</v>
      </c>
      <c r="Y112" s="74"/>
      <c r="Z112" s="74">
        <v>31266</v>
      </c>
    </row>
    <row r="113" spans="1:26">
      <c r="A113" s="60" t="s">
        <v>1258</v>
      </c>
      <c r="B113" s="60" t="s">
        <v>868</v>
      </c>
      <c r="C113" s="60" t="s">
        <v>1259</v>
      </c>
      <c r="D113" s="60" t="s">
        <v>241</v>
      </c>
      <c r="E113" s="73" t="s">
        <v>56</v>
      </c>
      <c r="F113" s="73" t="s">
        <v>1216</v>
      </c>
      <c r="G113" s="60" t="s">
        <v>92</v>
      </c>
      <c r="H113" s="60" t="s">
        <v>1139</v>
      </c>
      <c r="I113" s="60" t="s">
        <v>819</v>
      </c>
      <c r="J113" s="60" t="s">
        <v>667</v>
      </c>
      <c r="K113" s="60" t="s">
        <v>740</v>
      </c>
      <c r="L113" s="60" t="s">
        <v>1075</v>
      </c>
      <c r="M113" s="60" t="s">
        <v>922</v>
      </c>
      <c r="N113" s="60" t="s">
        <v>22</v>
      </c>
      <c r="O113" s="60" t="s">
        <v>1260</v>
      </c>
      <c r="P113" s="60" t="s">
        <v>1261</v>
      </c>
      <c r="Q113" s="60" t="s">
        <v>876</v>
      </c>
      <c r="R113" s="60" t="s">
        <v>1072</v>
      </c>
      <c r="S113" s="60" t="s">
        <v>923</v>
      </c>
      <c r="T113" s="60" t="s">
        <v>924</v>
      </c>
      <c r="U113" s="60" t="s">
        <v>898</v>
      </c>
      <c r="V113" s="60" t="s">
        <v>879</v>
      </c>
      <c r="W113" s="74">
        <v>42758</v>
      </c>
      <c r="X113" s="74">
        <v>42758</v>
      </c>
      <c r="Y113" s="74">
        <v>44012</v>
      </c>
      <c r="Z113" s="74">
        <v>33438</v>
      </c>
    </row>
    <row r="114" spans="1:26">
      <c r="A114" s="60" t="s">
        <v>1262</v>
      </c>
      <c r="B114" s="60" t="s">
        <v>868</v>
      </c>
      <c r="C114" s="60" t="s">
        <v>1263</v>
      </c>
      <c r="D114" s="60" t="s">
        <v>468</v>
      </c>
      <c r="E114" s="73" t="s">
        <v>15</v>
      </c>
      <c r="F114" s="73" t="s">
        <v>23</v>
      </c>
      <c r="G114" s="60" t="s">
        <v>23</v>
      </c>
      <c r="H114" s="60" t="s">
        <v>1139</v>
      </c>
      <c r="I114" s="60" t="s">
        <v>819</v>
      </c>
      <c r="J114" s="60" t="s">
        <v>667</v>
      </c>
      <c r="K114" s="60" t="s">
        <v>784</v>
      </c>
      <c r="L114" s="60" t="s">
        <v>872</v>
      </c>
      <c r="M114" s="60" t="s">
        <v>914</v>
      </c>
      <c r="N114" s="60" t="s">
        <v>22</v>
      </c>
      <c r="O114" s="60" t="s">
        <v>1264</v>
      </c>
      <c r="P114" s="60" t="s">
        <v>1265</v>
      </c>
      <c r="Q114" s="60" t="s">
        <v>876</v>
      </c>
      <c r="R114" s="60" t="s">
        <v>1257</v>
      </c>
      <c r="S114" s="60" t="s">
        <v>897</v>
      </c>
      <c r="T114" s="60" t="s">
        <v>897</v>
      </c>
      <c r="U114" s="60" t="s">
        <v>878</v>
      </c>
      <c r="V114" s="60" t="s">
        <v>879</v>
      </c>
      <c r="W114" s="74">
        <v>41275</v>
      </c>
      <c r="X114" s="74">
        <v>41001</v>
      </c>
      <c r="Y114" s="74"/>
      <c r="Z114" s="74">
        <v>32067</v>
      </c>
    </row>
    <row r="115" spans="1:26">
      <c r="A115" s="60" t="s">
        <v>1266</v>
      </c>
      <c r="B115" s="60" t="s">
        <v>868</v>
      </c>
      <c r="C115" s="60" t="s">
        <v>1267</v>
      </c>
      <c r="D115" s="60" t="s">
        <v>323</v>
      </c>
      <c r="E115" s="73" t="s">
        <v>66</v>
      </c>
      <c r="F115" s="73" t="s">
        <v>67</v>
      </c>
      <c r="G115" s="60" t="s">
        <v>67</v>
      </c>
      <c r="H115" s="60" t="s">
        <v>1139</v>
      </c>
      <c r="I115" s="60" t="s">
        <v>819</v>
      </c>
      <c r="J115" s="60" t="s">
        <v>667</v>
      </c>
      <c r="K115" s="60" t="s">
        <v>754</v>
      </c>
      <c r="L115" s="60" t="s">
        <v>872</v>
      </c>
      <c r="M115" s="60" t="s">
        <v>1268</v>
      </c>
      <c r="N115" s="60" t="s">
        <v>109</v>
      </c>
      <c r="O115" s="60" t="s">
        <v>1208</v>
      </c>
      <c r="P115" s="60" t="s">
        <v>1209</v>
      </c>
      <c r="Q115" s="60" t="s">
        <v>1053</v>
      </c>
      <c r="R115" s="60" t="s">
        <v>1269</v>
      </c>
      <c r="S115" s="60" t="s">
        <v>897</v>
      </c>
      <c r="T115" s="60" t="s">
        <v>897</v>
      </c>
      <c r="U115" s="60" t="s">
        <v>878</v>
      </c>
      <c r="V115" s="60" t="s">
        <v>891</v>
      </c>
      <c r="W115" s="74">
        <v>41122</v>
      </c>
      <c r="X115" s="74">
        <v>36892</v>
      </c>
      <c r="Y115" s="74"/>
      <c r="Z115" s="74">
        <v>23384</v>
      </c>
    </row>
    <row r="116" spans="1:26">
      <c r="A116" s="60" t="s">
        <v>1270</v>
      </c>
      <c r="B116" s="60" t="s">
        <v>868</v>
      </c>
      <c r="C116" s="60" t="s">
        <v>1271</v>
      </c>
      <c r="D116" s="60" t="s">
        <v>504</v>
      </c>
      <c r="E116" s="73" t="s">
        <v>410</v>
      </c>
      <c r="F116" s="73" t="s">
        <v>410</v>
      </c>
      <c r="G116" s="60" t="s">
        <v>410</v>
      </c>
      <c r="H116" s="60" t="s">
        <v>1139</v>
      </c>
      <c r="I116" s="60" t="s">
        <v>819</v>
      </c>
      <c r="J116" s="60" t="s">
        <v>667</v>
      </c>
      <c r="K116" s="60" t="s">
        <v>790</v>
      </c>
      <c r="L116" s="60" t="s">
        <v>872</v>
      </c>
      <c r="M116" s="60" t="s">
        <v>888</v>
      </c>
      <c r="N116" s="60" t="s">
        <v>109</v>
      </c>
      <c r="O116" s="60" t="s">
        <v>1272</v>
      </c>
      <c r="P116" s="60" t="s">
        <v>1273</v>
      </c>
      <c r="Q116" s="60" t="s">
        <v>876</v>
      </c>
      <c r="R116" s="60" t="s">
        <v>983</v>
      </c>
      <c r="S116" s="60" t="s">
        <v>897</v>
      </c>
      <c r="T116" s="60" t="s">
        <v>897</v>
      </c>
      <c r="U116" s="60" t="s">
        <v>878</v>
      </c>
      <c r="V116" s="60" t="s">
        <v>891</v>
      </c>
      <c r="W116" s="74">
        <v>42644</v>
      </c>
      <c r="X116" s="74">
        <v>42644</v>
      </c>
      <c r="Y116" s="74"/>
      <c r="Z116" s="74">
        <v>15426</v>
      </c>
    </row>
    <row r="117" spans="1:26">
      <c r="A117" s="60" t="s">
        <v>1274</v>
      </c>
      <c r="B117" s="60" t="s">
        <v>868</v>
      </c>
      <c r="C117" s="60" t="s">
        <v>1275</v>
      </c>
      <c r="D117" s="60" t="s">
        <v>321</v>
      </c>
      <c r="E117" s="73" t="s">
        <v>66</v>
      </c>
      <c r="F117" s="73" t="s">
        <v>67</v>
      </c>
      <c r="G117" s="60" t="s">
        <v>67</v>
      </c>
      <c r="H117" s="60" t="s">
        <v>1139</v>
      </c>
      <c r="I117" s="60" t="s">
        <v>819</v>
      </c>
      <c r="J117" s="60" t="s">
        <v>667</v>
      </c>
      <c r="K117" s="60" t="s">
        <v>753</v>
      </c>
      <c r="L117" s="60" t="s">
        <v>872</v>
      </c>
      <c r="M117" s="60" t="s">
        <v>1268</v>
      </c>
      <c r="N117" s="60" t="s">
        <v>109</v>
      </c>
      <c r="O117" s="60" t="s">
        <v>1208</v>
      </c>
      <c r="P117" s="60" t="s">
        <v>1209</v>
      </c>
      <c r="Q117" s="60" t="s">
        <v>876</v>
      </c>
      <c r="R117" s="60" t="s">
        <v>939</v>
      </c>
      <c r="S117" s="60" t="s">
        <v>897</v>
      </c>
      <c r="T117" s="60" t="s">
        <v>897</v>
      </c>
      <c r="U117" s="60" t="s">
        <v>878</v>
      </c>
      <c r="V117" s="60" t="s">
        <v>891</v>
      </c>
      <c r="W117" s="74">
        <v>41426</v>
      </c>
      <c r="X117" s="74">
        <v>22842</v>
      </c>
      <c r="Y117" s="74"/>
      <c r="Z117" s="74">
        <v>14757</v>
      </c>
    </row>
    <row r="118" spans="1:26">
      <c r="A118" s="60" t="s">
        <v>1276</v>
      </c>
      <c r="B118" s="60" t="s">
        <v>868</v>
      </c>
      <c r="C118" s="60" t="s">
        <v>1277</v>
      </c>
      <c r="D118" s="60" t="s">
        <v>589</v>
      </c>
      <c r="E118" s="73" t="s">
        <v>66</v>
      </c>
      <c r="F118" s="73" t="s">
        <v>67</v>
      </c>
      <c r="G118" s="60" t="s">
        <v>67</v>
      </c>
      <c r="H118" s="60" t="s">
        <v>1139</v>
      </c>
      <c r="I118" s="60" t="s">
        <v>819</v>
      </c>
      <c r="J118" s="60" t="s">
        <v>668</v>
      </c>
      <c r="K118" s="60" t="s">
        <v>707</v>
      </c>
      <c r="L118" s="60" t="s">
        <v>872</v>
      </c>
      <c r="M118" s="60" t="s">
        <v>1069</v>
      </c>
      <c r="N118" s="60" t="s">
        <v>14</v>
      </c>
      <c r="O118" s="60" t="s">
        <v>1208</v>
      </c>
      <c r="P118" s="60" t="s">
        <v>1209</v>
      </c>
      <c r="Q118" s="60" t="s">
        <v>876</v>
      </c>
      <c r="R118" s="60" t="s">
        <v>1257</v>
      </c>
      <c r="S118" s="60" t="s">
        <v>897</v>
      </c>
      <c r="T118" s="60" t="s">
        <v>897</v>
      </c>
      <c r="U118" s="60" t="s">
        <v>878</v>
      </c>
      <c r="V118" s="60" t="s">
        <v>879</v>
      </c>
      <c r="W118" s="74">
        <v>41426</v>
      </c>
      <c r="X118" s="74">
        <v>31086</v>
      </c>
      <c r="Y118" s="74"/>
      <c r="Z118" s="74">
        <v>18121</v>
      </c>
    </row>
    <row r="119" spans="1:26">
      <c r="A119" s="60" t="s">
        <v>1278</v>
      </c>
      <c r="B119" s="60" t="s">
        <v>868</v>
      </c>
      <c r="C119" s="60" t="s">
        <v>1279</v>
      </c>
      <c r="D119" s="60" t="s">
        <v>287</v>
      </c>
      <c r="E119" s="73" t="s">
        <v>19</v>
      </c>
      <c r="F119" s="73" t="s">
        <v>19</v>
      </c>
      <c r="G119" s="60" t="s">
        <v>19</v>
      </c>
      <c r="H119" s="60" t="s">
        <v>1139</v>
      </c>
      <c r="I119" s="60" t="s">
        <v>819</v>
      </c>
      <c r="J119" s="60" t="s">
        <v>667</v>
      </c>
      <c r="K119" s="60" t="s">
        <v>836</v>
      </c>
      <c r="L119" s="60" t="s">
        <v>872</v>
      </c>
      <c r="M119" s="60" t="s">
        <v>1268</v>
      </c>
      <c r="N119" s="60" t="s">
        <v>109</v>
      </c>
      <c r="O119" s="60" t="s">
        <v>1280</v>
      </c>
      <c r="P119" s="60" t="s">
        <v>1281</v>
      </c>
      <c r="Q119" s="60" t="s">
        <v>876</v>
      </c>
      <c r="R119" s="60" t="s">
        <v>1147</v>
      </c>
      <c r="S119" s="60" t="s">
        <v>897</v>
      </c>
      <c r="T119" s="60" t="s">
        <v>897</v>
      </c>
      <c r="U119" s="60" t="s">
        <v>878</v>
      </c>
      <c r="V119" s="60" t="s">
        <v>891</v>
      </c>
      <c r="W119" s="74">
        <v>41030</v>
      </c>
      <c r="X119" s="74">
        <v>38869</v>
      </c>
      <c r="Y119" s="74"/>
      <c r="Z119" s="74">
        <v>22180</v>
      </c>
    </row>
    <row r="120" spans="1:26">
      <c r="A120" s="60" t="s">
        <v>1282</v>
      </c>
      <c r="B120" s="60" t="s">
        <v>868</v>
      </c>
      <c r="C120" s="60" t="s">
        <v>1283</v>
      </c>
      <c r="D120" s="60" t="s">
        <v>17</v>
      </c>
      <c r="E120" s="73" t="s">
        <v>19</v>
      </c>
      <c r="F120" s="73" t="s">
        <v>19</v>
      </c>
      <c r="G120" s="60" t="s">
        <v>19</v>
      </c>
      <c r="H120" s="60" t="s">
        <v>1139</v>
      </c>
      <c r="I120" s="60" t="s">
        <v>819</v>
      </c>
      <c r="J120" s="60" t="s">
        <v>667</v>
      </c>
      <c r="K120" s="60" t="s">
        <v>834</v>
      </c>
      <c r="L120" s="60" t="s">
        <v>872</v>
      </c>
      <c r="M120" s="60" t="s">
        <v>914</v>
      </c>
      <c r="N120" s="60" t="s">
        <v>22</v>
      </c>
      <c r="O120" s="60" t="s">
        <v>1280</v>
      </c>
      <c r="P120" s="60" t="s">
        <v>1281</v>
      </c>
      <c r="Q120" s="60" t="s">
        <v>876</v>
      </c>
      <c r="R120" s="60" t="s">
        <v>983</v>
      </c>
      <c r="S120" s="60" t="s">
        <v>897</v>
      </c>
      <c r="T120" s="60" t="s">
        <v>897</v>
      </c>
      <c r="U120" s="60" t="s">
        <v>884</v>
      </c>
      <c r="V120" s="60" t="s">
        <v>879</v>
      </c>
      <c r="W120" s="74">
        <v>42979</v>
      </c>
      <c r="X120" s="74">
        <v>42979</v>
      </c>
      <c r="Y120" s="74"/>
      <c r="Z120" s="74">
        <v>34557</v>
      </c>
    </row>
    <row r="121" spans="1:26">
      <c r="A121" s="60" t="s">
        <v>1284</v>
      </c>
      <c r="B121" s="60" t="s">
        <v>868</v>
      </c>
      <c r="C121" s="60" t="s">
        <v>1285</v>
      </c>
      <c r="D121" s="60" t="s">
        <v>564</v>
      </c>
      <c r="E121" s="73" t="s">
        <v>410</v>
      </c>
      <c r="F121" s="73" t="s">
        <v>410</v>
      </c>
      <c r="G121" s="60" t="s">
        <v>410</v>
      </c>
      <c r="H121" s="60" t="s">
        <v>1139</v>
      </c>
      <c r="I121" s="60" t="s">
        <v>819</v>
      </c>
      <c r="J121" s="60" t="s">
        <v>667</v>
      </c>
      <c r="K121" s="60" t="s">
        <v>805</v>
      </c>
      <c r="L121" s="60" t="s">
        <v>872</v>
      </c>
      <c r="M121" s="60" t="s">
        <v>914</v>
      </c>
      <c r="N121" s="60" t="s">
        <v>22</v>
      </c>
      <c r="O121" s="60" t="s">
        <v>1272</v>
      </c>
      <c r="P121" s="60" t="s">
        <v>1273</v>
      </c>
      <c r="Q121" s="60" t="s">
        <v>876</v>
      </c>
      <c r="R121" s="60" t="s">
        <v>1039</v>
      </c>
      <c r="S121" s="60" t="s">
        <v>897</v>
      </c>
      <c r="T121" s="60" t="s">
        <v>897</v>
      </c>
      <c r="U121" s="60" t="s">
        <v>884</v>
      </c>
      <c r="V121" s="60" t="s">
        <v>879</v>
      </c>
      <c r="W121" s="74">
        <v>42877</v>
      </c>
      <c r="X121" s="74">
        <v>42877</v>
      </c>
      <c r="Y121" s="74"/>
      <c r="Z121" s="74">
        <v>33248</v>
      </c>
    </row>
    <row r="122" spans="1:26">
      <c r="A122" s="60" t="s">
        <v>1286</v>
      </c>
      <c r="B122" s="60" t="s">
        <v>868</v>
      </c>
      <c r="C122" s="60" t="s">
        <v>1287</v>
      </c>
      <c r="D122" s="60" t="s">
        <v>20</v>
      </c>
      <c r="E122" s="73" t="s">
        <v>15</v>
      </c>
      <c r="F122" s="73" t="s">
        <v>23</v>
      </c>
      <c r="G122" s="60" t="s">
        <v>23</v>
      </c>
      <c r="H122" s="60" t="s">
        <v>1139</v>
      </c>
      <c r="I122" s="60" t="s">
        <v>819</v>
      </c>
      <c r="J122" s="60" t="s">
        <v>668</v>
      </c>
      <c r="K122" s="60" t="s">
        <v>686</v>
      </c>
      <c r="L122" s="60" t="s">
        <v>872</v>
      </c>
      <c r="M122" s="60" t="s">
        <v>914</v>
      </c>
      <c r="N122" s="60" t="s">
        <v>22</v>
      </c>
      <c r="O122" s="60" t="s">
        <v>1264</v>
      </c>
      <c r="P122" s="60" t="s">
        <v>1265</v>
      </c>
      <c r="Q122" s="60" t="s">
        <v>876</v>
      </c>
      <c r="R122" s="60" t="s">
        <v>1072</v>
      </c>
      <c r="S122" s="60" t="s">
        <v>923</v>
      </c>
      <c r="T122" s="60" t="s">
        <v>924</v>
      </c>
      <c r="U122" s="60" t="s">
        <v>884</v>
      </c>
      <c r="V122" s="60" t="s">
        <v>944</v>
      </c>
      <c r="W122" s="74">
        <v>42359</v>
      </c>
      <c r="X122" s="74">
        <v>42359</v>
      </c>
      <c r="Y122" s="74"/>
      <c r="Z122" s="74">
        <v>33835</v>
      </c>
    </row>
    <row r="123" spans="1:26">
      <c r="A123" s="60" t="s">
        <v>1288</v>
      </c>
      <c r="B123" s="60" t="s">
        <v>868</v>
      </c>
      <c r="C123" s="60" t="s">
        <v>1289</v>
      </c>
      <c r="D123" s="60" t="s">
        <v>386</v>
      </c>
      <c r="E123" s="73" t="s">
        <v>56</v>
      </c>
      <c r="F123" s="73" t="s">
        <v>1216</v>
      </c>
      <c r="G123" s="60" t="s">
        <v>57</v>
      </c>
      <c r="H123" s="60" t="s">
        <v>1139</v>
      </c>
      <c r="I123" s="60" t="s">
        <v>819</v>
      </c>
      <c r="J123" s="60" t="s">
        <v>667</v>
      </c>
      <c r="K123" s="60" t="s">
        <v>705</v>
      </c>
      <c r="L123" s="60" t="s">
        <v>872</v>
      </c>
      <c r="M123" s="60" t="s">
        <v>914</v>
      </c>
      <c r="N123" s="60" t="s">
        <v>22</v>
      </c>
      <c r="O123" s="60" t="s">
        <v>1217</v>
      </c>
      <c r="P123" s="60" t="s">
        <v>1218</v>
      </c>
      <c r="Q123" s="60" t="s">
        <v>876</v>
      </c>
      <c r="R123" s="60" t="s">
        <v>960</v>
      </c>
      <c r="S123" s="60" t="s">
        <v>897</v>
      </c>
      <c r="T123" s="60" t="s">
        <v>897</v>
      </c>
      <c r="U123" s="60" t="s">
        <v>878</v>
      </c>
      <c r="V123" s="60" t="s">
        <v>944</v>
      </c>
      <c r="W123" s="74">
        <v>41075</v>
      </c>
      <c r="X123" s="74">
        <v>41075</v>
      </c>
      <c r="Y123" s="74"/>
      <c r="Z123" s="74">
        <v>30355</v>
      </c>
    </row>
    <row r="124" spans="1:26">
      <c r="A124" s="60" t="s">
        <v>1290</v>
      </c>
      <c r="B124" s="60" t="s">
        <v>868</v>
      </c>
      <c r="C124" s="60" t="s">
        <v>1291</v>
      </c>
      <c r="D124" s="60" t="s">
        <v>620</v>
      </c>
      <c r="E124" s="73" t="s">
        <v>56</v>
      </c>
      <c r="F124" s="73" t="s">
        <v>1216</v>
      </c>
      <c r="G124" s="60" t="s">
        <v>580</v>
      </c>
      <c r="H124" s="60" t="s">
        <v>1139</v>
      </c>
      <c r="I124" s="60" t="s">
        <v>819</v>
      </c>
      <c r="J124" s="60" t="s">
        <v>667</v>
      </c>
      <c r="K124" s="60" t="s">
        <v>677</v>
      </c>
      <c r="L124" s="60" t="s">
        <v>872</v>
      </c>
      <c r="M124" s="60" t="s">
        <v>922</v>
      </c>
      <c r="N124" s="60" t="s">
        <v>22</v>
      </c>
      <c r="O124" s="60" t="s">
        <v>1245</v>
      </c>
      <c r="P124" s="60" t="s">
        <v>1246</v>
      </c>
      <c r="Q124" s="60" t="s">
        <v>876</v>
      </c>
      <c r="R124" s="60" t="s">
        <v>919</v>
      </c>
      <c r="S124" s="60" t="s">
        <v>897</v>
      </c>
      <c r="T124" s="60" t="s">
        <v>897</v>
      </c>
      <c r="U124" s="60" t="s">
        <v>878</v>
      </c>
      <c r="V124" s="60" t="s">
        <v>879</v>
      </c>
      <c r="W124" s="74">
        <v>40179</v>
      </c>
      <c r="X124" s="74">
        <v>40179</v>
      </c>
      <c r="Y124" s="74"/>
      <c r="Z124" s="74">
        <v>22564</v>
      </c>
    </row>
    <row r="125" spans="1:26">
      <c r="A125" s="60" t="s">
        <v>1292</v>
      </c>
      <c r="B125" s="60" t="s">
        <v>868</v>
      </c>
      <c r="C125" s="60" t="s">
        <v>1293</v>
      </c>
      <c r="D125" s="60" t="s">
        <v>609</v>
      </c>
      <c r="E125" s="73" t="s">
        <v>56</v>
      </c>
      <c r="F125" s="73" t="s">
        <v>1216</v>
      </c>
      <c r="G125" s="60" t="s">
        <v>57</v>
      </c>
      <c r="H125" s="60" t="s">
        <v>1139</v>
      </c>
      <c r="I125" s="60" t="s">
        <v>819</v>
      </c>
      <c r="J125" s="60" t="s">
        <v>668</v>
      </c>
      <c r="K125" s="60" t="s">
        <v>771</v>
      </c>
      <c r="L125" s="60" t="s">
        <v>872</v>
      </c>
      <c r="M125" s="60" t="s">
        <v>914</v>
      </c>
      <c r="N125" s="60" t="s">
        <v>22</v>
      </c>
      <c r="O125" s="60" t="s">
        <v>1217</v>
      </c>
      <c r="P125" s="60" t="s">
        <v>1218</v>
      </c>
      <c r="Q125" s="60" t="s">
        <v>876</v>
      </c>
      <c r="R125" s="60" t="s">
        <v>897</v>
      </c>
      <c r="S125" s="60" t="s">
        <v>897</v>
      </c>
      <c r="T125" s="60" t="s">
        <v>897</v>
      </c>
      <c r="U125" s="60" t="s">
        <v>884</v>
      </c>
      <c r="V125" s="60" t="s">
        <v>1033</v>
      </c>
      <c r="W125" s="74">
        <v>42917</v>
      </c>
      <c r="X125" s="74">
        <v>42917</v>
      </c>
      <c r="Y125" s="74"/>
      <c r="Z125" s="74">
        <v>35082</v>
      </c>
    </row>
    <row r="126" spans="1:26">
      <c r="A126" s="60" t="s">
        <v>1294</v>
      </c>
      <c r="B126" s="60" t="s">
        <v>868</v>
      </c>
      <c r="C126" s="60" t="s">
        <v>1295</v>
      </c>
      <c r="D126" s="60" t="s">
        <v>335</v>
      </c>
      <c r="E126" s="73" t="s">
        <v>186</v>
      </c>
      <c r="F126" s="73" t="s">
        <v>190</v>
      </c>
      <c r="G126" s="60" t="s">
        <v>337</v>
      </c>
      <c r="H126" s="60" t="s">
        <v>1139</v>
      </c>
      <c r="I126" s="60" t="s">
        <v>819</v>
      </c>
      <c r="J126" s="60" t="s">
        <v>667</v>
      </c>
      <c r="K126" s="60" t="s">
        <v>759</v>
      </c>
      <c r="L126" s="60" t="s">
        <v>872</v>
      </c>
      <c r="M126" s="60" t="s">
        <v>986</v>
      </c>
      <c r="N126" s="60" t="s">
        <v>55</v>
      </c>
      <c r="O126" s="60" t="s">
        <v>1296</v>
      </c>
      <c r="P126" s="60" t="s">
        <v>1297</v>
      </c>
      <c r="Q126" s="60" t="s">
        <v>876</v>
      </c>
      <c r="R126" s="60" t="s">
        <v>919</v>
      </c>
      <c r="S126" s="60" t="s">
        <v>897</v>
      </c>
      <c r="T126" s="60" t="s">
        <v>897</v>
      </c>
      <c r="U126" s="60" t="s">
        <v>878</v>
      </c>
      <c r="V126" s="60" t="s">
        <v>879</v>
      </c>
      <c r="W126" s="74">
        <v>40492</v>
      </c>
      <c r="X126" s="74">
        <v>40492</v>
      </c>
      <c r="Y126" s="74"/>
      <c r="Z126" s="74">
        <v>24193</v>
      </c>
    </row>
    <row r="127" spans="1:26">
      <c r="A127" s="60" t="s">
        <v>1298</v>
      </c>
      <c r="B127" s="60" t="s">
        <v>868</v>
      </c>
      <c r="C127" s="60" t="s">
        <v>1299</v>
      </c>
      <c r="D127" s="60" t="s">
        <v>496</v>
      </c>
      <c r="E127" s="73" t="s">
        <v>15</v>
      </c>
      <c r="F127" s="73" t="s">
        <v>23</v>
      </c>
      <c r="G127" s="60" t="s">
        <v>157</v>
      </c>
      <c r="H127" s="60" t="s">
        <v>1139</v>
      </c>
      <c r="I127" s="60" t="s">
        <v>819</v>
      </c>
      <c r="J127" s="60" t="s">
        <v>667</v>
      </c>
      <c r="K127" s="60" t="s">
        <v>789</v>
      </c>
      <c r="L127" s="60" t="s">
        <v>872</v>
      </c>
      <c r="M127" s="60" t="s">
        <v>986</v>
      </c>
      <c r="N127" s="60" t="s">
        <v>55</v>
      </c>
      <c r="O127" s="60" t="s">
        <v>1300</v>
      </c>
      <c r="P127" s="60" t="s">
        <v>1301</v>
      </c>
      <c r="Q127" s="60" t="s">
        <v>876</v>
      </c>
      <c r="R127" s="60" t="s">
        <v>1039</v>
      </c>
      <c r="S127" s="60" t="s">
        <v>897</v>
      </c>
      <c r="T127" s="60" t="s">
        <v>897</v>
      </c>
      <c r="U127" s="60" t="s">
        <v>878</v>
      </c>
      <c r="V127" s="60" t="s">
        <v>879</v>
      </c>
      <c r="W127" s="74">
        <v>40179</v>
      </c>
      <c r="X127" s="74">
        <v>39115</v>
      </c>
      <c r="Y127" s="74"/>
      <c r="Z127" s="74">
        <v>27789</v>
      </c>
    </row>
    <row r="128" spans="1:26">
      <c r="A128" s="60" t="s">
        <v>1302</v>
      </c>
      <c r="B128" s="60" t="s">
        <v>868</v>
      </c>
      <c r="C128" s="60" t="s">
        <v>1303</v>
      </c>
      <c r="D128" s="60" t="s">
        <v>476</v>
      </c>
      <c r="E128" s="73" t="s">
        <v>66</v>
      </c>
      <c r="F128" s="73" t="s">
        <v>67</v>
      </c>
      <c r="G128" s="60" t="s">
        <v>67</v>
      </c>
      <c r="H128" s="60" t="s">
        <v>1139</v>
      </c>
      <c r="I128" s="60" t="s">
        <v>819</v>
      </c>
      <c r="J128" s="60" t="s">
        <v>667</v>
      </c>
      <c r="K128" s="60" t="s">
        <v>737</v>
      </c>
      <c r="L128" s="60" t="s">
        <v>872</v>
      </c>
      <c r="M128" s="60" t="s">
        <v>1304</v>
      </c>
      <c r="N128" s="60" t="s">
        <v>14</v>
      </c>
      <c r="O128" s="60" t="s">
        <v>1208</v>
      </c>
      <c r="P128" s="60" t="s">
        <v>1209</v>
      </c>
      <c r="Q128" s="60" t="s">
        <v>876</v>
      </c>
      <c r="R128" s="60" t="s">
        <v>1099</v>
      </c>
      <c r="S128" s="60" t="s">
        <v>897</v>
      </c>
      <c r="T128" s="60" t="s">
        <v>897</v>
      </c>
      <c r="U128" s="60" t="s">
        <v>878</v>
      </c>
      <c r="V128" s="60" t="s">
        <v>1033</v>
      </c>
      <c r="W128" s="74">
        <v>41479</v>
      </c>
      <c r="X128" s="74">
        <v>41479</v>
      </c>
      <c r="Y128" s="74"/>
      <c r="Z128" s="74">
        <v>24561</v>
      </c>
    </row>
    <row r="129" spans="1:26">
      <c r="A129" s="60" t="s">
        <v>1305</v>
      </c>
      <c r="B129" s="60" t="s">
        <v>868</v>
      </c>
      <c r="C129" s="60" t="s">
        <v>1306</v>
      </c>
      <c r="D129" s="60" t="s">
        <v>203</v>
      </c>
      <c r="E129" s="73" t="s">
        <v>19</v>
      </c>
      <c r="F129" s="73" t="s">
        <v>19</v>
      </c>
      <c r="G129" s="60" t="s">
        <v>19</v>
      </c>
      <c r="H129" s="60" t="s">
        <v>1139</v>
      </c>
      <c r="I129" s="60" t="s">
        <v>819</v>
      </c>
      <c r="J129" s="60" t="s">
        <v>668</v>
      </c>
      <c r="K129" s="60" t="s">
        <v>707</v>
      </c>
      <c r="L129" s="60" t="s">
        <v>872</v>
      </c>
      <c r="M129" s="60" t="s">
        <v>1069</v>
      </c>
      <c r="N129" s="60" t="s">
        <v>14</v>
      </c>
      <c r="O129" s="60" t="s">
        <v>1280</v>
      </c>
      <c r="P129" s="60" t="s">
        <v>1281</v>
      </c>
      <c r="Q129" s="60" t="s">
        <v>876</v>
      </c>
      <c r="R129" s="60" t="s">
        <v>1099</v>
      </c>
      <c r="S129" s="60" t="s">
        <v>897</v>
      </c>
      <c r="T129" s="60" t="s">
        <v>897</v>
      </c>
      <c r="U129" s="60" t="s">
        <v>884</v>
      </c>
      <c r="V129" s="60" t="s">
        <v>944</v>
      </c>
      <c r="W129" s="74">
        <v>42826</v>
      </c>
      <c r="X129" s="74">
        <v>42826</v>
      </c>
      <c r="Y129" s="74"/>
      <c r="Z129" s="74">
        <v>27048</v>
      </c>
    </row>
    <row r="130" spans="1:26">
      <c r="A130" s="60" t="s">
        <v>1307</v>
      </c>
      <c r="B130" s="60" t="s">
        <v>868</v>
      </c>
      <c r="C130" s="60" t="s">
        <v>1308</v>
      </c>
      <c r="D130" s="60" t="s">
        <v>151</v>
      </c>
      <c r="E130" s="73" t="s">
        <v>56</v>
      </c>
      <c r="F130" s="73" t="s">
        <v>1216</v>
      </c>
      <c r="G130" s="60" t="s">
        <v>117</v>
      </c>
      <c r="H130" s="60" t="s">
        <v>1139</v>
      </c>
      <c r="I130" s="60" t="s">
        <v>819</v>
      </c>
      <c r="J130" s="60" t="s">
        <v>668</v>
      </c>
      <c r="K130" s="60" t="s">
        <v>724</v>
      </c>
      <c r="L130" s="60" t="s">
        <v>872</v>
      </c>
      <c r="M130" s="60" t="s">
        <v>914</v>
      </c>
      <c r="N130" s="60" t="s">
        <v>22</v>
      </c>
      <c r="O130" s="60" t="s">
        <v>1255</v>
      </c>
      <c r="P130" s="60" t="s">
        <v>1256</v>
      </c>
      <c r="Q130" s="60" t="s">
        <v>876</v>
      </c>
      <c r="R130" s="60" t="s">
        <v>919</v>
      </c>
      <c r="S130" s="60" t="s">
        <v>897</v>
      </c>
      <c r="T130" s="60" t="s">
        <v>897</v>
      </c>
      <c r="U130" s="60" t="s">
        <v>878</v>
      </c>
      <c r="V130" s="60" t="s">
        <v>944</v>
      </c>
      <c r="W130" s="74">
        <v>41032</v>
      </c>
      <c r="X130" s="74">
        <v>41032</v>
      </c>
      <c r="Y130" s="74"/>
      <c r="Z130" s="74">
        <v>32062</v>
      </c>
    </row>
    <row r="131" spans="1:26">
      <c r="A131" s="60" t="s">
        <v>1309</v>
      </c>
      <c r="B131" s="60" t="s">
        <v>868</v>
      </c>
      <c r="C131" s="60" t="s">
        <v>1310</v>
      </c>
      <c r="D131" s="60" t="s">
        <v>404</v>
      </c>
      <c r="E131" s="73" t="s">
        <v>15</v>
      </c>
      <c r="F131" s="73" t="s">
        <v>913</v>
      </c>
      <c r="G131" s="60" t="s">
        <v>72</v>
      </c>
      <c r="H131" s="60" t="s">
        <v>1139</v>
      </c>
      <c r="I131" s="60" t="s">
        <v>819</v>
      </c>
      <c r="J131" s="60" t="s">
        <v>668</v>
      </c>
      <c r="K131" s="60" t="s">
        <v>772</v>
      </c>
      <c r="L131" s="60" t="s">
        <v>872</v>
      </c>
      <c r="M131" s="60" t="s">
        <v>986</v>
      </c>
      <c r="N131" s="60" t="s">
        <v>55</v>
      </c>
      <c r="O131" s="60" t="s">
        <v>1311</v>
      </c>
      <c r="P131" s="60" t="s">
        <v>1312</v>
      </c>
      <c r="Q131" s="60" t="s">
        <v>1053</v>
      </c>
      <c r="R131" s="60" t="s">
        <v>1039</v>
      </c>
      <c r="S131" s="60" t="s">
        <v>897</v>
      </c>
      <c r="T131" s="60" t="s">
        <v>897</v>
      </c>
      <c r="U131" s="60" t="s">
        <v>878</v>
      </c>
      <c r="V131" s="60" t="s">
        <v>879</v>
      </c>
      <c r="W131" s="74">
        <v>42064</v>
      </c>
      <c r="X131" s="74">
        <v>40484</v>
      </c>
      <c r="Y131" s="74"/>
      <c r="Z131" s="74">
        <v>31884</v>
      </c>
    </row>
    <row r="132" spans="1:26">
      <c r="A132" s="60" t="s">
        <v>1313</v>
      </c>
      <c r="B132" s="60" t="s">
        <v>868</v>
      </c>
      <c r="C132" s="60" t="s">
        <v>1314</v>
      </c>
      <c r="D132" s="60" t="s">
        <v>229</v>
      </c>
      <c r="E132" s="73" t="s">
        <v>66</v>
      </c>
      <c r="F132" s="73" t="s">
        <v>67</v>
      </c>
      <c r="G132" s="60" t="s">
        <v>67</v>
      </c>
      <c r="H132" s="60" t="s">
        <v>1139</v>
      </c>
      <c r="I132" s="60" t="s">
        <v>819</v>
      </c>
      <c r="J132" s="60" t="s">
        <v>667</v>
      </c>
      <c r="K132" s="60" t="s">
        <v>732</v>
      </c>
      <c r="L132" s="60" t="s">
        <v>872</v>
      </c>
      <c r="M132" s="60" t="s">
        <v>1133</v>
      </c>
      <c r="N132" s="60" t="s">
        <v>14</v>
      </c>
      <c r="O132" s="60" t="s">
        <v>1208</v>
      </c>
      <c r="P132" s="60" t="s">
        <v>1209</v>
      </c>
      <c r="Q132" s="60" t="s">
        <v>876</v>
      </c>
      <c r="R132" s="60" t="s">
        <v>923</v>
      </c>
      <c r="S132" s="60" t="s">
        <v>923</v>
      </c>
      <c r="T132" s="60" t="s">
        <v>924</v>
      </c>
      <c r="U132" s="60" t="s">
        <v>878</v>
      </c>
      <c r="V132" s="60" t="s">
        <v>1033</v>
      </c>
      <c r="W132" s="74">
        <v>41548</v>
      </c>
      <c r="X132" s="74">
        <v>34921</v>
      </c>
      <c r="Y132" s="74"/>
      <c r="Z132" s="74">
        <v>28061</v>
      </c>
    </row>
    <row r="133" spans="1:26">
      <c r="A133" s="60" t="s">
        <v>1315</v>
      </c>
      <c r="B133" s="60" t="s">
        <v>868</v>
      </c>
      <c r="C133" s="60" t="s">
        <v>1316</v>
      </c>
      <c r="D133" s="60" t="s">
        <v>111</v>
      </c>
      <c r="E133" s="73" t="s">
        <v>56</v>
      </c>
      <c r="F133" s="73" t="s">
        <v>1216</v>
      </c>
      <c r="G133" s="60" t="s">
        <v>57</v>
      </c>
      <c r="H133" s="60" t="s">
        <v>1139</v>
      </c>
      <c r="I133" s="60" t="s">
        <v>819</v>
      </c>
      <c r="J133" s="60" t="s">
        <v>668</v>
      </c>
      <c r="K133" s="60" t="s">
        <v>712</v>
      </c>
      <c r="L133" s="60" t="s">
        <v>872</v>
      </c>
      <c r="M133" s="60" t="s">
        <v>922</v>
      </c>
      <c r="N133" s="60" t="s">
        <v>22</v>
      </c>
      <c r="O133" s="60" t="s">
        <v>1217</v>
      </c>
      <c r="P133" s="60" t="s">
        <v>1218</v>
      </c>
      <c r="Q133" s="60" t="s">
        <v>876</v>
      </c>
      <c r="R133" s="60" t="s">
        <v>1257</v>
      </c>
      <c r="S133" s="60" t="s">
        <v>897</v>
      </c>
      <c r="T133" s="60" t="s">
        <v>897</v>
      </c>
      <c r="U133" s="60" t="s">
        <v>884</v>
      </c>
      <c r="V133" s="60" t="s">
        <v>879</v>
      </c>
      <c r="W133" s="74">
        <v>42443</v>
      </c>
      <c r="X133" s="74">
        <v>42443</v>
      </c>
      <c r="Y133" s="74"/>
      <c r="Z133" s="74">
        <v>31664</v>
      </c>
    </row>
    <row r="134" spans="1:26">
      <c r="A134" s="60" t="s">
        <v>1317</v>
      </c>
      <c r="B134" s="60" t="s">
        <v>868</v>
      </c>
      <c r="C134" s="60" t="s">
        <v>1318</v>
      </c>
      <c r="D134" s="60" t="s">
        <v>408</v>
      </c>
      <c r="E134" s="73" t="s">
        <v>410</v>
      </c>
      <c r="F134" s="73" t="s">
        <v>410</v>
      </c>
      <c r="G134" s="60" t="s">
        <v>410</v>
      </c>
      <c r="H134" s="60" t="s">
        <v>1139</v>
      </c>
      <c r="I134" s="60" t="s">
        <v>819</v>
      </c>
      <c r="J134" s="60" t="s">
        <v>668</v>
      </c>
      <c r="K134" s="60" t="s">
        <v>774</v>
      </c>
      <c r="L134" s="60" t="s">
        <v>872</v>
      </c>
      <c r="M134" s="60" t="s">
        <v>1069</v>
      </c>
      <c r="N134" s="60" t="s">
        <v>14</v>
      </c>
      <c r="O134" s="60" t="s">
        <v>1272</v>
      </c>
      <c r="P134" s="60" t="s">
        <v>1273</v>
      </c>
      <c r="Q134" s="60" t="s">
        <v>876</v>
      </c>
      <c r="R134" s="60" t="s">
        <v>1046</v>
      </c>
      <c r="S134" s="60" t="s">
        <v>897</v>
      </c>
      <c r="T134" s="60" t="s">
        <v>897</v>
      </c>
      <c r="U134" s="60" t="s">
        <v>884</v>
      </c>
      <c r="V134" s="60" t="s">
        <v>944</v>
      </c>
      <c r="W134" s="74">
        <v>42341</v>
      </c>
      <c r="X134" s="74">
        <v>42341</v>
      </c>
      <c r="Y134" s="74"/>
      <c r="Z134" s="74">
        <v>28759</v>
      </c>
    </row>
    <row r="135" spans="1:26">
      <c r="A135" s="60" t="s">
        <v>1319</v>
      </c>
      <c r="B135" s="60" t="s">
        <v>868</v>
      </c>
      <c r="C135" s="60" t="s">
        <v>1320</v>
      </c>
      <c r="D135" s="60" t="s">
        <v>1321</v>
      </c>
      <c r="E135" s="73" t="s">
        <v>1226</v>
      </c>
      <c r="F135" s="73" t="s">
        <v>1226</v>
      </c>
      <c r="G135" s="60" t="s">
        <v>1227</v>
      </c>
      <c r="H135" s="60" t="s">
        <v>1139</v>
      </c>
      <c r="I135" s="60" t="s">
        <v>819</v>
      </c>
      <c r="J135" s="60" t="s">
        <v>667</v>
      </c>
      <c r="K135" s="60" t="s">
        <v>737</v>
      </c>
      <c r="L135" s="60" t="s">
        <v>872</v>
      </c>
      <c r="M135" s="60" t="s">
        <v>1304</v>
      </c>
      <c r="N135" s="60" t="s">
        <v>14</v>
      </c>
      <c r="O135" s="60" t="s">
        <v>1229</v>
      </c>
      <c r="P135" s="60" t="s">
        <v>1230</v>
      </c>
      <c r="Q135" s="60" t="s">
        <v>876</v>
      </c>
      <c r="R135" s="60" t="s">
        <v>973</v>
      </c>
      <c r="S135" s="60" t="s">
        <v>897</v>
      </c>
      <c r="T135" s="60" t="s">
        <v>897</v>
      </c>
      <c r="U135" s="60" t="s">
        <v>878</v>
      </c>
      <c r="V135" s="60" t="s">
        <v>1033</v>
      </c>
      <c r="W135" s="74">
        <v>41275</v>
      </c>
      <c r="X135" s="74">
        <v>40735</v>
      </c>
      <c r="Y135" s="74"/>
      <c r="Z135" s="74">
        <v>20796</v>
      </c>
    </row>
    <row r="136" spans="1:26">
      <c r="A136" s="60" t="s">
        <v>1322</v>
      </c>
      <c r="B136" s="60" t="s">
        <v>868</v>
      </c>
      <c r="C136" s="60" t="s">
        <v>1323</v>
      </c>
      <c r="D136" s="60" t="s">
        <v>227</v>
      </c>
      <c r="E136" s="73" t="s">
        <v>66</v>
      </c>
      <c r="F136" s="73" t="s">
        <v>67</v>
      </c>
      <c r="G136" s="60" t="s">
        <v>67</v>
      </c>
      <c r="H136" s="60" t="s">
        <v>1139</v>
      </c>
      <c r="I136" s="60" t="s">
        <v>819</v>
      </c>
      <c r="J136" s="60" t="s">
        <v>667</v>
      </c>
      <c r="K136" s="60" t="s">
        <v>737</v>
      </c>
      <c r="L136" s="60" t="s">
        <v>872</v>
      </c>
      <c r="M136" s="60" t="s">
        <v>1304</v>
      </c>
      <c r="N136" s="60" t="s">
        <v>14</v>
      </c>
      <c r="O136" s="60" t="s">
        <v>1208</v>
      </c>
      <c r="P136" s="60" t="s">
        <v>1209</v>
      </c>
      <c r="Q136" s="60" t="s">
        <v>876</v>
      </c>
      <c r="R136" s="60" t="s">
        <v>1147</v>
      </c>
      <c r="S136" s="60" t="s">
        <v>897</v>
      </c>
      <c r="T136" s="60" t="s">
        <v>897</v>
      </c>
      <c r="U136" s="60" t="s">
        <v>878</v>
      </c>
      <c r="V136" s="60" t="s">
        <v>1033</v>
      </c>
      <c r="W136" s="74">
        <v>41275</v>
      </c>
      <c r="X136" s="74">
        <v>40725</v>
      </c>
      <c r="Y136" s="74"/>
      <c r="Z136" s="74">
        <v>22682</v>
      </c>
    </row>
    <row r="137" spans="1:26">
      <c r="A137" s="60" t="s">
        <v>1324</v>
      </c>
      <c r="B137" s="60" t="s">
        <v>868</v>
      </c>
      <c r="C137" s="60" t="s">
        <v>1325</v>
      </c>
      <c r="D137" s="60" t="s">
        <v>630</v>
      </c>
      <c r="E137" s="73" t="s">
        <v>15</v>
      </c>
      <c r="F137" s="73" t="s">
        <v>23</v>
      </c>
      <c r="G137" s="60" t="s">
        <v>157</v>
      </c>
      <c r="H137" s="60" t="s">
        <v>1139</v>
      </c>
      <c r="I137" s="60" t="s">
        <v>819</v>
      </c>
      <c r="J137" s="60" t="s">
        <v>667</v>
      </c>
      <c r="K137" s="60" t="s">
        <v>678</v>
      </c>
      <c r="L137" s="60" t="s">
        <v>872</v>
      </c>
      <c r="M137" s="60" t="s">
        <v>914</v>
      </c>
      <c r="N137" s="60" t="s">
        <v>22</v>
      </c>
      <c r="O137" s="60" t="s">
        <v>1300</v>
      </c>
      <c r="P137" s="60" t="s">
        <v>1301</v>
      </c>
      <c r="Q137" s="60" t="s">
        <v>876</v>
      </c>
      <c r="R137" s="60" t="s">
        <v>1019</v>
      </c>
      <c r="S137" s="60" t="s">
        <v>897</v>
      </c>
      <c r="T137" s="60" t="s">
        <v>897</v>
      </c>
      <c r="U137" s="60" t="s">
        <v>884</v>
      </c>
      <c r="V137" s="60" t="s">
        <v>944</v>
      </c>
      <c r="W137" s="74">
        <v>42857</v>
      </c>
      <c r="X137" s="74">
        <v>42857</v>
      </c>
      <c r="Y137" s="74"/>
      <c r="Z137" s="74">
        <v>31713</v>
      </c>
    </row>
    <row r="138" spans="1:26">
      <c r="A138" s="60" t="s">
        <v>1326</v>
      </c>
      <c r="B138" s="60" t="s">
        <v>868</v>
      </c>
      <c r="C138" s="60" t="s">
        <v>1327</v>
      </c>
      <c r="D138" s="60" t="s">
        <v>545</v>
      </c>
      <c r="E138" s="73" t="s">
        <v>19</v>
      </c>
      <c r="F138" s="73" t="s">
        <v>19</v>
      </c>
      <c r="G138" s="60" t="s">
        <v>19</v>
      </c>
      <c r="H138" s="60" t="s">
        <v>1139</v>
      </c>
      <c r="I138" s="60" t="s">
        <v>819</v>
      </c>
      <c r="J138" s="60" t="s">
        <v>668</v>
      </c>
      <c r="K138" s="60" t="s">
        <v>834</v>
      </c>
      <c r="L138" s="60" t="s">
        <v>872</v>
      </c>
      <c r="M138" s="60" t="s">
        <v>914</v>
      </c>
      <c r="N138" s="60" t="s">
        <v>22</v>
      </c>
      <c r="O138" s="60" t="s">
        <v>1280</v>
      </c>
      <c r="P138" s="60" t="s">
        <v>1281</v>
      </c>
      <c r="Q138" s="60" t="s">
        <v>876</v>
      </c>
      <c r="R138" s="60" t="s">
        <v>1157</v>
      </c>
      <c r="S138" s="60" t="s">
        <v>923</v>
      </c>
      <c r="T138" s="60" t="s">
        <v>924</v>
      </c>
      <c r="U138" s="60" t="s">
        <v>884</v>
      </c>
      <c r="V138" s="60" t="s">
        <v>879</v>
      </c>
      <c r="W138" s="74">
        <v>42401</v>
      </c>
      <c r="X138" s="74">
        <v>41897</v>
      </c>
      <c r="Y138" s="74"/>
      <c r="Z138" s="74">
        <v>33982</v>
      </c>
    </row>
    <row r="139" spans="1:26">
      <c r="A139" s="60" t="s">
        <v>1328</v>
      </c>
      <c r="B139" s="60" t="s">
        <v>868</v>
      </c>
      <c r="C139" s="60" t="s">
        <v>1329</v>
      </c>
      <c r="D139" s="60" t="s">
        <v>1330</v>
      </c>
      <c r="E139" s="73" t="s">
        <v>56</v>
      </c>
      <c r="F139" s="73" t="s">
        <v>1216</v>
      </c>
      <c r="G139" s="60" t="s">
        <v>563</v>
      </c>
      <c r="H139" s="60" t="s">
        <v>1139</v>
      </c>
      <c r="I139" s="60" t="s">
        <v>819</v>
      </c>
      <c r="J139" s="60" t="s">
        <v>667</v>
      </c>
      <c r="K139" s="60" t="s">
        <v>807</v>
      </c>
      <c r="L139" s="60" t="s">
        <v>872</v>
      </c>
      <c r="M139" s="60" t="s">
        <v>914</v>
      </c>
      <c r="N139" s="60" t="s">
        <v>22</v>
      </c>
      <c r="O139" s="60" t="s">
        <v>1331</v>
      </c>
      <c r="P139" s="60" t="s">
        <v>1332</v>
      </c>
      <c r="Q139" s="60" t="s">
        <v>876</v>
      </c>
      <c r="R139" s="60" t="s">
        <v>897</v>
      </c>
      <c r="S139" s="60" t="s">
        <v>897</v>
      </c>
      <c r="T139" s="60" t="s">
        <v>897</v>
      </c>
      <c r="U139" s="60" t="s">
        <v>878</v>
      </c>
      <c r="V139" s="60" t="s">
        <v>944</v>
      </c>
      <c r="W139" s="74">
        <v>43871</v>
      </c>
      <c r="X139" s="74">
        <v>43871</v>
      </c>
      <c r="Y139" s="74"/>
      <c r="Z139" s="74">
        <v>32098</v>
      </c>
    </row>
    <row r="140" spans="1:26">
      <c r="A140" s="60" t="s">
        <v>1333</v>
      </c>
      <c r="B140" s="60" t="s">
        <v>868</v>
      </c>
      <c r="C140" s="60" t="s">
        <v>1334</v>
      </c>
      <c r="D140" s="60" t="s">
        <v>245</v>
      </c>
      <c r="E140" s="73" t="s">
        <v>186</v>
      </c>
      <c r="F140" s="73" t="s">
        <v>186</v>
      </c>
      <c r="G140" s="60" t="s">
        <v>247</v>
      </c>
      <c r="H140" s="60" t="s">
        <v>1139</v>
      </c>
      <c r="I140" s="60" t="s">
        <v>819</v>
      </c>
      <c r="J140" s="60" t="s">
        <v>667</v>
      </c>
      <c r="K140" s="60" t="s">
        <v>741</v>
      </c>
      <c r="L140" s="60" t="s">
        <v>872</v>
      </c>
      <c r="M140" s="60" t="s">
        <v>1064</v>
      </c>
      <c r="N140" s="60" t="s">
        <v>22</v>
      </c>
      <c r="O140" s="60" t="s">
        <v>1212</v>
      </c>
      <c r="P140" s="60" t="s">
        <v>1213</v>
      </c>
      <c r="Q140" s="60" t="s">
        <v>876</v>
      </c>
      <c r="R140" s="60" t="s">
        <v>1013</v>
      </c>
      <c r="S140" s="60" t="s">
        <v>897</v>
      </c>
      <c r="T140" s="60" t="s">
        <v>897</v>
      </c>
      <c r="U140" s="60" t="s">
        <v>878</v>
      </c>
      <c r="V140" s="60" t="s">
        <v>885</v>
      </c>
      <c r="W140" s="74">
        <v>41944</v>
      </c>
      <c r="X140" s="74">
        <v>41944</v>
      </c>
      <c r="Y140" s="74"/>
      <c r="Z140" s="74">
        <v>32302</v>
      </c>
    </row>
    <row r="141" spans="1:26">
      <c r="A141" s="60" t="s">
        <v>1335</v>
      </c>
      <c r="B141" s="60" t="s">
        <v>868</v>
      </c>
      <c r="C141" s="60" t="s">
        <v>1336</v>
      </c>
      <c r="D141" s="60" t="s">
        <v>188</v>
      </c>
      <c r="E141" s="73" t="s">
        <v>186</v>
      </c>
      <c r="F141" s="73" t="s">
        <v>190</v>
      </c>
      <c r="G141" s="60" t="s">
        <v>190</v>
      </c>
      <c r="H141" s="60" t="s">
        <v>1139</v>
      </c>
      <c r="I141" s="60" t="s">
        <v>819</v>
      </c>
      <c r="J141" s="60" t="s">
        <v>667</v>
      </c>
      <c r="K141" s="60" t="s">
        <v>732</v>
      </c>
      <c r="L141" s="60" t="s">
        <v>872</v>
      </c>
      <c r="M141" s="60" t="s">
        <v>1133</v>
      </c>
      <c r="N141" s="60" t="s">
        <v>14</v>
      </c>
      <c r="O141" s="60" t="s">
        <v>1221</v>
      </c>
      <c r="P141" s="60" t="s">
        <v>1222</v>
      </c>
      <c r="Q141" s="60" t="s">
        <v>876</v>
      </c>
      <c r="R141" s="60" t="s">
        <v>1337</v>
      </c>
      <c r="S141" s="60" t="s">
        <v>897</v>
      </c>
      <c r="T141" s="60" t="s">
        <v>897</v>
      </c>
      <c r="U141" s="60" t="s">
        <v>884</v>
      </c>
      <c r="V141" s="60" t="s">
        <v>1033</v>
      </c>
      <c r="W141" s="74">
        <v>42736</v>
      </c>
      <c r="X141" s="74">
        <v>42131</v>
      </c>
      <c r="Y141" s="74"/>
      <c r="Z141" s="74">
        <v>24908</v>
      </c>
    </row>
    <row r="142" spans="1:26">
      <c r="A142" s="60" t="s">
        <v>1338</v>
      </c>
      <c r="B142" s="60" t="s">
        <v>868</v>
      </c>
      <c r="C142" s="60" t="s">
        <v>1339</v>
      </c>
      <c r="D142" s="60" t="s">
        <v>86</v>
      </c>
      <c r="E142" s="73" t="s">
        <v>15</v>
      </c>
      <c r="F142" s="73" t="s">
        <v>23</v>
      </c>
      <c r="G142" s="60" t="s">
        <v>32</v>
      </c>
      <c r="H142" s="60" t="s">
        <v>1016</v>
      </c>
      <c r="I142" s="60" t="s">
        <v>820</v>
      </c>
      <c r="J142" s="60" t="s">
        <v>667</v>
      </c>
      <c r="K142" s="60" t="s">
        <v>689</v>
      </c>
      <c r="L142" s="60" t="s">
        <v>872</v>
      </c>
      <c r="M142" s="60" t="s">
        <v>1133</v>
      </c>
      <c r="N142" s="60" t="s">
        <v>14</v>
      </c>
      <c r="O142" s="60" t="s">
        <v>1031</v>
      </c>
      <c r="P142" s="60" t="s">
        <v>1032</v>
      </c>
      <c r="Q142" s="60" t="s">
        <v>876</v>
      </c>
      <c r="R142" s="60" t="s">
        <v>923</v>
      </c>
      <c r="S142" s="60" t="s">
        <v>923</v>
      </c>
      <c r="T142" s="60" t="s">
        <v>924</v>
      </c>
      <c r="U142" s="60" t="s">
        <v>884</v>
      </c>
      <c r="V142" s="60" t="s">
        <v>1033</v>
      </c>
      <c r="W142" s="74">
        <v>42461</v>
      </c>
      <c r="X142" s="74">
        <v>42352</v>
      </c>
      <c r="Y142" s="74"/>
      <c r="Z142" s="74">
        <v>32628</v>
      </c>
    </row>
    <row r="143" spans="1:26">
      <c r="A143" s="60" t="s">
        <v>1340</v>
      </c>
      <c r="B143" s="60" t="s">
        <v>868</v>
      </c>
      <c r="C143" s="60" t="s">
        <v>1341</v>
      </c>
      <c r="D143" s="60" t="s">
        <v>376</v>
      </c>
      <c r="E143" s="73" t="s">
        <v>15</v>
      </c>
      <c r="F143" s="73" t="s">
        <v>23</v>
      </c>
      <c r="G143" s="60" t="s">
        <v>32</v>
      </c>
      <c r="H143" s="60" t="s">
        <v>1016</v>
      </c>
      <c r="I143" s="60" t="s">
        <v>820</v>
      </c>
      <c r="J143" s="60" t="s">
        <v>667</v>
      </c>
      <c r="K143" s="60" t="s">
        <v>690</v>
      </c>
      <c r="L143" s="60" t="s">
        <v>872</v>
      </c>
      <c r="M143" s="60" t="s">
        <v>1064</v>
      </c>
      <c r="N143" s="60" t="s">
        <v>22</v>
      </c>
      <c r="O143" s="60" t="s">
        <v>1031</v>
      </c>
      <c r="P143" s="60" t="s">
        <v>1032</v>
      </c>
      <c r="Q143" s="60" t="s">
        <v>876</v>
      </c>
      <c r="R143" s="60" t="s">
        <v>923</v>
      </c>
      <c r="S143" s="60" t="s">
        <v>923</v>
      </c>
      <c r="T143" s="60" t="s">
        <v>924</v>
      </c>
      <c r="U143" s="60" t="s">
        <v>878</v>
      </c>
      <c r="V143" s="60" t="s">
        <v>944</v>
      </c>
      <c r="W143" s="74">
        <v>42370</v>
      </c>
      <c r="X143" s="74">
        <v>39769</v>
      </c>
      <c r="Y143" s="74"/>
      <c r="Z143" s="74">
        <v>31318</v>
      </c>
    </row>
    <row r="144" spans="1:26">
      <c r="A144" s="60" t="s">
        <v>1342</v>
      </c>
      <c r="B144" s="60" t="s">
        <v>868</v>
      </c>
      <c r="C144" s="60" t="s">
        <v>1343</v>
      </c>
      <c r="D144" s="60" t="s">
        <v>33</v>
      </c>
      <c r="E144" s="73" t="s">
        <v>15</v>
      </c>
      <c r="F144" s="73" t="s">
        <v>23</v>
      </c>
      <c r="G144" s="60" t="s">
        <v>32</v>
      </c>
      <c r="H144" s="60" t="s">
        <v>1016</v>
      </c>
      <c r="I144" s="60" t="s">
        <v>820</v>
      </c>
      <c r="J144" s="60" t="s">
        <v>667</v>
      </c>
      <c r="K144" s="60" t="s">
        <v>690</v>
      </c>
      <c r="L144" s="60" t="s">
        <v>872</v>
      </c>
      <c r="M144" s="60" t="s">
        <v>1064</v>
      </c>
      <c r="N144" s="60" t="s">
        <v>22</v>
      </c>
      <c r="O144" s="60" t="s">
        <v>1031</v>
      </c>
      <c r="P144" s="60" t="s">
        <v>1032</v>
      </c>
      <c r="Q144" s="60" t="s">
        <v>876</v>
      </c>
      <c r="R144" s="60" t="s">
        <v>951</v>
      </c>
      <c r="S144" s="60" t="s">
        <v>897</v>
      </c>
      <c r="T144" s="60" t="s">
        <v>897</v>
      </c>
      <c r="U144" s="60" t="s">
        <v>884</v>
      </c>
      <c r="V144" s="60" t="s">
        <v>944</v>
      </c>
      <c r="W144" s="74">
        <v>42370</v>
      </c>
      <c r="X144" s="74">
        <v>40836</v>
      </c>
      <c r="Y144" s="74"/>
      <c r="Z144" s="74">
        <v>28461</v>
      </c>
    </row>
    <row r="145" spans="1:26">
      <c r="A145" s="60" t="s">
        <v>1344</v>
      </c>
      <c r="B145" s="60" t="s">
        <v>868</v>
      </c>
      <c r="C145" s="60" t="s">
        <v>1345</v>
      </c>
      <c r="D145" s="60" t="s">
        <v>164</v>
      </c>
      <c r="E145" s="73" t="s">
        <v>15</v>
      </c>
      <c r="F145" s="73" t="s">
        <v>23</v>
      </c>
      <c r="G145" s="60" t="s">
        <v>32</v>
      </c>
      <c r="H145" s="60" t="s">
        <v>1016</v>
      </c>
      <c r="I145" s="60" t="s">
        <v>820</v>
      </c>
      <c r="J145" s="60" t="s">
        <v>667</v>
      </c>
      <c r="K145" s="60" t="s">
        <v>689</v>
      </c>
      <c r="L145" s="60" t="s">
        <v>872</v>
      </c>
      <c r="M145" s="60" t="s">
        <v>1133</v>
      </c>
      <c r="N145" s="60" t="s">
        <v>14</v>
      </c>
      <c r="O145" s="60" t="s">
        <v>1031</v>
      </c>
      <c r="P145" s="60" t="s">
        <v>1032</v>
      </c>
      <c r="Q145" s="60" t="s">
        <v>876</v>
      </c>
      <c r="R145" s="60" t="s">
        <v>919</v>
      </c>
      <c r="S145" s="60" t="s">
        <v>897</v>
      </c>
      <c r="T145" s="60" t="s">
        <v>897</v>
      </c>
      <c r="U145" s="60" t="s">
        <v>884</v>
      </c>
      <c r="V145" s="60" t="s">
        <v>1033</v>
      </c>
      <c r="W145" s="74">
        <v>42370</v>
      </c>
      <c r="X145" s="74">
        <v>42116</v>
      </c>
      <c r="Y145" s="74"/>
      <c r="Z145" s="74">
        <v>32942</v>
      </c>
    </row>
    <row r="146" spans="1:26">
      <c r="A146" s="60" t="s">
        <v>1346</v>
      </c>
      <c r="B146" s="60" t="s">
        <v>868</v>
      </c>
      <c r="C146" s="60" t="s">
        <v>1347</v>
      </c>
      <c r="D146" s="60" t="s">
        <v>243</v>
      </c>
      <c r="E146" s="73" t="s">
        <v>15</v>
      </c>
      <c r="F146" s="73" t="s">
        <v>23</v>
      </c>
      <c r="G146" s="60" t="s">
        <v>44</v>
      </c>
      <c r="H146" s="60" t="s">
        <v>1016</v>
      </c>
      <c r="I146" s="60" t="s">
        <v>824</v>
      </c>
      <c r="J146" s="60" t="s">
        <v>667</v>
      </c>
      <c r="K146" s="60" t="s">
        <v>689</v>
      </c>
      <c r="L146" s="60" t="s">
        <v>872</v>
      </c>
      <c r="M146" s="60" t="s">
        <v>1133</v>
      </c>
      <c r="N146" s="60" t="s">
        <v>14</v>
      </c>
      <c r="O146" s="60" t="s">
        <v>1017</v>
      </c>
      <c r="P146" s="60" t="s">
        <v>1018</v>
      </c>
      <c r="Q146" s="60" t="s">
        <v>876</v>
      </c>
      <c r="R146" s="60" t="s">
        <v>923</v>
      </c>
      <c r="S146" s="60" t="s">
        <v>923</v>
      </c>
      <c r="T146" s="60" t="s">
        <v>924</v>
      </c>
      <c r="U146" s="60" t="s">
        <v>898</v>
      </c>
      <c r="V146" s="60" t="s">
        <v>1033</v>
      </c>
      <c r="W146" s="74">
        <v>43081</v>
      </c>
      <c r="X146" s="74">
        <v>43081</v>
      </c>
      <c r="Y146" s="74"/>
      <c r="Z146" s="74">
        <v>28419</v>
      </c>
    </row>
    <row r="147" spans="1:26">
      <c r="A147" s="60" t="s">
        <v>1348</v>
      </c>
      <c r="B147" s="60" t="s">
        <v>868</v>
      </c>
      <c r="C147" s="60" t="s">
        <v>1349</v>
      </c>
      <c r="D147" s="60" t="s">
        <v>340</v>
      </c>
      <c r="E147" s="73" t="s">
        <v>15</v>
      </c>
      <c r="F147" s="73" t="s">
        <v>23</v>
      </c>
      <c r="G147" s="60" t="s">
        <v>44</v>
      </c>
      <c r="H147" s="60" t="s">
        <v>1016</v>
      </c>
      <c r="I147" s="60" t="s">
        <v>824</v>
      </c>
      <c r="J147" s="60" t="s">
        <v>667</v>
      </c>
      <c r="K147" s="60" t="s">
        <v>760</v>
      </c>
      <c r="L147" s="60" t="s">
        <v>872</v>
      </c>
      <c r="M147" s="60" t="s">
        <v>1064</v>
      </c>
      <c r="N147" s="60" t="s">
        <v>22</v>
      </c>
      <c r="O147" s="60" t="s">
        <v>1017</v>
      </c>
      <c r="P147" s="60" t="s">
        <v>1018</v>
      </c>
      <c r="Q147" s="60" t="s">
        <v>876</v>
      </c>
      <c r="R147" s="60" t="s">
        <v>923</v>
      </c>
      <c r="S147" s="60" t="s">
        <v>923</v>
      </c>
      <c r="T147" s="60" t="s">
        <v>924</v>
      </c>
      <c r="U147" s="60" t="s">
        <v>878</v>
      </c>
      <c r="V147" s="60" t="s">
        <v>944</v>
      </c>
      <c r="W147" s="74">
        <v>42370</v>
      </c>
      <c r="X147" s="74">
        <v>38018</v>
      </c>
      <c r="Y147" s="74"/>
      <c r="Z147" s="74">
        <v>29790</v>
      </c>
    </row>
    <row r="148" spans="1:26">
      <c r="A148" s="60" t="s">
        <v>1350</v>
      </c>
      <c r="B148" s="60" t="s">
        <v>868</v>
      </c>
      <c r="C148" s="60" t="s">
        <v>1351</v>
      </c>
      <c r="D148" s="60" t="s">
        <v>358</v>
      </c>
      <c r="E148" s="73" t="s">
        <v>15</v>
      </c>
      <c r="F148" s="73" t="s">
        <v>23</v>
      </c>
      <c r="G148" s="60" t="s">
        <v>32</v>
      </c>
      <c r="H148" s="60" t="s">
        <v>1016</v>
      </c>
      <c r="I148" s="60" t="s">
        <v>820</v>
      </c>
      <c r="J148" s="60" t="s">
        <v>667</v>
      </c>
      <c r="K148" s="60" t="s">
        <v>683</v>
      </c>
      <c r="L148" s="60" t="s">
        <v>872</v>
      </c>
      <c r="M148" s="60" t="s">
        <v>1133</v>
      </c>
      <c r="N148" s="60" t="s">
        <v>14</v>
      </c>
      <c r="O148" s="60" t="s">
        <v>1031</v>
      </c>
      <c r="P148" s="60" t="s">
        <v>1032</v>
      </c>
      <c r="Q148" s="60" t="s">
        <v>876</v>
      </c>
      <c r="R148" s="60" t="s">
        <v>923</v>
      </c>
      <c r="S148" s="60" t="s">
        <v>923</v>
      </c>
      <c r="T148" s="60" t="s">
        <v>924</v>
      </c>
      <c r="U148" s="60" t="s">
        <v>884</v>
      </c>
      <c r="V148" s="60" t="s">
        <v>1033</v>
      </c>
      <c r="W148" s="74">
        <v>42828</v>
      </c>
      <c r="X148" s="74">
        <v>42828</v>
      </c>
      <c r="Y148" s="74"/>
      <c r="Z148" s="74">
        <v>35040</v>
      </c>
    </row>
    <row r="149" spans="1:26">
      <c r="A149" s="60" t="s">
        <v>1352</v>
      </c>
      <c r="B149" s="60" t="s">
        <v>868</v>
      </c>
      <c r="C149" s="60" t="s">
        <v>1353</v>
      </c>
      <c r="D149" s="60" t="s">
        <v>319</v>
      </c>
      <c r="E149" s="73" t="s">
        <v>15</v>
      </c>
      <c r="F149" s="73" t="s">
        <v>23</v>
      </c>
      <c r="G149" s="60" t="s">
        <v>32</v>
      </c>
      <c r="H149" s="60" t="s">
        <v>1016</v>
      </c>
      <c r="I149" s="60" t="s">
        <v>820</v>
      </c>
      <c r="J149" s="60" t="s">
        <v>667</v>
      </c>
      <c r="K149" s="60" t="s">
        <v>683</v>
      </c>
      <c r="L149" s="60" t="s">
        <v>872</v>
      </c>
      <c r="M149" s="60" t="s">
        <v>1133</v>
      </c>
      <c r="N149" s="60" t="s">
        <v>14</v>
      </c>
      <c r="O149" s="60" t="s">
        <v>1031</v>
      </c>
      <c r="P149" s="60" t="s">
        <v>1032</v>
      </c>
      <c r="Q149" s="60" t="s">
        <v>876</v>
      </c>
      <c r="R149" s="60" t="s">
        <v>897</v>
      </c>
      <c r="S149" s="60" t="s">
        <v>897</v>
      </c>
      <c r="T149" s="60" t="s">
        <v>897</v>
      </c>
      <c r="U149" s="60" t="s">
        <v>884</v>
      </c>
      <c r="V149" s="60" t="s">
        <v>1033</v>
      </c>
      <c r="W149" s="74">
        <v>42401</v>
      </c>
      <c r="X149" s="74">
        <v>42401</v>
      </c>
      <c r="Y149" s="74"/>
      <c r="Z149" s="74">
        <v>30967</v>
      </c>
    </row>
    <row r="150" spans="1:26">
      <c r="A150" s="60" t="s">
        <v>1354</v>
      </c>
      <c r="B150" s="60" t="s">
        <v>868</v>
      </c>
      <c r="C150" s="60" t="s">
        <v>1355</v>
      </c>
      <c r="D150" s="60" t="s">
        <v>532</v>
      </c>
      <c r="E150" s="73" t="s">
        <v>15</v>
      </c>
      <c r="F150" s="73" t="s">
        <v>23</v>
      </c>
      <c r="G150" s="60" t="s">
        <v>44</v>
      </c>
      <c r="H150" s="60" t="s">
        <v>1016</v>
      </c>
      <c r="I150" s="60" t="s">
        <v>824</v>
      </c>
      <c r="J150" s="60" t="s">
        <v>667</v>
      </c>
      <c r="K150" s="60" t="s">
        <v>690</v>
      </c>
      <c r="L150" s="60" t="s">
        <v>872</v>
      </c>
      <c r="M150" s="60" t="s">
        <v>1064</v>
      </c>
      <c r="N150" s="60" t="s">
        <v>22</v>
      </c>
      <c r="O150" s="60" t="s">
        <v>1017</v>
      </c>
      <c r="P150" s="60" t="s">
        <v>1018</v>
      </c>
      <c r="Q150" s="60" t="s">
        <v>876</v>
      </c>
      <c r="R150" s="60" t="s">
        <v>897</v>
      </c>
      <c r="S150" s="60" t="s">
        <v>897</v>
      </c>
      <c r="T150" s="60" t="s">
        <v>897</v>
      </c>
      <c r="U150" s="60" t="s">
        <v>878</v>
      </c>
      <c r="V150" s="60" t="s">
        <v>944</v>
      </c>
      <c r="W150" s="74">
        <v>42370</v>
      </c>
      <c r="X150" s="74">
        <v>40549</v>
      </c>
      <c r="Y150" s="74"/>
      <c r="Z150" s="74">
        <v>29679</v>
      </c>
    </row>
    <row r="151" spans="1:26">
      <c r="A151" s="60" t="s">
        <v>1356</v>
      </c>
      <c r="B151" s="60" t="s">
        <v>868</v>
      </c>
      <c r="C151" s="60" t="s">
        <v>1357</v>
      </c>
      <c r="D151" s="60" t="s">
        <v>568</v>
      </c>
      <c r="E151" s="73" t="s">
        <v>15</v>
      </c>
      <c r="F151" s="73" t="s">
        <v>23</v>
      </c>
      <c r="G151" s="60" t="s">
        <v>32</v>
      </c>
      <c r="H151" s="60" t="s">
        <v>1016</v>
      </c>
      <c r="I151" s="60" t="s">
        <v>820</v>
      </c>
      <c r="J151" s="60" t="s">
        <v>667</v>
      </c>
      <c r="K151" s="60" t="s">
        <v>689</v>
      </c>
      <c r="L151" s="60" t="s">
        <v>872</v>
      </c>
      <c r="M151" s="60" t="s">
        <v>1133</v>
      </c>
      <c r="N151" s="60" t="s">
        <v>14</v>
      </c>
      <c r="O151" s="60" t="s">
        <v>1031</v>
      </c>
      <c r="P151" s="60" t="s">
        <v>1032</v>
      </c>
      <c r="Q151" s="60" t="s">
        <v>876</v>
      </c>
      <c r="R151" s="60" t="s">
        <v>923</v>
      </c>
      <c r="S151" s="60" t="s">
        <v>923</v>
      </c>
      <c r="T151" s="60" t="s">
        <v>924</v>
      </c>
      <c r="U151" s="60" t="s">
        <v>884</v>
      </c>
      <c r="V151" s="60" t="s">
        <v>1033</v>
      </c>
      <c r="W151" s="74">
        <v>42919</v>
      </c>
      <c r="X151" s="74">
        <v>42919</v>
      </c>
      <c r="Y151" s="74"/>
      <c r="Z151" s="74">
        <v>33014</v>
      </c>
    </row>
    <row r="152" spans="1:26">
      <c r="A152" s="60" t="s">
        <v>1358</v>
      </c>
      <c r="B152" s="60" t="s">
        <v>868</v>
      </c>
      <c r="C152" s="60" t="s">
        <v>1359</v>
      </c>
      <c r="D152" s="60" t="s">
        <v>30</v>
      </c>
      <c r="E152" s="73" t="s">
        <v>15</v>
      </c>
      <c r="F152" s="73" t="s">
        <v>23</v>
      </c>
      <c r="G152" s="60" t="s">
        <v>32</v>
      </c>
      <c r="H152" s="60" t="s">
        <v>1016</v>
      </c>
      <c r="I152" s="60" t="s">
        <v>820</v>
      </c>
      <c r="J152" s="60" t="s">
        <v>667</v>
      </c>
      <c r="K152" s="60" t="s">
        <v>689</v>
      </c>
      <c r="L152" s="60" t="s">
        <v>872</v>
      </c>
      <c r="M152" s="60" t="s">
        <v>1133</v>
      </c>
      <c r="N152" s="60" t="s">
        <v>14</v>
      </c>
      <c r="O152" s="60" t="s">
        <v>1031</v>
      </c>
      <c r="P152" s="60" t="s">
        <v>1032</v>
      </c>
      <c r="Q152" s="60" t="s">
        <v>876</v>
      </c>
      <c r="R152" s="60" t="s">
        <v>951</v>
      </c>
      <c r="S152" s="60" t="s">
        <v>897</v>
      </c>
      <c r="T152" s="60" t="s">
        <v>897</v>
      </c>
      <c r="U152" s="60" t="s">
        <v>884</v>
      </c>
      <c r="V152" s="60" t="s">
        <v>1033</v>
      </c>
      <c r="W152" s="74">
        <v>42552</v>
      </c>
      <c r="X152" s="74">
        <v>42464</v>
      </c>
      <c r="Y152" s="74"/>
      <c r="Z152" s="74">
        <v>31647</v>
      </c>
    </row>
    <row r="153" spans="1:26">
      <c r="A153" s="60" t="s">
        <v>1360</v>
      </c>
      <c r="B153" s="60" t="s">
        <v>868</v>
      </c>
      <c r="C153" s="60" t="s">
        <v>1361</v>
      </c>
      <c r="D153" s="60" t="s">
        <v>599</v>
      </c>
      <c r="E153" s="73" t="s">
        <v>15</v>
      </c>
      <c r="F153" s="73" t="s">
        <v>23</v>
      </c>
      <c r="G153" s="60" t="s">
        <v>47</v>
      </c>
      <c r="H153" s="60" t="s">
        <v>1016</v>
      </c>
      <c r="I153" s="60" t="s">
        <v>821</v>
      </c>
      <c r="J153" s="60" t="s">
        <v>667</v>
      </c>
      <c r="K153" s="60" t="s">
        <v>728</v>
      </c>
      <c r="L153" s="60" t="s">
        <v>872</v>
      </c>
      <c r="M153" s="60" t="s">
        <v>1133</v>
      </c>
      <c r="N153" s="60" t="s">
        <v>14</v>
      </c>
      <c r="O153" s="60" t="s">
        <v>1362</v>
      </c>
      <c r="P153" s="60" t="s">
        <v>1363</v>
      </c>
      <c r="Q153" s="60" t="s">
        <v>876</v>
      </c>
      <c r="R153" s="60" t="s">
        <v>896</v>
      </c>
      <c r="S153" s="60" t="s">
        <v>897</v>
      </c>
      <c r="T153" s="60" t="s">
        <v>897</v>
      </c>
      <c r="U153" s="60" t="s">
        <v>878</v>
      </c>
      <c r="V153" s="60" t="s">
        <v>1033</v>
      </c>
      <c r="W153" s="74">
        <v>42370</v>
      </c>
      <c r="X153" s="74">
        <v>38306</v>
      </c>
      <c r="Y153" s="74"/>
      <c r="Z153" s="74">
        <v>30373</v>
      </c>
    </row>
    <row r="154" spans="1:26">
      <c r="A154" s="60" t="s">
        <v>1364</v>
      </c>
      <c r="B154" s="60" t="s">
        <v>868</v>
      </c>
      <c r="C154" s="60" t="s">
        <v>1365</v>
      </c>
      <c r="D154" s="60" t="s">
        <v>118</v>
      </c>
      <c r="E154" s="73" t="s">
        <v>15</v>
      </c>
      <c r="F154" s="73" t="s">
        <v>23</v>
      </c>
      <c r="G154" s="60" t="s">
        <v>32</v>
      </c>
      <c r="H154" s="60" t="s">
        <v>1016</v>
      </c>
      <c r="I154" s="60" t="s">
        <v>820</v>
      </c>
      <c r="J154" s="60" t="s">
        <v>667</v>
      </c>
      <c r="K154" s="60" t="s">
        <v>689</v>
      </c>
      <c r="L154" s="60" t="s">
        <v>872</v>
      </c>
      <c r="M154" s="60" t="s">
        <v>1133</v>
      </c>
      <c r="N154" s="60" t="s">
        <v>14</v>
      </c>
      <c r="O154" s="60" t="s">
        <v>1031</v>
      </c>
      <c r="P154" s="60" t="s">
        <v>1032</v>
      </c>
      <c r="Q154" s="60" t="s">
        <v>876</v>
      </c>
      <c r="R154" s="60" t="s">
        <v>1072</v>
      </c>
      <c r="S154" s="60" t="s">
        <v>923</v>
      </c>
      <c r="T154" s="60" t="s">
        <v>924</v>
      </c>
      <c r="U154" s="60" t="s">
        <v>884</v>
      </c>
      <c r="V154" s="60" t="s">
        <v>1033</v>
      </c>
      <c r="W154" s="74">
        <v>42779</v>
      </c>
      <c r="X154" s="74">
        <v>42779</v>
      </c>
      <c r="Y154" s="74"/>
      <c r="Z154" s="74">
        <v>30561</v>
      </c>
    </row>
    <row r="155" spans="1:26">
      <c r="A155" s="60" t="s">
        <v>1366</v>
      </c>
      <c r="B155" s="60" t="s">
        <v>868</v>
      </c>
      <c r="C155" s="60" t="s">
        <v>1367</v>
      </c>
      <c r="D155" s="60" t="s">
        <v>222</v>
      </c>
      <c r="E155" s="73" t="s">
        <v>15</v>
      </c>
      <c r="F155" s="73" t="s">
        <v>23</v>
      </c>
      <c r="G155" s="60" t="s">
        <v>32</v>
      </c>
      <c r="H155" s="60" t="s">
        <v>1016</v>
      </c>
      <c r="I155" s="60" t="s">
        <v>820</v>
      </c>
      <c r="J155" s="60" t="s">
        <v>667</v>
      </c>
      <c r="K155" s="60" t="s">
        <v>689</v>
      </c>
      <c r="L155" s="60" t="s">
        <v>872</v>
      </c>
      <c r="M155" s="60" t="s">
        <v>1133</v>
      </c>
      <c r="N155" s="60" t="s">
        <v>14</v>
      </c>
      <c r="O155" s="60" t="s">
        <v>1031</v>
      </c>
      <c r="P155" s="60" t="s">
        <v>1032</v>
      </c>
      <c r="Q155" s="60" t="s">
        <v>876</v>
      </c>
      <c r="R155" s="60" t="s">
        <v>1013</v>
      </c>
      <c r="S155" s="60" t="s">
        <v>897</v>
      </c>
      <c r="T155" s="60" t="s">
        <v>897</v>
      </c>
      <c r="U155" s="60" t="s">
        <v>884</v>
      </c>
      <c r="V155" s="60" t="s">
        <v>1033</v>
      </c>
      <c r="W155" s="74">
        <v>42370</v>
      </c>
      <c r="X155" s="74">
        <v>42040</v>
      </c>
      <c r="Y155" s="74"/>
      <c r="Z155" s="74">
        <v>32619</v>
      </c>
    </row>
    <row r="156" spans="1:26">
      <c r="A156" s="60" t="s">
        <v>1368</v>
      </c>
      <c r="B156" s="60" t="s">
        <v>868</v>
      </c>
      <c r="C156" s="60" t="s">
        <v>1369</v>
      </c>
      <c r="D156" s="60" t="s">
        <v>216</v>
      </c>
      <c r="E156" s="73" t="s">
        <v>15</v>
      </c>
      <c r="F156" s="73" t="s">
        <v>23</v>
      </c>
      <c r="G156" s="60" t="s">
        <v>32</v>
      </c>
      <c r="H156" s="60" t="s">
        <v>1016</v>
      </c>
      <c r="I156" s="60" t="s">
        <v>820</v>
      </c>
      <c r="J156" s="60" t="s">
        <v>667</v>
      </c>
      <c r="K156" s="60" t="s">
        <v>683</v>
      </c>
      <c r="L156" s="60" t="s">
        <v>872</v>
      </c>
      <c r="M156" s="60" t="s">
        <v>1133</v>
      </c>
      <c r="N156" s="60" t="s">
        <v>14</v>
      </c>
      <c r="O156" s="60" t="s">
        <v>1031</v>
      </c>
      <c r="P156" s="60" t="s">
        <v>1032</v>
      </c>
      <c r="Q156" s="60" t="s">
        <v>876</v>
      </c>
      <c r="R156" s="60" t="s">
        <v>1370</v>
      </c>
      <c r="S156" s="60" t="s">
        <v>923</v>
      </c>
      <c r="T156" s="60" t="s">
        <v>924</v>
      </c>
      <c r="U156" s="60" t="s">
        <v>898</v>
      </c>
      <c r="V156" s="60" t="s">
        <v>1033</v>
      </c>
      <c r="W156" s="74">
        <v>43080</v>
      </c>
      <c r="X156" s="74">
        <v>43080</v>
      </c>
      <c r="Y156" s="74"/>
      <c r="Z156" s="74">
        <v>32413</v>
      </c>
    </row>
    <row r="157" spans="1:26">
      <c r="A157" s="60" t="s">
        <v>1371</v>
      </c>
      <c r="B157" s="60" t="s">
        <v>868</v>
      </c>
      <c r="C157" s="60" t="s">
        <v>1372</v>
      </c>
      <c r="D157" s="60" t="s">
        <v>251</v>
      </c>
      <c r="E157" s="73" t="s">
        <v>15</v>
      </c>
      <c r="F157" s="73" t="s">
        <v>870</v>
      </c>
      <c r="G157" s="60" t="s">
        <v>16</v>
      </c>
      <c r="H157" s="60" t="s">
        <v>871</v>
      </c>
      <c r="I157" s="60" t="s">
        <v>819</v>
      </c>
      <c r="J157" s="60" t="s">
        <v>667</v>
      </c>
      <c r="K157" s="60" t="s">
        <v>684</v>
      </c>
      <c r="L157" s="60" t="s">
        <v>872</v>
      </c>
      <c r="M157" s="60" t="s">
        <v>873</v>
      </c>
      <c r="N157" s="60" t="s">
        <v>14</v>
      </c>
      <c r="O157" s="60" t="s">
        <v>909</v>
      </c>
      <c r="P157" s="60" t="s">
        <v>910</v>
      </c>
      <c r="Q157" s="60" t="s">
        <v>876</v>
      </c>
      <c r="R157" s="60" t="s">
        <v>897</v>
      </c>
      <c r="S157" s="60" t="s">
        <v>897</v>
      </c>
      <c r="T157" s="60" t="s">
        <v>897</v>
      </c>
      <c r="U157" s="60" t="s">
        <v>878</v>
      </c>
      <c r="V157" s="60" t="s">
        <v>885</v>
      </c>
      <c r="W157" s="74">
        <v>43831</v>
      </c>
      <c r="X157" s="74">
        <v>41968</v>
      </c>
      <c r="Y157" s="74"/>
      <c r="Z157" s="74">
        <v>31974</v>
      </c>
    </row>
    <row r="158" spans="1:26">
      <c r="A158" s="60" t="s">
        <v>1373</v>
      </c>
      <c r="B158" s="60" t="s">
        <v>868</v>
      </c>
      <c r="C158" s="60" t="s">
        <v>1374</v>
      </c>
      <c r="D158" s="60" t="s">
        <v>458</v>
      </c>
      <c r="E158" s="73" t="s">
        <v>15</v>
      </c>
      <c r="F158" s="73" t="s">
        <v>23</v>
      </c>
      <c r="G158" s="60" t="s">
        <v>32</v>
      </c>
      <c r="H158" s="60" t="s">
        <v>1016</v>
      </c>
      <c r="I158" s="60" t="s">
        <v>820</v>
      </c>
      <c r="J158" s="60" t="s">
        <v>667</v>
      </c>
      <c r="K158" s="60" t="s">
        <v>689</v>
      </c>
      <c r="L158" s="60" t="s">
        <v>872</v>
      </c>
      <c r="M158" s="60" t="s">
        <v>1133</v>
      </c>
      <c r="N158" s="60" t="s">
        <v>14</v>
      </c>
      <c r="O158" s="60" t="s">
        <v>1031</v>
      </c>
      <c r="P158" s="60" t="s">
        <v>1032</v>
      </c>
      <c r="Q158" s="60" t="s">
        <v>876</v>
      </c>
      <c r="R158" s="60" t="s">
        <v>991</v>
      </c>
      <c r="S158" s="60" t="s">
        <v>923</v>
      </c>
      <c r="T158" s="60" t="s">
        <v>924</v>
      </c>
      <c r="U158" s="60" t="s">
        <v>884</v>
      </c>
      <c r="V158" s="60" t="s">
        <v>1033</v>
      </c>
      <c r="W158" s="74">
        <v>42935</v>
      </c>
      <c r="X158" s="74">
        <v>42935</v>
      </c>
      <c r="Y158" s="74"/>
      <c r="Z158" s="74">
        <v>34360</v>
      </c>
    </row>
    <row r="159" spans="1:26">
      <c r="A159" s="60" t="s">
        <v>1375</v>
      </c>
      <c r="B159" s="60" t="s">
        <v>868</v>
      </c>
      <c r="C159" s="60" t="s">
        <v>1376</v>
      </c>
      <c r="D159" s="60" t="s">
        <v>333</v>
      </c>
      <c r="E159" s="73" t="s">
        <v>15</v>
      </c>
      <c r="F159" s="73" t="s">
        <v>23</v>
      </c>
      <c r="G159" s="60" t="s">
        <v>32</v>
      </c>
      <c r="H159" s="60" t="s">
        <v>1016</v>
      </c>
      <c r="I159" s="60" t="s">
        <v>820</v>
      </c>
      <c r="J159" s="60" t="s">
        <v>667</v>
      </c>
      <c r="K159" s="60" t="s">
        <v>690</v>
      </c>
      <c r="L159" s="60" t="s">
        <v>872</v>
      </c>
      <c r="M159" s="60" t="s">
        <v>1064</v>
      </c>
      <c r="N159" s="60" t="s">
        <v>22</v>
      </c>
      <c r="O159" s="60" t="s">
        <v>1377</v>
      </c>
      <c r="P159" s="60" t="s">
        <v>1378</v>
      </c>
      <c r="Q159" s="60" t="s">
        <v>876</v>
      </c>
      <c r="R159" s="60" t="s">
        <v>973</v>
      </c>
      <c r="S159" s="60" t="s">
        <v>897</v>
      </c>
      <c r="T159" s="60" t="s">
        <v>897</v>
      </c>
      <c r="U159" s="60" t="s">
        <v>878</v>
      </c>
      <c r="V159" s="60" t="s">
        <v>944</v>
      </c>
      <c r="W159" s="74">
        <v>42370</v>
      </c>
      <c r="X159" s="74">
        <v>40253</v>
      </c>
      <c r="Y159" s="74"/>
      <c r="Z159" s="74">
        <v>26418</v>
      </c>
    </row>
    <row r="160" spans="1:26">
      <c r="A160" s="60" t="s">
        <v>1379</v>
      </c>
      <c r="B160" s="60" t="s">
        <v>868</v>
      </c>
      <c r="C160" s="60" t="s">
        <v>1380</v>
      </c>
      <c r="D160" s="60" t="s">
        <v>149</v>
      </c>
      <c r="E160" s="73" t="s">
        <v>15</v>
      </c>
      <c r="F160" s="73" t="s">
        <v>23</v>
      </c>
      <c r="G160" s="60" t="s">
        <v>32</v>
      </c>
      <c r="H160" s="60" t="s">
        <v>1016</v>
      </c>
      <c r="I160" s="60" t="s">
        <v>820</v>
      </c>
      <c r="J160" s="60" t="s">
        <v>667</v>
      </c>
      <c r="K160" s="60" t="s">
        <v>683</v>
      </c>
      <c r="L160" s="60" t="s">
        <v>872</v>
      </c>
      <c r="M160" s="60" t="s">
        <v>1133</v>
      </c>
      <c r="N160" s="60" t="s">
        <v>14</v>
      </c>
      <c r="O160" s="60" t="s">
        <v>1031</v>
      </c>
      <c r="P160" s="60" t="s">
        <v>1032</v>
      </c>
      <c r="Q160" s="60" t="s">
        <v>876</v>
      </c>
      <c r="R160" s="60" t="s">
        <v>923</v>
      </c>
      <c r="S160" s="60" t="s">
        <v>923</v>
      </c>
      <c r="T160" s="60" t="s">
        <v>924</v>
      </c>
      <c r="U160" s="60" t="s">
        <v>884</v>
      </c>
      <c r="V160" s="60" t="s">
        <v>1033</v>
      </c>
      <c r="W160" s="74">
        <v>42615</v>
      </c>
      <c r="X160" s="74">
        <v>42615</v>
      </c>
      <c r="Y160" s="74"/>
      <c r="Z160" s="74">
        <v>32589</v>
      </c>
    </row>
    <row r="161" spans="1:26">
      <c r="A161" s="60" t="s">
        <v>1381</v>
      </c>
      <c r="B161" s="60" t="s">
        <v>868</v>
      </c>
      <c r="C161" s="60" t="s">
        <v>1382</v>
      </c>
      <c r="D161" s="60" t="s">
        <v>370</v>
      </c>
      <c r="E161" s="73" t="s">
        <v>15</v>
      </c>
      <c r="F161" s="73" t="s">
        <v>23</v>
      </c>
      <c r="G161" s="60" t="s">
        <v>47</v>
      </c>
      <c r="H161" s="60" t="s">
        <v>1016</v>
      </c>
      <c r="I161" s="60" t="s">
        <v>821</v>
      </c>
      <c r="J161" s="60" t="s">
        <v>667</v>
      </c>
      <c r="K161" s="60" t="s">
        <v>690</v>
      </c>
      <c r="L161" s="60" t="s">
        <v>872</v>
      </c>
      <c r="M161" s="60" t="s">
        <v>1064</v>
      </c>
      <c r="N161" s="60" t="s">
        <v>22</v>
      </c>
      <c r="O161" s="60" t="s">
        <v>1383</v>
      </c>
      <c r="P161" s="60" t="s">
        <v>1384</v>
      </c>
      <c r="Q161" s="60" t="s">
        <v>876</v>
      </c>
      <c r="R161" s="60" t="s">
        <v>1257</v>
      </c>
      <c r="S161" s="60" t="s">
        <v>897</v>
      </c>
      <c r="T161" s="60" t="s">
        <v>897</v>
      </c>
      <c r="U161" s="60" t="s">
        <v>878</v>
      </c>
      <c r="V161" s="60" t="s">
        <v>944</v>
      </c>
      <c r="W161" s="74">
        <v>42370</v>
      </c>
      <c r="X161" s="74">
        <v>37991</v>
      </c>
      <c r="Y161" s="74"/>
      <c r="Z161" s="74">
        <v>20245</v>
      </c>
    </row>
    <row r="162" spans="1:26">
      <c r="A162" s="60" t="s">
        <v>1385</v>
      </c>
      <c r="B162" s="60" t="s">
        <v>868</v>
      </c>
      <c r="C162" s="60" t="s">
        <v>1386</v>
      </c>
      <c r="D162" s="60" t="s">
        <v>516</v>
      </c>
      <c r="E162" s="73" t="s">
        <v>15</v>
      </c>
      <c r="F162" s="73" t="s">
        <v>23</v>
      </c>
      <c r="G162" s="60" t="s">
        <v>32</v>
      </c>
      <c r="H162" s="60" t="s">
        <v>1016</v>
      </c>
      <c r="I162" s="60" t="s">
        <v>820</v>
      </c>
      <c r="J162" s="60" t="s">
        <v>667</v>
      </c>
      <c r="K162" s="60" t="s">
        <v>683</v>
      </c>
      <c r="L162" s="60" t="s">
        <v>1075</v>
      </c>
      <c r="M162" s="60" t="s">
        <v>1133</v>
      </c>
      <c r="N162" s="60" t="s">
        <v>14</v>
      </c>
      <c r="O162" s="60" t="s">
        <v>1031</v>
      </c>
      <c r="P162" s="60" t="s">
        <v>1032</v>
      </c>
      <c r="Q162" s="60" t="s">
        <v>876</v>
      </c>
      <c r="R162" s="60" t="s">
        <v>991</v>
      </c>
      <c r="S162" s="60" t="s">
        <v>923</v>
      </c>
      <c r="T162" s="60" t="s">
        <v>924</v>
      </c>
      <c r="U162" s="60" t="s">
        <v>898</v>
      </c>
      <c r="V162" s="60" t="s">
        <v>1033</v>
      </c>
      <c r="W162" s="74">
        <v>43483</v>
      </c>
      <c r="X162" s="74">
        <v>43483</v>
      </c>
      <c r="Y162" s="74">
        <v>44012</v>
      </c>
      <c r="Z162" s="74">
        <v>34588</v>
      </c>
    </row>
    <row r="163" spans="1:26">
      <c r="A163" s="60" t="s">
        <v>1387</v>
      </c>
      <c r="B163" s="60" t="s">
        <v>868</v>
      </c>
      <c r="C163" s="60" t="s">
        <v>1388</v>
      </c>
      <c r="D163" s="60" t="s">
        <v>346</v>
      </c>
      <c r="E163" s="73" t="s">
        <v>15</v>
      </c>
      <c r="F163" s="73" t="s">
        <v>870</v>
      </c>
      <c r="G163" s="60" t="s">
        <v>131</v>
      </c>
      <c r="H163" s="60" t="s">
        <v>871</v>
      </c>
      <c r="I163" s="60" t="s">
        <v>819</v>
      </c>
      <c r="J163" s="60" t="s">
        <v>667</v>
      </c>
      <c r="K163" s="60" t="s">
        <v>761</v>
      </c>
      <c r="L163" s="60" t="s">
        <v>872</v>
      </c>
      <c r="M163" s="60" t="s">
        <v>873</v>
      </c>
      <c r="N163" s="60" t="s">
        <v>14</v>
      </c>
      <c r="O163" s="60" t="s">
        <v>894</v>
      </c>
      <c r="P163" s="60" t="s">
        <v>895</v>
      </c>
      <c r="Q163" s="60" t="s">
        <v>876</v>
      </c>
      <c r="R163" s="60" t="s">
        <v>1039</v>
      </c>
      <c r="S163" s="60" t="s">
        <v>897</v>
      </c>
      <c r="T163" s="60" t="s">
        <v>897</v>
      </c>
      <c r="U163" s="60" t="s">
        <v>878</v>
      </c>
      <c r="V163" s="60" t="s">
        <v>885</v>
      </c>
      <c r="W163" s="74">
        <v>43586</v>
      </c>
      <c r="X163" s="74">
        <v>41373</v>
      </c>
      <c r="Y163" s="74"/>
      <c r="Z163" s="74">
        <v>33704</v>
      </c>
    </row>
    <row r="164" spans="1:26">
      <c r="A164" s="60" t="s">
        <v>1389</v>
      </c>
      <c r="B164" s="60" t="s">
        <v>868</v>
      </c>
      <c r="C164" s="60" t="s">
        <v>1390</v>
      </c>
      <c r="D164" s="60" t="s">
        <v>64</v>
      </c>
      <c r="E164" s="73" t="s">
        <v>66</v>
      </c>
      <c r="F164" s="73" t="s">
        <v>67</v>
      </c>
      <c r="G164" s="60" t="s">
        <v>67</v>
      </c>
      <c r="H164" s="60" t="s">
        <v>1016</v>
      </c>
      <c r="I164" s="60" t="s">
        <v>820</v>
      </c>
      <c r="J164" s="60" t="s">
        <v>667</v>
      </c>
      <c r="K164" s="60" t="s">
        <v>699</v>
      </c>
      <c r="L164" s="60" t="s">
        <v>872</v>
      </c>
      <c r="M164" s="60" t="s">
        <v>1133</v>
      </c>
      <c r="N164" s="60" t="s">
        <v>14</v>
      </c>
      <c r="O164" s="60" t="s">
        <v>1391</v>
      </c>
      <c r="P164" s="60" t="s">
        <v>1392</v>
      </c>
      <c r="Q164" s="60" t="s">
        <v>876</v>
      </c>
      <c r="R164" s="60" t="s">
        <v>1179</v>
      </c>
      <c r="S164" s="60" t="s">
        <v>897</v>
      </c>
      <c r="T164" s="60" t="s">
        <v>897</v>
      </c>
      <c r="U164" s="60" t="s">
        <v>878</v>
      </c>
      <c r="V164" s="60" t="s">
        <v>1033</v>
      </c>
      <c r="W164" s="74">
        <v>42370</v>
      </c>
      <c r="X164" s="74">
        <v>40618</v>
      </c>
      <c r="Y164" s="74"/>
      <c r="Z164" s="74">
        <v>26577</v>
      </c>
    </row>
    <row r="165" spans="1:26">
      <c r="A165" s="60" t="s">
        <v>1393</v>
      </c>
      <c r="B165" s="60" t="s">
        <v>868</v>
      </c>
      <c r="C165" s="60" t="s">
        <v>1394</v>
      </c>
      <c r="D165" s="60" t="s">
        <v>441</v>
      </c>
      <c r="E165" s="73" t="s">
        <v>15</v>
      </c>
      <c r="F165" s="73" t="s">
        <v>23</v>
      </c>
      <c r="G165" s="60" t="s">
        <v>32</v>
      </c>
      <c r="H165" s="60" t="s">
        <v>1016</v>
      </c>
      <c r="I165" s="60" t="s">
        <v>820</v>
      </c>
      <c r="J165" s="60" t="s">
        <v>667</v>
      </c>
      <c r="K165" s="60" t="s">
        <v>683</v>
      </c>
      <c r="L165" s="60" t="s">
        <v>872</v>
      </c>
      <c r="M165" s="60" t="s">
        <v>1133</v>
      </c>
      <c r="N165" s="60" t="s">
        <v>14</v>
      </c>
      <c r="O165" s="60" t="s">
        <v>1031</v>
      </c>
      <c r="P165" s="60" t="s">
        <v>1032</v>
      </c>
      <c r="Q165" s="60" t="s">
        <v>876</v>
      </c>
      <c r="R165" s="60" t="s">
        <v>923</v>
      </c>
      <c r="S165" s="60" t="s">
        <v>923</v>
      </c>
      <c r="T165" s="60" t="s">
        <v>924</v>
      </c>
      <c r="U165" s="60" t="s">
        <v>884</v>
      </c>
      <c r="V165" s="60" t="s">
        <v>1033</v>
      </c>
      <c r="W165" s="74">
        <v>42927</v>
      </c>
      <c r="X165" s="74">
        <v>42927</v>
      </c>
      <c r="Y165" s="74"/>
      <c r="Z165" s="74">
        <v>34957</v>
      </c>
    </row>
    <row r="166" spans="1:26">
      <c r="A166" s="60" t="s">
        <v>1395</v>
      </c>
      <c r="B166" s="60" t="s">
        <v>868</v>
      </c>
      <c r="C166" s="60" t="s">
        <v>1396</v>
      </c>
      <c r="D166" s="60" t="s">
        <v>435</v>
      </c>
      <c r="E166" s="73" t="s">
        <v>15</v>
      </c>
      <c r="F166" s="73" t="s">
        <v>23</v>
      </c>
      <c r="G166" s="60" t="s">
        <v>47</v>
      </c>
      <c r="H166" s="60" t="s">
        <v>1016</v>
      </c>
      <c r="I166" s="60" t="s">
        <v>821</v>
      </c>
      <c r="J166" s="60" t="s">
        <v>667</v>
      </c>
      <c r="K166" s="60" t="s">
        <v>690</v>
      </c>
      <c r="L166" s="60" t="s">
        <v>872</v>
      </c>
      <c r="M166" s="60" t="s">
        <v>1064</v>
      </c>
      <c r="N166" s="60" t="s">
        <v>22</v>
      </c>
      <c r="O166" s="60" t="s">
        <v>1362</v>
      </c>
      <c r="P166" s="60" t="s">
        <v>1363</v>
      </c>
      <c r="Q166" s="60" t="s">
        <v>876</v>
      </c>
      <c r="R166" s="60" t="s">
        <v>923</v>
      </c>
      <c r="S166" s="60" t="s">
        <v>923</v>
      </c>
      <c r="T166" s="60" t="s">
        <v>924</v>
      </c>
      <c r="U166" s="60" t="s">
        <v>884</v>
      </c>
      <c r="V166" s="60" t="s">
        <v>944</v>
      </c>
      <c r="W166" s="74">
        <v>42370</v>
      </c>
      <c r="X166" s="74">
        <v>40549</v>
      </c>
      <c r="Y166" s="74"/>
      <c r="Z166" s="74">
        <v>28216</v>
      </c>
    </row>
    <row r="167" spans="1:26">
      <c r="A167" s="60" t="s">
        <v>1397</v>
      </c>
      <c r="B167" s="60" t="s">
        <v>868</v>
      </c>
      <c r="C167" s="60" t="s">
        <v>1398</v>
      </c>
      <c r="D167" s="60" t="s">
        <v>470</v>
      </c>
      <c r="E167" s="73" t="s">
        <v>15</v>
      </c>
      <c r="F167" s="73" t="s">
        <v>23</v>
      </c>
      <c r="G167" s="60" t="s">
        <v>47</v>
      </c>
      <c r="H167" s="60" t="s">
        <v>1016</v>
      </c>
      <c r="I167" s="60" t="s">
        <v>821</v>
      </c>
      <c r="J167" s="60" t="s">
        <v>667</v>
      </c>
      <c r="K167" s="60" t="s">
        <v>728</v>
      </c>
      <c r="L167" s="60" t="s">
        <v>872</v>
      </c>
      <c r="M167" s="60" t="s">
        <v>1133</v>
      </c>
      <c r="N167" s="60" t="s">
        <v>14</v>
      </c>
      <c r="O167" s="60" t="s">
        <v>1383</v>
      </c>
      <c r="P167" s="60" t="s">
        <v>1384</v>
      </c>
      <c r="Q167" s="60" t="s">
        <v>876</v>
      </c>
      <c r="R167" s="60" t="s">
        <v>1179</v>
      </c>
      <c r="S167" s="60" t="s">
        <v>897</v>
      </c>
      <c r="T167" s="60" t="s">
        <v>897</v>
      </c>
      <c r="U167" s="60" t="s">
        <v>884</v>
      </c>
      <c r="V167" s="60" t="s">
        <v>1033</v>
      </c>
      <c r="W167" s="74">
        <v>42461</v>
      </c>
      <c r="X167" s="74">
        <v>41192</v>
      </c>
      <c r="Y167" s="74"/>
      <c r="Z167" s="74">
        <v>22657</v>
      </c>
    </row>
    <row r="168" spans="1:26">
      <c r="A168" s="60" t="s">
        <v>1399</v>
      </c>
      <c r="B168" s="60" t="s">
        <v>868</v>
      </c>
      <c r="C168" s="60" t="s">
        <v>1400</v>
      </c>
      <c r="D168" s="60" t="s">
        <v>141</v>
      </c>
      <c r="E168" s="73" t="s">
        <v>15</v>
      </c>
      <c r="F168" s="73" t="s">
        <v>23</v>
      </c>
      <c r="G168" s="60" t="s">
        <v>47</v>
      </c>
      <c r="H168" s="60" t="s">
        <v>1016</v>
      </c>
      <c r="I168" s="60" t="s">
        <v>821</v>
      </c>
      <c r="J168" s="60" t="s">
        <v>667</v>
      </c>
      <c r="K168" s="60" t="s">
        <v>683</v>
      </c>
      <c r="L168" s="60" t="s">
        <v>872</v>
      </c>
      <c r="M168" s="60" t="s">
        <v>1133</v>
      </c>
      <c r="N168" s="60" t="s">
        <v>14</v>
      </c>
      <c r="O168" s="60" t="s">
        <v>1383</v>
      </c>
      <c r="P168" s="60" t="s">
        <v>1384</v>
      </c>
      <c r="Q168" s="60" t="s">
        <v>876</v>
      </c>
      <c r="R168" s="60" t="s">
        <v>991</v>
      </c>
      <c r="S168" s="60" t="s">
        <v>923</v>
      </c>
      <c r="T168" s="60" t="s">
        <v>924</v>
      </c>
      <c r="U168" s="60" t="s">
        <v>884</v>
      </c>
      <c r="V168" s="60" t="s">
        <v>1033</v>
      </c>
      <c r="W168" s="74">
        <v>42891</v>
      </c>
      <c r="X168" s="74">
        <v>42891</v>
      </c>
      <c r="Y168" s="74"/>
      <c r="Z168" s="74">
        <v>34419</v>
      </c>
    </row>
    <row r="169" spans="1:26">
      <c r="A169" s="60" t="s">
        <v>1401</v>
      </c>
      <c r="B169" s="60" t="s">
        <v>868</v>
      </c>
      <c r="C169" s="60" t="s">
        <v>1402</v>
      </c>
      <c r="D169" s="60" t="s">
        <v>176</v>
      </c>
      <c r="E169" s="73" t="s">
        <v>15</v>
      </c>
      <c r="F169" s="73" t="s">
        <v>23</v>
      </c>
      <c r="G169" s="60" t="s">
        <v>32</v>
      </c>
      <c r="H169" s="60" t="s">
        <v>1016</v>
      </c>
      <c r="I169" s="60" t="s">
        <v>820</v>
      </c>
      <c r="J169" s="60" t="s">
        <v>667</v>
      </c>
      <c r="K169" s="60" t="s">
        <v>729</v>
      </c>
      <c r="L169" s="60" t="s">
        <v>872</v>
      </c>
      <c r="M169" s="60" t="s">
        <v>1064</v>
      </c>
      <c r="N169" s="60" t="s">
        <v>22</v>
      </c>
      <c r="O169" s="60" t="s">
        <v>1031</v>
      </c>
      <c r="P169" s="60" t="s">
        <v>1032</v>
      </c>
      <c r="Q169" s="60" t="s">
        <v>876</v>
      </c>
      <c r="R169" s="60" t="s">
        <v>923</v>
      </c>
      <c r="S169" s="60" t="s">
        <v>923</v>
      </c>
      <c r="T169" s="60" t="s">
        <v>924</v>
      </c>
      <c r="U169" s="60" t="s">
        <v>884</v>
      </c>
      <c r="V169" s="60" t="s">
        <v>944</v>
      </c>
      <c r="W169" s="74">
        <v>42370</v>
      </c>
      <c r="X169" s="74">
        <v>42037</v>
      </c>
      <c r="Y169" s="74"/>
      <c r="Z169" s="74">
        <v>32400</v>
      </c>
    </row>
    <row r="170" spans="1:26">
      <c r="A170" s="60" t="s">
        <v>1403</v>
      </c>
      <c r="B170" s="60" t="s">
        <v>868</v>
      </c>
      <c r="C170" s="60" t="s">
        <v>1404</v>
      </c>
      <c r="D170" s="60" t="s">
        <v>214</v>
      </c>
      <c r="E170" s="73" t="s">
        <v>15</v>
      </c>
      <c r="F170" s="73" t="s">
        <v>23</v>
      </c>
      <c r="G170" s="60" t="s">
        <v>44</v>
      </c>
      <c r="H170" s="60" t="s">
        <v>1016</v>
      </c>
      <c r="I170" s="60" t="s">
        <v>824</v>
      </c>
      <c r="J170" s="60" t="s">
        <v>667</v>
      </c>
      <c r="K170" s="60" t="s">
        <v>693</v>
      </c>
      <c r="L170" s="60" t="s">
        <v>872</v>
      </c>
      <c r="M170" s="60" t="s">
        <v>914</v>
      </c>
      <c r="N170" s="60" t="s">
        <v>22</v>
      </c>
      <c r="O170" s="60" t="s">
        <v>1017</v>
      </c>
      <c r="P170" s="60" t="s">
        <v>1018</v>
      </c>
      <c r="Q170" s="60" t="s">
        <v>876</v>
      </c>
      <c r="R170" s="60" t="s">
        <v>923</v>
      </c>
      <c r="S170" s="60" t="s">
        <v>923</v>
      </c>
      <c r="T170" s="60" t="s">
        <v>924</v>
      </c>
      <c r="U170" s="60" t="s">
        <v>898</v>
      </c>
      <c r="V170" s="60" t="s">
        <v>1033</v>
      </c>
      <c r="W170" s="74">
        <v>43070</v>
      </c>
      <c r="X170" s="74">
        <v>43070</v>
      </c>
      <c r="Y170" s="74"/>
      <c r="Z170" s="74">
        <v>33973</v>
      </c>
    </row>
    <row r="171" spans="1:26">
      <c r="A171" s="60" t="s">
        <v>1405</v>
      </c>
      <c r="B171" s="60" t="s">
        <v>868</v>
      </c>
      <c r="C171" s="60" t="s">
        <v>1406</v>
      </c>
      <c r="D171" s="60" t="s">
        <v>611</v>
      </c>
      <c r="E171" s="73" t="s">
        <v>15</v>
      </c>
      <c r="F171" s="73" t="s">
        <v>23</v>
      </c>
      <c r="G171" s="60" t="s">
        <v>32</v>
      </c>
      <c r="H171" s="60" t="s">
        <v>1016</v>
      </c>
      <c r="I171" s="60" t="s">
        <v>820</v>
      </c>
      <c r="J171" s="60" t="s">
        <v>667</v>
      </c>
      <c r="K171" s="60" t="s">
        <v>683</v>
      </c>
      <c r="L171" s="60" t="s">
        <v>872</v>
      </c>
      <c r="M171" s="60" t="s">
        <v>1133</v>
      </c>
      <c r="N171" s="60" t="s">
        <v>14</v>
      </c>
      <c r="O171" s="60" t="s">
        <v>1031</v>
      </c>
      <c r="P171" s="60" t="s">
        <v>1032</v>
      </c>
      <c r="Q171" s="60" t="s">
        <v>876</v>
      </c>
      <c r="R171" s="60" t="s">
        <v>1000</v>
      </c>
      <c r="S171" s="60" t="s">
        <v>897</v>
      </c>
      <c r="T171" s="60" t="s">
        <v>897</v>
      </c>
      <c r="U171" s="60" t="s">
        <v>884</v>
      </c>
      <c r="V171" s="60" t="s">
        <v>1033</v>
      </c>
      <c r="W171" s="74">
        <v>42740</v>
      </c>
      <c r="X171" s="74">
        <v>42740</v>
      </c>
      <c r="Y171" s="74"/>
      <c r="Z171" s="74">
        <v>27312</v>
      </c>
    </row>
    <row r="172" spans="1:26">
      <c r="A172" s="60" t="s">
        <v>1407</v>
      </c>
      <c r="B172" s="60" t="s">
        <v>868</v>
      </c>
      <c r="C172" s="60" t="s">
        <v>1408</v>
      </c>
      <c r="D172" s="60" t="s">
        <v>75</v>
      </c>
      <c r="E172" s="73" t="s">
        <v>15</v>
      </c>
      <c r="F172" s="73" t="s">
        <v>23</v>
      </c>
      <c r="G172" s="60" t="s">
        <v>32</v>
      </c>
      <c r="H172" s="60" t="s">
        <v>1016</v>
      </c>
      <c r="I172" s="60" t="s">
        <v>820</v>
      </c>
      <c r="J172" s="60" t="s">
        <v>667</v>
      </c>
      <c r="K172" s="60" t="s">
        <v>683</v>
      </c>
      <c r="L172" s="60" t="s">
        <v>872</v>
      </c>
      <c r="M172" s="60" t="s">
        <v>1133</v>
      </c>
      <c r="N172" s="60" t="s">
        <v>14</v>
      </c>
      <c r="O172" s="60" t="s">
        <v>1031</v>
      </c>
      <c r="P172" s="60" t="s">
        <v>1032</v>
      </c>
      <c r="Q172" s="60" t="s">
        <v>876</v>
      </c>
      <c r="R172" s="60" t="s">
        <v>923</v>
      </c>
      <c r="S172" s="60" t="s">
        <v>923</v>
      </c>
      <c r="T172" s="60" t="s">
        <v>924</v>
      </c>
      <c r="U172" s="60" t="s">
        <v>898</v>
      </c>
      <c r="V172" s="60" t="s">
        <v>1033</v>
      </c>
      <c r="W172" s="74">
        <v>42919</v>
      </c>
      <c r="X172" s="74">
        <v>42919</v>
      </c>
      <c r="Y172" s="74"/>
      <c r="Z172" s="74">
        <v>33674</v>
      </c>
    </row>
    <row r="173" spans="1:26">
      <c r="A173" s="60" t="s">
        <v>1409</v>
      </c>
      <c r="B173" s="60" t="s">
        <v>868</v>
      </c>
      <c r="C173" s="60" t="s">
        <v>1410</v>
      </c>
      <c r="D173" s="60" t="s">
        <v>257</v>
      </c>
      <c r="E173" s="73" t="s">
        <v>15</v>
      </c>
      <c r="F173" s="73" t="s">
        <v>23</v>
      </c>
      <c r="G173" s="60" t="s">
        <v>32</v>
      </c>
      <c r="H173" s="60" t="s">
        <v>1016</v>
      </c>
      <c r="I173" s="60" t="s">
        <v>820</v>
      </c>
      <c r="J173" s="60" t="s">
        <v>667</v>
      </c>
      <c r="K173" s="60" t="s">
        <v>719</v>
      </c>
      <c r="L173" s="60" t="s">
        <v>872</v>
      </c>
      <c r="M173" s="60" t="s">
        <v>1133</v>
      </c>
      <c r="N173" s="60" t="s">
        <v>14</v>
      </c>
      <c r="O173" s="60" t="s">
        <v>1031</v>
      </c>
      <c r="P173" s="60" t="s">
        <v>1032</v>
      </c>
      <c r="Q173" s="60" t="s">
        <v>876</v>
      </c>
      <c r="R173" s="60" t="s">
        <v>923</v>
      </c>
      <c r="S173" s="60" t="s">
        <v>923</v>
      </c>
      <c r="T173" s="60" t="s">
        <v>924</v>
      </c>
      <c r="U173" s="60" t="s">
        <v>884</v>
      </c>
      <c r="V173" s="60" t="s">
        <v>1033</v>
      </c>
      <c r="W173" s="74">
        <v>42660</v>
      </c>
      <c r="X173" s="74">
        <v>42660</v>
      </c>
      <c r="Y173" s="74"/>
      <c r="Z173" s="74">
        <v>34856</v>
      </c>
    </row>
    <row r="174" spans="1:26">
      <c r="A174" s="60" t="s">
        <v>1411</v>
      </c>
      <c r="B174" s="60" t="s">
        <v>868</v>
      </c>
      <c r="C174" s="60" t="s">
        <v>1412</v>
      </c>
      <c r="D174" s="60" t="s">
        <v>498</v>
      </c>
      <c r="E174" s="73" t="s">
        <v>15</v>
      </c>
      <c r="F174" s="73" t="s">
        <v>23</v>
      </c>
      <c r="G174" s="60" t="s">
        <v>32</v>
      </c>
      <c r="H174" s="60" t="s">
        <v>1016</v>
      </c>
      <c r="I174" s="60" t="s">
        <v>820</v>
      </c>
      <c r="J174" s="60" t="s">
        <v>667</v>
      </c>
      <c r="K174" s="60" t="s">
        <v>689</v>
      </c>
      <c r="L174" s="60" t="s">
        <v>872</v>
      </c>
      <c r="M174" s="60" t="s">
        <v>1133</v>
      </c>
      <c r="N174" s="60" t="s">
        <v>14</v>
      </c>
      <c r="O174" s="60" t="s">
        <v>1031</v>
      </c>
      <c r="P174" s="60" t="s">
        <v>1032</v>
      </c>
      <c r="Q174" s="60" t="s">
        <v>876</v>
      </c>
      <c r="R174" s="60" t="s">
        <v>951</v>
      </c>
      <c r="S174" s="60" t="s">
        <v>897</v>
      </c>
      <c r="T174" s="60" t="s">
        <v>897</v>
      </c>
      <c r="U174" s="60" t="s">
        <v>878</v>
      </c>
      <c r="V174" s="60" t="s">
        <v>1033</v>
      </c>
      <c r="W174" s="74">
        <v>42370</v>
      </c>
      <c r="X174" s="74">
        <v>40228</v>
      </c>
      <c r="Y174" s="74"/>
      <c r="Z174" s="74">
        <v>32968</v>
      </c>
    </row>
    <row r="175" spans="1:26">
      <c r="A175" s="60" t="s">
        <v>1413</v>
      </c>
      <c r="B175" s="60" t="s">
        <v>868</v>
      </c>
      <c r="C175" s="60" t="s">
        <v>1414</v>
      </c>
      <c r="D175" s="60" t="s">
        <v>199</v>
      </c>
      <c r="E175" s="73" t="s">
        <v>15</v>
      </c>
      <c r="F175" s="73" t="s">
        <v>23</v>
      </c>
      <c r="G175" s="60" t="s">
        <v>32</v>
      </c>
      <c r="H175" s="60" t="s">
        <v>1016</v>
      </c>
      <c r="I175" s="60" t="s">
        <v>820</v>
      </c>
      <c r="J175" s="60" t="s">
        <v>667</v>
      </c>
      <c r="K175" s="60" t="s">
        <v>683</v>
      </c>
      <c r="L175" s="60" t="s">
        <v>872</v>
      </c>
      <c r="M175" s="60" t="s">
        <v>1133</v>
      </c>
      <c r="N175" s="60" t="s">
        <v>14</v>
      </c>
      <c r="O175" s="60" t="s">
        <v>1031</v>
      </c>
      <c r="P175" s="60" t="s">
        <v>1032</v>
      </c>
      <c r="Q175" s="60" t="s">
        <v>876</v>
      </c>
      <c r="R175" s="60" t="s">
        <v>923</v>
      </c>
      <c r="S175" s="60" t="s">
        <v>923</v>
      </c>
      <c r="T175" s="60" t="s">
        <v>924</v>
      </c>
      <c r="U175" s="60" t="s">
        <v>884</v>
      </c>
      <c r="V175" s="60" t="s">
        <v>1033</v>
      </c>
      <c r="W175" s="74">
        <v>42926</v>
      </c>
      <c r="X175" s="74">
        <v>42926</v>
      </c>
      <c r="Y175" s="74"/>
      <c r="Z175" s="74">
        <v>30530</v>
      </c>
    </row>
    <row r="176" spans="1:26">
      <c r="A176" s="60" t="s">
        <v>1415</v>
      </c>
      <c r="B176" s="60" t="s">
        <v>868</v>
      </c>
      <c r="C176" s="60" t="s">
        <v>1416</v>
      </c>
      <c r="D176" s="60" t="s">
        <v>80</v>
      </c>
      <c r="E176" s="73" t="s">
        <v>15</v>
      </c>
      <c r="F176" s="73" t="s">
        <v>23</v>
      </c>
      <c r="G176" s="60" t="s">
        <v>32</v>
      </c>
      <c r="H176" s="60" t="s">
        <v>1016</v>
      </c>
      <c r="I176" s="60" t="s">
        <v>820</v>
      </c>
      <c r="J176" s="60" t="s">
        <v>667</v>
      </c>
      <c r="K176" s="60" t="s">
        <v>704</v>
      </c>
      <c r="L176" s="60" t="s">
        <v>872</v>
      </c>
      <c r="M176" s="60" t="s">
        <v>986</v>
      </c>
      <c r="N176" s="60" t="s">
        <v>55</v>
      </c>
      <c r="O176" s="60" t="s">
        <v>1031</v>
      </c>
      <c r="P176" s="60" t="s">
        <v>1032</v>
      </c>
      <c r="Q176" s="60" t="s">
        <v>876</v>
      </c>
      <c r="R176" s="60" t="s">
        <v>1147</v>
      </c>
      <c r="S176" s="60" t="s">
        <v>897</v>
      </c>
      <c r="T176" s="60" t="s">
        <v>897</v>
      </c>
      <c r="U176" s="60" t="s">
        <v>898</v>
      </c>
      <c r="V176" s="60" t="s">
        <v>879</v>
      </c>
      <c r="W176" s="74">
        <v>43102</v>
      </c>
      <c r="X176" s="74">
        <v>43102</v>
      </c>
      <c r="Y176" s="74"/>
      <c r="Z176" s="74">
        <v>24791</v>
      </c>
    </row>
    <row r="177" spans="1:26">
      <c r="A177" s="60" t="s">
        <v>1417</v>
      </c>
      <c r="B177" s="60" t="s">
        <v>868</v>
      </c>
      <c r="C177" s="60" t="s">
        <v>1418</v>
      </c>
      <c r="D177" s="60" t="s">
        <v>255</v>
      </c>
      <c r="E177" s="73" t="s">
        <v>15</v>
      </c>
      <c r="F177" s="73" t="s">
        <v>23</v>
      </c>
      <c r="G177" s="60" t="s">
        <v>44</v>
      </c>
      <c r="H177" s="60" t="s">
        <v>1016</v>
      </c>
      <c r="I177" s="60" t="s">
        <v>824</v>
      </c>
      <c r="J177" s="60" t="s">
        <v>667</v>
      </c>
      <c r="K177" s="60" t="s">
        <v>683</v>
      </c>
      <c r="L177" s="60" t="s">
        <v>1075</v>
      </c>
      <c r="M177" s="60" t="s">
        <v>1133</v>
      </c>
      <c r="N177" s="60" t="s">
        <v>14</v>
      </c>
      <c r="O177" s="60" t="s">
        <v>1031</v>
      </c>
      <c r="P177" s="60" t="s">
        <v>1032</v>
      </c>
      <c r="Q177" s="60" t="s">
        <v>876</v>
      </c>
      <c r="R177" s="60" t="s">
        <v>1072</v>
      </c>
      <c r="S177" s="60" t="s">
        <v>923</v>
      </c>
      <c r="T177" s="60" t="s">
        <v>924</v>
      </c>
      <c r="U177" s="60" t="s">
        <v>898</v>
      </c>
      <c r="V177" s="60" t="s">
        <v>1033</v>
      </c>
      <c r="W177" s="74">
        <v>43102</v>
      </c>
      <c r="X177" s="74">
        <v>43102</v>
      </c>
      <c r="Y177" s="74">
        <v>44012</v>
      </c>
      <c r="Z177" s="74">
        <v>35392</v>
      </c>
    </row>
    <row r="178" spans="1:26">
      <c r="A178" s="60" t="s">
        <v>1419</v>
      </c>
      <c r="B178" s="60" t="s">
        <v>868</v>
      </c>
      <c r="C178" s="60" t="s">
        <v>1420</v>
      </c>
      <c r="D178" s="60" t="s">
        <v>201</v>
      </c>
      <c r="E178" s="73" t="s">
        <v>15</v>
      </c>
      <c r="F178" s="73" t="s">
        <v>23</v>
      </c>
      <c r="G178" s="60" t="s">
        <v>32</v>
      </c>
      <c r="H178" s="60" t="s">
        <v>1016</v>
      </c>
      <c r="I178" s="60" t="s">
        <v>820</v>
      </c>
      <c r="J178" s="60" t="s">
        <v>667</v>
      </c>
      <c r="K178" s="60" t="s">
        <v>683</v>
      </c>
      <c r="L178" s="60" t="s">
        <v>872</v>
      </c>
      <c r="M178" s="60" t="s">
        <v>1133</v>
      </c>
      <c r="N178" s="60" t="s">
        <v>14</v>
      </c>
      <c r="O178" s="60" t="s">
        <v>1031</v>
      </c>
      <c r="P178" s="60" t="s">
        <v>1032</v>
      </c>
      <c r="Q178" s="60" t="s">
        <v>876</v>
      </c>
      <c r="R178" s="60" t="s">
        <v>923</v>
      </c>
      <c r="S178" s="60" t="s">
        <v>923</v>
      </c>
      <c r="T178" s="60" t="s">
        <v>924</v>
      </c>
      <c r="U178" s="60" t="s">
        <v>997</v>
      </c>
      <c r="V178" s="60" t="s">
        <v>1033</v>
      </c>
      <c r="W178" s="74">
        <v>43108</v>
      </c>
      <c r="X178" s="74">
        <v>43108</v>
      </c>
      <c r="Y178" s="74"/>
      <c r="Z178" s="74">
        <v>30260</v>
      </c>
    </row>
    <row r="179" spans="1:26">
      <c r="A179" s="60" t="s">
        <v>1421</v>
      </c>
      <c r="B179" s="60" t="s">
        <v>868</v>
      </c>
      <c r="C179" s="60" t="s">
        <v>1422</v>
      </c>
      <c r="D179" s="60" t="s">
        <v>427</v>
      </c>
      <c r="E179" s="73" t="s">
        <v>56</v>
      </c>
      <c r="F179" s="73" t="s">
        <v>123</v>
      </c>
      <c r="G179" s="60" t="s">
        <v>123</v>
      </c>
      <c r="H179" s="60" t="s">
        <v>1139</v>
      </c>
      <c r="I179" s="60" t="s">
        <v>819</v>
      </c>
      <c r="J179" s="60" t="s">
        <v>667</v>
      </c>
      <c r="K179" s="60" t="s">
        <v>780</v>
      </c>
      <c r="L179" s="60" t="s">
        <v>872</v>
      </c>
      <c r="M179" s="60" t="s">
        <v>1069</v>
      </c>
      <c r="N179" s="60" t="s">
        <v>14</v>
      </c>
      <c r="O179" s="60" t="s">
        <v>1251</v>
      </c>
      <c r="P179" s="60" t="s">
        <v>1252</v>
      </c>
      <c r="Q179" s="60" t="s">
        <v>876</v>
      </c>
      <c r="R179" s="60" t="s">
        <v>1423</v>
      </c>
      <c r="S179" s="60" t="s">
        <v>897</v>
      </c>
      <c r="T179" s="60" t="s">
        <v>897</v>
      </c>
      <c r="U179" s="60" t="s">
        <v>898</v>
      </c>
      <c r="V179" s="60" t="s">
        <v>879</v>
      </c>
      <c r="W179" s="74">
        <v>43101</v>
      </c>
      <c r="X179" s="74">
        <v>42625</v>
      </c>
      <c r="Y179" s="74"/>
      <c r="Z179" s="74">
        <v>34965</v>
      </c>
    </row>
    <row r="180" spans="1:26">
      <c r="A180" s="60" t="s">
        <v>1424</v>
      </c>
      <c r="B180" s="60" t="s">
        <v>868</v>
      </c>
      <c r="C180" s="60" t="s">
        <v>1425</v>
      </c>
      <c r="D180" s="60" t="s">
        <v>372</v>
      </c>
      <c r="E180" s="73" t="s">
        <v>186</v>
      </c>
      <c r="F180" s="73" t="s">
        <v>186</v>
      </c>
      <c r="G180" s="60" t="s">
        <v>247</v>
      </c>
      <c r="H180" s="60" t="s">
        <v>1139</v>
      </c>
      <c r="I180" s="60" t="s">
        <v>819</v>
      </c>
      <c r="J180" s="60" t="s">
        <v>668</v>
      </c>
      <c r="K180" s="60" t="s">
        <v>765</v>
      </c>
      <c r="L180" s="60" t="s">
        <v>872</v>
      </c>
      <c r="M180" s="60" t="s">
        <v>914</v>
      </c>
      <c r="N180" s="60" t="s">
        <v>22</v>
      </c>
      <c r="O180" s="60" t="s">
        <v>1212</v>
      </c>
      <c r="P180" s="60" t="s">
        <v>1213</v>
      </c>
      <c r="Q180" s="60" t="s">
        <v>876</v>
      </c>
      <c r="R180" s="60" t="s">
        <v>1013</v>
      </c>
      <c r="S180" s="60" t="s">
        <v>897</v>
      </c>
      <c r="T180" s="60" t="s">
        <v>897</v>
      </c>
      <c r="U180" s="60" t="s">
        <v>898</v>
      </c>
      <c r="V180" s="60" t="s">
        <v>879</v>
      </c>
      <c r="W180" s="74">
        <v>43108</v>
      </c>
      <c r="X180" s="74">
        <v>43108</v>
      </c>
      <c r="Y180" s="74"/>
      <c r="Z180" s="74">
        <v>28466</v>
      </c>
    </row>
    <row r="181" spans="1:26">
      <c r="A181" s="60" t="s">
        <v>1426</v>
      </c>
      <c r="B181" s="60" t="s">
        <v>868</v>
      </c>
      <c r="C181" s="60" t="s">
        <v>1427</v>
      </c>
      <c r="D181" s="60" t="s">
        <v>73</v>
      </c>
      <c r="E181" s="73" t="s">
        <v>56</v>
      </c>
      <c r="F181" s="73" t="s">
        <v>1216</v>
      </c>
      <c r="G181" s="60" t="s">
        <v>57</v>
      </c>
      <c r="H181" s="60" t="s">
        <v>1139</v>
      </c>
      <c r="I181" s="60" t="s">
        <v>819</v>
      </c>
      <c r="J181" s="60" t="s">
        <v>668</v>
      </c>
      <c r="K181" s="60" t="s">
        <v>702</v>
      </c>
      <c r="L181" s="60" t="s">
        <v>872</v>
      </c>
      <c r="M181" s="60" t="s">
        <v>1069</v>
      </c>
      <c r="N181" s="60" t="s">
        <v>14</v>
      </c>
      <c r="O181" s="60" t="s">
        <v>1217</v>
      </c>
      <c r="P181" s="60" t="s">
        <v>1218</v>
      </c>
      <c r="Q181" s="60" t="s">
        <v>876</v>
      </c>
      <c r="R181" s="60" t="s">
        <v>1072</v>
      </c>
      <c r="S181" s="60" t="s">
        <v>923</v>
      </c>
      <c r="T181" s="60" t="s">
        <v>924</v>
      </c>
      <c r="U181" s="60" t="s">
        <v>898</v>
      </c>
      <c r="V181" s="60" t="s">
        <v>1033</v>
      </c>
      <c r="W181" s="74">
        <v>43102</v>
      </c>
      <c r="X181" s="74">
        <v>43102</v>
      </c>
      <c r="Y181" s="74"/>
      <c r="Z181" s="74">
        <v>31467</v>
      </c>
    </row>
    <row r="182" spans="1:26">
      <c r="A182" s="60" t="s">
        <v>1428</v>
      </c>
      <c r="B182" s="60" t="s">
        <v>868</v>
      </c>
      <c r="C182" s="60" t="s">
        <v>1429</v>
      </c>
      <c r="D182" s="60" t="s">
        <v>396</v>
      </c>
      <c r="E182" s="73" t="s">
        <v>15</v>
      </c>
      <c r="F182" s="73" t="s">
        <v>23</v>
      </c>
      <c r="G182" s="60" t="s">
        <v>44</v>
      </c>
      <c r="H182" s="60" t="s">
        <v>1016</v>
      </c>
      <c r="I182" s="60" t="s">
        <v>824</v>
      </c>
      <c r="J182" s="60" t="s">
        <v>667</v>
      </c>
      <c r="K182" s="60" t="s">
        <v>693</v>
      </c>
      <c r="L182" s="60" t="s">
        <v>872</v>
      </c>
      <c r="M182" s="60" t="s">
        <v>914</v>
      </c>
      <c r="N182" s="60" t="s">
        <v>22</v>
      </c>
      <c r="O182" s="60" t="s">
        <v>1017</v>
      </c>
      <c r="P182" s="60" t="s">
        <v>1018</v>
      </c>
      <c r="Q182" s="60" t="s">
        <v>876</v>
      </c>
      <c r="R182" s="60" t="s">
        <v>939</v>
      </c>
      <c r="S182" s="60" t="s">
        <v>897</v>
      </c>
      <c r="T182" s="60" t="s">
        <v>897</v>
      </c>
      <c r="U182" s="60" t="s">
        <v>898</v>
      </c>
      <c r="V182" s="60" t="s">
        <v>1033</v>
      </c>
      <c r="W182" s="74">
        <v>43115</v>
      </c>
      <c r="X182" s="74">
        <v>43115</v>
      </c>
      <c r="Y182" s="74"/>
      <c r="Z182" s="74">
        <v>33087</v>
      </c>
    </row>
    <row r="183" spans="1:26">
      <c r="A183" s="60" t="s">
        <v>1430</v>
      </c>
      <c r="B183" s="60" t="s">
        <v>868</v>
      </c>
      <c r="C183" s="60" t="s">
        <v>1431</v>
      </c>
      <c r="D183" s="60" t="s">
        <v>460</v>
      </c>
      <c r="E183" s="73" t="s">
        <v>15</v>
      </c>
      <c r="F183" s="73" t="s">
        <v>870</v>
      </c>
      <c r="G183" s="60" t="s">
        <v>29</v>
      </c>
      <c r="H183" s="60" t="s">
        <v>871</v>
      </c>
      <c r="I183" s="60" t="s">
        <v>819</v>
      </c>
      <c r="J183" s="60" t="s">
        <v>668</v>
      </c>
      <c r="K183" s="60" t="s">
        <v>775</v>
      </c>
      <c r="L183" s="60" t="s">
        <v>872</v>
      </c>
      <c r="M183" s="60" t="s">
        <v>986</v>
      </c>
      <c r="N183" s="60" t="s">
        <v>55</v>
      </c>
      <c r="O183" s="60" t="s">
        <v>905</v>
      </c>
      <c r="P183" s="60" t="s">
        <v>906</v>
      </c>
      <c r="Q183" s="60" t="s">
        <v>876</v>
      </c>
      <c r="R183" s="60" t="s">
        <v>1110</v>
      </c>
      <c r="S183" s="60" t="s">
        <v>897</v>
      </c>
      <c r="T183" s="60" t="s">
        <v>897</v>
      </c>
      <c r="U183" s="60" t="s">
        <v>898</v>
      </c>
      <c r="V183" s="60" t="s">
        <v>879</v>
      </c>
      <c r="W183" s="74">
        <v>43115</v>
      </c>
      <c r="X183" s="74">
        <v>43115</v>
      </c>
      <c r="Y183" s="74"/>
      <c r="Z183" s="74">
        <v>35091</v>
      </c>
    </row>
    <row r="184" spans="1:26">
      <c r="A184" s="60" t="s">
        <v>1432</v>
      </c>
      <c r="B184" s="60" t="s">
        <v>868</v>
      </c>
      <c r="C184" s="60" t="s">
        <v>1433</v>
      </c>
      <c r="D184" s="60" t="s">
        <v>253</v>
      </c>
      <c r="E184" s="73" t="s">
        <v>15</v>
      </c>
      <c r="F184" s="73" t="s">
        <v>23</v>
      </c>
      <c r="G184" s="60" t="s">
        <v>32</v>
      </c>
      <c r="H184" s="60" t="s">
        <v>1016</v>
      </c>
      <c r="I184" s="60" t="s">
        <v>820</v>
      </c>
      <c r="J184" s="60" t="s">
        <v>667</v>
      </c>
      <c r="K184" s="60" t="s">
        <v>683</v>
      </c>
      <c r="L184" s="60" t="s">
        <v>872</v>
      </c>
      <c r="M184" s="60" t="s">
        <v>1133</v>
      </c>
      <c r="N184" s="60" t="s">
        <v>14</v>
      </c>
      <c r="O184" s="60" t="s">
        <v>1377</v>
      </c>
      <c r="P184" s="60" t="s">
        <v>1378</v>
      </c>
      <c r="Q184" s="60" t="s">
        <v>876</v>
      </c>
      <c r="R184" s="60" t="s">
        <v>923</v>
      </c>
      <c r="S184" s="60" t="s">
        <v>923</v>
      </c>
      <c r="T184" s="60" t="s">
        <v>924</v>
      </c>
      <c r="U184" s="60" t="s">
        <v>898</v>
      </c>
      <c r="V184" s="60" t="s">
        <v>1033</v>
      </c>
      <c r="W184" s="74">
        <v>43122</v>
      </c>
      <c r="X184" s="74">
        <v>43122</v>
      </c>
      <c r="Y184" s="74"/>
      <c r="Z184" s="74">
        <v>35282</v>
      </c>
    </row>
    <row r="185" spans="1:26">
      <c r="A185" s="60" t="s">
        <v>1434</v>
      </c>
      <c r="B185" s="60" t="s">
        <v>868</v>
      </c>
      <c r="C185" s="60" t="s">
        <v>1435</v>
      </c>
      <c r="D185" s="60" t="s">
        <v>207</v>
      </c>
      <c r="E185" s="73" t="s">
        <v>15</v>
      </c>
      <c r="F185" s="73" t="s">
        <v>23</v>
      </c>
      <c r="G185" s="60" t="s">
        <v>32</v>
      </c>
      <c r="H185" s="60" t="s">
        <v>1016</v>
      </c>
      <c r="I185" s="60" t="s">
        <v>820</v>
      </c>
      <c r="J185" s="60" t="s">
        <v>667</v>
      </c>
      <c r="K185" s="60" t="s">
        <v>683</v>
      </c>
      <c r="L185" s="60" t="s">
        <v>872</v>
      </c>
      <c r="M185" s="60" t="s">
        <v>1133</v>
      </c>
      <c r="N185" s="60" t="s">
        <v>14</v>
      </c>
      <c r="O185" s="60" t="s">
        <v>1031</v>
      </c>
      <c r="P185" s="60" t="s">
        <v>1032</v>
      </c>
      <c r="Q185" s="60" t="s">
        <v>876</v>
      </c>
      <c r="R185" s="60" t="s">
        <v>923</v>
      </c>
      <c r="S185" s="60" t="s">
        <v>923</v>
      </c>
      <c r="T185" s="60" t="s">
        <v>924</v>
      </c>
      <c r="U185" s="60" t="s">
        <v>898</v>
      </c>
      <c r="V185" s="60" t="s">
        <v>1033</v>
      </c>
      <c r="W185" s="74">
        <v>43122</v>
      </c>
      <c r="X185" s="74">
        <v>43122</v>
      </c>
      <c r="Y185" s="74"/>
      <c r="Z185" s="74">
        <v>33709</v>
      </c>
    </row>
    <row r="186" spans="1:26">
      <c r="A186" s="60" t="s">
        <v>1436</v>
      </c>
      <c r="B186" s="60" t="s">
        <v>868</v>
      </c>
      <c r="C186" s="60" t="s">
        <v>1437</v>
      </c>
      <c r="D186" s="60" t="s">
        <v>129</v>
      </c>
      <c r="E186" s="73" t="s">
        <v>15</v>
      </c>
      <c r="F186" s="73" t="s">
        <v>870</v>
      </c>
      <c r="G186" s="60" t="s">
        <v>131</v>
      </c>
      <c r="H186" s="60" t="s">
        <v>871</v>
      </c>
      <c r="I186" s="60" t="s">
        <v>819</v>
      </c>
      <c r="J186" s="60" t="s">
        <v>667</v>
      </c>
      <c r="K186" s="60" t="s">
        <v>718</v>
      </c>
      <c r="L186" s="60" t="s">
        <v>872</v>
      </c>
      <c r="M186" s="60" t="s">
        <v>922</v>
      </c>
      <c r="N186" s="60" t="s">
        <v>22</v>
      </c>
      <c r="O186" s="60" t="s">
        <v>894</v>
      </c>
      <c r="P186" s="60" t="s">
        <v>895</v>
      </c>
      <c r="Q186" s="60" t="s">
        <v>876</v>
      </c>
      <c r="R186" s="60" t="s">
        <v>1257</v>
      </c>
      <c r="S186" s="60" t="s">
        <v>897</v>
      </c>
      <c r="T186" s="60" t="s">
        <v>897</v>
      </c>
      <c r="U186" s="60" t="s">
        <v>898</v>
      </c>
      <c r="V186" s="60" t="s">
        <v>879</v>
      </c>
      <c r="W186" s="74">
        <v>43115</v>
      </c>
      <c r="X186" s="74">
        <v>43115</v>
      </c>
      <c r="Y186" s="74"/>
      <c r="Z186" s="74">
        <v>29570</v>
      </c>
    </row>
    <row r="187" spans="1:26">
      <c r="A187" s="60" t="s">
        <v>1438</v>
      </c>
      <c r="B187" s="60" t="s">
        <v>868</v>
      </c>
      <c r="C187" s="60" t="s">
        <v>1439</v>
      </c>
      <c r="D187" s="60" t="s">
        <v>97</v>
      </c>
      <c r="E187" s="73" t="s">
        <v>15</v>
      </c>
      <c r="F187" s="73" t="s">
        <v>23</v>
      </c>
      <c r="G187" s="60" t="s">
        <v>32</v>
      </c>
      <c r="H187" s="60" t="s">
        <v>1016</v>
      </c>
      <c r="I187" s="60" t="s">
        <v>820</v>
      </c>
      <c r="J187" s="60" t="s">
        <v>667</v>
      </c>
      <c r="K187" s="60" t="s">
        <v>689</v>
      </c>
      <c r="L187" s="60" t="s">
        <v>872</v>
      </c>
      <c r="M187" s="60" t="s">
        <v>1133</v>
      </c>
      <c r="N187" s="60" t="s">
        <v>14</v>
      </c>
      <c r="O187" s="60" t="s">
        <v>1031</v>
      </c>
      <c r="P187" s="60" t="s">
        <v>1032</v>
      </c>
      <c r="Q187" s="60" t="s">
        <v>876</v>
      </c>
      <c r="R187" s="60" t="s">
        <v>923</v>
      </c>
      <c r="S187" s="60" t="s">
        <v>923</v>
      </c>
      <c r="T187" s="60" t="s">
        <v>924</v>
      </c>
      <c r="U187" s="60" t="s">
        <v>898</v>
      </c>
      <c r="V187" s="60" t="s">
        <v>1033</v>
      </c>
      <c r="W187" s="74">
        <v>43136</v>
      </c>
      <c r="X187" s="74">
        <v>43136</v>
      </c>
      <c r="Y187" s="74"/>
      <c r="Z187" s="74">
        <v>33378</v>
      </c>
    </row>
    <row r="188" spans="1:26">
      <c r="A188" s="60" t="s">
        <v>1440</v>
      </c>
      <c r="B188" s="60" t="s">
        <v>868</v>
      </c>
      <c r="C188" s="60" t="s">
        <v>1441</v>
      </c>
      <c r="D188" s="60" t="s">
        <v>153</v>
      </c>
      <c r="E188" s="73" t="s">
        <v>15</v>
      </c>
      <c r="F188" s="73" t="s">
        <v>23</v>
      </c>
      <c r="G188" s="60" t="s">
        <v>32</v>
      </c>
      <c r="H188" s="60" t="s">
        <v>1016</v>
      </c>
      <c r="I188" s="60" t="s">
        <v>820</v>
      </c>
      <c r="J188" s="60" t="s">
        <v>667</v>
      </c>
      <c r="K188" s="60" t="s">
        <v>683</v>
      </c>
      <c r="L188" s="60" t="s">
        <v>872</v>
      </c>
      <c r="M188" s="60" t="s">
        <v>1133</v>
      </c>
      <c r="N188" s="60" t="s">
        <v>14</v>
      </c>
      <c r="O188" s="60" t="s">
        <v>1031</v>
      </c>
      <c r="P188" s="60" t="s">
        <v>1032</v>
      </c>
      <c r="Q188" s="60" t="s">
        <v>876</v>
      </c>
      <c r="R188" s="60" t="s">
        <v>991</v>
      </c>
      <c r="S188" s="60" t="s">
        <v>923</v>
      </c>
      <c r="T188" s="60" t="s">
        <v>924</v>
      </c>
      <c r="U188" s="60" t="s">
        <v>898</v>
      </c>
      <c r="V188" s="60" t="s">
        <v>1033</v>
      </c>
      <c r="W188" s="74">
        <v>43136</v>
      </c>
      <c r="X188" s="74">
        <v>43136</v>
      </c>
      <c r="Y188" s="74"/>
      <c r="Z188" s="74">
        <v>32601</v>
      </c>
    </row>
    <row r="189" spans="1:26">
      <c r="A189" s="60" t="s">
        <v>1442</v>
      </c>
      <c r="B189" s="60" t="s">
        <v>868</v>
      </c>
      <c r="C189" s="60" t="s">
        <v>1443</v>
      </c>
      <c r="D189" s="60" t="s">
        <v>60</v>
      </c>
      <c r="E189" s="73" t="s">
        <v>15</v>
      </c>
      <c r="F189" s="73" t="s">
        <v>23</v>
      </c>
      <c r="G189" s="60" t="s">
        <v>32</v>
      </c>
      <c r="H189" s="60" t="s">
        <v>1016</v>
      </c>
      <c r="I189" s="60" t="s">
        <v>820</v>
      </c>
      <c r="J189" s="60" t="s">
        <v>667</v>
      </c>
      <c r="K189" s="60" t="s">
        <v>683</v>
      </c>
      <c r="L189" s="60" t="s">
        <v>872</v>
      </c>
      <c r="M189" s="60" t="s">
        <v>1133</v>
      </c>
      <c r="N189" s="60" t="s">
        <v>14</v>
      </c>
      <c r="O189" s="60" t="s">
        <v>1031</v>
      </c>
      <c r="P189" s="60" t="s">
        <v>1032</v>
      </c>
      <c r="Q189" s="60" t="s">
        <v>876</v>
      </c>
      <c r="R189" s="60" t="s">
        <v>991</v>
      </c>
      <c r="S189" s="60" t="s">
        <v>923</v>
      </c>
      <c r="T189" s="60" t="s">
        <v>924</v>
      </c>
      <c r="U189" s="60" t="s">
        <v>898</v>
      </c>
      <c r="V189" s="60" t="s">
        <v>1033</v>
      </c>
      <c r="W189" s="74">
        <v>43146</v>
      </c>
      <c r="X189" s="74">
        <v>43146</v>
      </c>
      <c r="Y189" s="74"/>
      <c r="Z189" s="74">
        <v>34458</v>
      </c>
    </row>
    <row r="190" spans="1:26">
      <c r="A190" s="60" t="s">
        <v>1444</v>
      </c>
      <c r="B190" s="60" t="s">
        <v>868</v>
      </c>
      <c r="C190" s="60" t="s">
        <v>1445</v>
      </c>
      <c r="D190" s="60" t="s">
        <v>578</v>
      </c>
      <c r="E190" s="73" t="s">
        <v>56</v>
      </c>
      <c r="F190" s="73" t="s">
        <v>1216</v>
      </c>
      <c r="G190" s="60" t="s">
        <v>580</v>
      </c>
      <c r="H190" s="60" t="s">
        <v>1139</v>
      </c>
      <c r="I190" s="60" t="s">
        <v>819</v>
      </c>
      <c r="J190" s="60" t="s">
        <v>668</v>
      </c>
      <c r="K190" s="60" t="s">
        <v>809</v>
      </c>
      <c r="L190" s="60" t="s">
        <v>872</v>
      </c>
      <c r="M190" s="60" t="s">
        <v>914</v>
      </c>
      <c r="N190" s="60" t="s">
        <v>22</v>
      </c>
      <c r="O190" s="60" t="s">
        <v>1245</v>
      </c>
      <c r="P190" s="60" t="s">
        <v>1246</v>
      </c>
      <c r="Q190" s="60" t="s">
        <v>876</v>
      </c>
      <c r="R190" s="60" t="s">
        <v>919</v>
      </c>
      <c r="S190" s="60" t="s">
        <v>897</v>
      </c>
      <c r="T190" s="60" t="s">
        <v>897</v>
      </c>
      <c r="U190" s="60" t="s">
        <v>898</v>
      </c>
      <c r="V190" s="60" t="s">
        <v>944</v>
      </c>
      <c r="W190" s="74">
        <v>43143</v>
      </c>
      <c r="X190" s="74">
        <v>43143</v>
      </c>
      <c r="Y190" s="74"/>
      <c r="Z190" s="74">
        <v>32634</v>
      </c>
    </row>
    <row r="191" spans="1:26">
      <c r="A191" s="60" t="s">
        <v>1446</v>
      </c>
      <c r="B191" s="60" t="s">
        <v>868</v>
      </c>
      <c r="C191" s="60" t="s">
        <v>1447</v>
      </c>
      <c r="D191" s="60" t="s">
        <v>42</v>
      </c>
      <c r="E191" s="73" t="s">
        <v>15</v>
      </c>
      <c r="F191" s="73" t="s">
        <v>23</v>
      </c>
      <c r="G191" s="60" t="s">
        <v>44</v>
      </c>
      <c r="H191" s="60" t="s">
        <v>1016</v>
      </c>
      <c r="I191" s="60" t="s">
        <v>820</v>
      </c>
      <c r="J191" s="60" t="s">
        <v>668</v>
      </c>
      <c r="K191" s="60" t="s">
        <v>693</v>
      </c>
      <c r="L191" s="60" t="s">
        <v>872</v>
      </c>
      <c r="M191" s="60" t="s">
        <v>914</v>
      </c>
      <c r="N191" s="60" t="s">
        <v>22</v>
      </c>
      <c r="O191" s="60" t="s">
        <v>1017</v>
      </c>
      <c r="P191" s="60" t="s">
        <v>1018</v>
      </c>
      <c r="Q191" s="60" t="s">
        <v>876</v>
      </c>
      <c r="R191" s="60" t="s">
        <v>1013</v>
      </c>
      <c r="S191" s="60" t="s">
        <v>897</v>
      </c>
      <c r="T191" s="60" t="s">
        <v>897</v>
      </c>
      <c r="U191" s="60" t="s">
        <v>898</v>
      </c>
      <c r="V191" s="60" t="s">
        <v>1033</v>
      </c>
      <c r="W191" s="74">
        <v>43178</v>
      </c>
      <c r="X191" s="74">
        <v>43178</v>
      </c>
      <c r="Y191" s="74"/>
      <c r="Z191" s="74">
        <v>32690</v>
      </c>
    </row>
    <row r="192" spans="1:26">
      <c r="A192" s="60" t="s">
        <v>1448</v>
      </c>
      <c r="B192" s="60" t="s">
        <v>868</v>
      </c>
      <c r="C192" s="60" t="s">
        <v>1449</v>
      </c>
      <c r="D192" s="60" t="s">
        <v>132</v>
      </c>
      <c r="E192" s="73" t="s">
        <v>15</v>
      </c>
      <c r="F192" s="73" t="s">
        <v>23</v>
      </c>
      <c r="G192" s="60" t="s">
        <v>32</v>
      </c>
      <c r="H192" s="60" t="s">
        <v>1016</v>
      </c>
      <c r="I192" s="60" t="s">
        <v>820</v>
      </c>
      <c r="J192" s="60" t="s">
        <v>667</v>
      </c>
      <c r="K192" s="60" t="s">
        <v>719</v>
      </c>
      <c r="L192" s="60" t="s">
        <v>872</v>
      </c>
      <c r="M192" s="60" t="s">
        <v>1133</v>
      </c>
      <c r="N192" s="60" t="s">
        <v>14</v>
      </c>
      <c r="O192" s="60" t="s">
        <v>1377</v>
      </c>
      <c r="P192" s="60" t="s">
        <v>1378</v>
      </c>
      <c r="Q192" s="60" t="s">
        <v>876</v>
      </c>
      <c r="R192" s="60" t="s">
        <v>991</v>
      </c>
      <c r="S192" s="60" t="s">
        <v>923</v>
      </c>
      <c r="T192" s="60" t="s">
        <v>924</v>
      </c>
      <c r="U192" s="60" t="s">
        <v>898</v>
      </c>
      <c r="V192" s="60" t="s">
        <v>1033</v>
      </c>
      <c r="W192" s="74">
        <v>43178</v>
      </c>
      <c r="X192" s="74">
        <v>43178</v>
      </c>
      <c r="Y192" s="74"/>
      <c r="Z192" s="74">
        <v>32712</v>
      </c>
    </row>
    <row r="193" spans="1:26">
      <c r="A193" s="60" t="s">
        <v>1450</v>
      </c>
      <c r="B193" s="60" t="s">
        <v>868</v>
      </c>
      <c r="C193" s="60" t="s">
        <v>1451</v>
      </c>
      <c r="D193" s="60" t="s">
        <v>193</v>
      </c>
      <c r="E193" s="73" t="s">
        <v>15</v>
      </c>
      <c r="F193" s="73" t="s">
        <v>23</v>
      </c>
      <c r="G193" s="60" t="s">
        <v>32</v>
      </c>
      <c r="H193" s="60" t="s">
        <v>1016</v>
      </c>
      <c r="I193" s="60" t="s">
        <v>820</v>
      </c>
      <c r="J193" s="60" t="s">
        <v>667</v>
      </c>
      <c r="K193" s="60" t="s">
        <v>683</v>
      </c>
      <c r="L193" s="60" t="s">
        <v>872</v>
      </c>
      <c r="M193" s="60" t="s">
        <v>1133</v>
      </c>
      <c r="N193" s="60" t="s">
        <v>14</v>
      </c>
      <c r="O193" s="60" t="s">
        <v>1031</v>
      </c>
      <c r="P193" s="60" t="s">
        <v>1032</v>
      </c>
      <c r="Q193" s="60" t="s">
        <v>876</v>
      </c>
      <c r="R193" s="60" t="s">
        <v>923</v>
      </c>
      <c r="S193" s="60" t="s">
        <v>923</v>
      </c>
      <c r="T193" s="60" t="s">
        <v>924</v>
      </c>
      <c r="U193" s="60" t="s">
        <v>898</v>
      </c>
      <c r="V193" s="60" t="s">
        <v>1033</v>
      </c>
      <c r="W193" s="74">
        <v>43171</v>
      </c>
      <c r="X193" s="74">
        <v>43171</v>
      </c>
      <c r="Y193" s="74"/>
      <c r="Z193" s="74">
        <v>31783</v>
      </c>
    </row>
    <row r="194" spans="1:26">
      <c r="A194" s="60" t="s">
        <v>1452</v>
      </c>
      <c r="B194" s="60" t="s">
        <v>868</v>
      </c>
      <c r="C194" s="60" t="s">
        <v>1453</v>
      </c>
      <c r="D194" s="60" t="s">
        <v>454</v>
      </c>
      <c r="E194" s="73" t="s">
        <v>15</v>
      </c>
      <c r="F194" s="73" t="s">
        <v>913</v>
      </c>
      <c r="G194" s="60" t="s">
        <v>50</v>
      </c>
      <c r="H194" s="60" t="s">
        <v>871</v>
      </c>
      <c r="I194" s="60" t="s">
        <v>819</v>
      </c>
      <c r="J194" s="60" t="s">
        <v>668</v>
      </c>
      <c r="K194" s="60" t="s">
        <v>713</v>
      </c>
      <c r="L194" s="60" t="s">
        <v>872</v>
      </c>
      <c r="M194" s="60" t="s">
        <v>1069</v>
      </c>
      <c r="N194" s="60" t="s">
        <v>14</v>
      </c>
      <c r="O194" s="60" t="s">
        <v>942</v>
      </c>
      <c r="P194" s="60" t="s">
        <v>943</v>
      </c>
      <c r="Q194" s="60" t="s">
        <v>876</v>
      </c>
      <c r="R194" s="60" t="s">
        <v>923</v>
      </c>
      <c r="S194" s="60" t="s">
        <v>923</v>
      </c>
      <c r="T194" s="60" t="s">
        <v>924</v>
      </c>
      <c r="U194" s="60" t="s">
        <v>898</v>
      </c>
      <c r="V194" s="60" t="s">
        <v>944</v>
      </c>
      <c r="W194" s="74">
        <v>43164</v>
      </c>
      <c r="X194" s="74">
        <v>43164</v>
      </c>
      <c r="Y194" s="74"/>
      <c r="Z194" s="74">
        <v>34321</v>
      </c>
    </row>
    <row r="195" spans="1:26">
      <c r="A195" s="60" t="s">
        <v>1454</v>
      </c>
      <c r="B195" s="60" t="s">
        <v>868</v>
      </c>
      <c r="C195" s="60" t="s">
        <v>1455</v>
      </c>
      <c r="D195" s="60" t="s">
        <v>443</v>
      </c>
      <c r="E195" s="73" t="s">
        <v>15</v>
      </c>
      <c r="F195" s="73" t="s">
        <v>913</v>
      </c>
      <c r="G195" s="60" t="s">
        <v>26</v>
      </c>
      <c r="H195" s="60" t="s">
        <v>871</v>
      </c>
      <c r="I195" s="60" t="s">
        <v>819</v>
      </c>
      <c r="J195" s="60" t="s">
        <v>667</v>
      </c>
      <c r="K195" s="60" t="s">
        <v>783</v>
      </c>
      <c r="L195" s="60" t="s">
        <v>872</v>
      </c>
      <c r="M195" s="60" t="s">
        <v>914</v>
      </c>
      <c r="N195" s="60" t="s">
        <v>22</v>
      </c>
      <c r="O195" s="60" t="s">
        <v>1037</v>
      </c>
      <c r="P195" s="60" t="s">
        <v>1038</v>
      </c>
      <c r="Q195" s="60" t="s">
        <v>876</v>
      </c>
      <c r="R195" s="60" t="s">
        <v>951</v>
      </c>
      <c r="S195" s="60" t="s">
        <v>897</v>
      </c>
      <c r="T195" s="60" t="s">
        <v>897</v>
      </c>
      <c r="U195" s="60" t="s">
        <v>898</v>
      </c>
      <c r="V195" s="60" t="s">
        <v>1033</v>
      </c>
      <c r="W195" s="74">
        <v>43164</v>
      </c>
      <c r="X195" s="74">
        <v>43164</v>
      </c>
      <c r="Y195" s="74"/>
      <c r="Z195" s="74">
        <v>34644</v>
      </c>
    </row>
    <row r="196" spans="1:26">
      <c r="A196" s="60" t="s">
        <v>1456</v>
      </c>
      <c r="B196" s="60" t="s">
        <v>868</v>
      </c>
      <c r="C196" s="60" t="s">
        <v>1457</v>
      </c>
      <c r="D196" s="60" t="s">
        <v>58</v>
      </c>
      <c r="E196" s="73" t="s">
        <v>15</v>
      </c>
      <c r="F196" s="73" t="s">
        <v>870</v>
      </c>
      <c r="G196" s="60" t="s">
        <v>29</v>
      </c>
      <c r="H196" s="60" t="s">
        <v>871</v>
      </c>
      <c r="I196" s="60" t="s">
        <v>819</v>
      </c>
      <c r="J196" s="60" t="s">
        <v>668</v>
      </c>
      <c r="K196" s="60" t="s">
        <v>697</v>
      </c>
      <c r="L196" s="60" t="s">
        <v>872</v>
      </c>
      <c r="M196" s="60" t="s">
        <v>914</v>
      </c>
      <c r="N196" s="60" t="s">
        <v>22</v>
      </c>
      <c r="O196" s="60" t="s">
        <v>874</v>
      </c>
      <c r="P196" s="60" t="s">
        <v>875</v>
      </c>
      <c r="Q196" s="60" t="s">
        <v>876</v>
      </c>
      <c r="R196" s="60" t="s">
        <v>1176</v>
      </c>
      <c r="S196" s="60" t="s">
        <v>897</v>
      </c>
      <c r="T196" s="60" t="s">
        <v>897</v>
      </c>
      <c r="U196" s="60" t="s">
        <v>898</v>
      </c>
      <c r="V196" s="60" t="s">
        <v>944</v>
      </c>
      <c r="W196" s="74">
        <v>43171</v>
      </c>
      <c r="X196" s="74">
        <v>43171</v>
      </c>
      <c r="Y196" s="74"/>
      <c r="Z196" s="74">
        <v>30853</v>
      </c>
    </row>
    <row r="197" spans="1:26">
      <c r="A197" s="60" t="s">
        <v>1458</v>
      </c>
      <c r="B197" s="60" t="s">
        <v>868</v>
      </c>
      <c r="C197" s="60" t="s">
        <v>1459</v>
      </c>
      <c r="D197" s="60" t="s">
        <v>539</v>
      </c>
      <c r="E197" s="73" t="s">
        <v>15</v>
      </c>
      <c r="F197" s="73" t="s">
        <v>870</v>
      </c>
      <c r="G197" s="60" t="s">
        <v>39</v>
      </c>
      <c r="H197" s="60" t="s">
        <v>871</v>
      </c>
      <c r="I197" s="60" t="s">
        <v>819</v>
      </c>
      <c r="J197" s="60" t="s">
        <v>667</v>
      </c>
      <c r="K197" s="60" t="s">
        <v>796</v>
      </c>
      <c r="L197" s="60" t="s">
        <v>872</v>
      </c>
      <c r="M197" s="60" t="s">
        <v>1069</v>
      </c>
      <c r="N197" s="60" t="s">
        <v>14</v>
      </c>
      <c r="O197" s="60" t="s">
        <v>882</v>
      </c>
      <c r="P197" s="60" t="s">
        <v>883</v>
      </c>
      <c r="Q197" s="60" t="s">
        <v>876</v>
      </c>
      <c r="R197" s="60" t="s">
        <v>1157</v>
      </c>
      <c r="S197" s="60" t="s">
        <v>923</v>
      </c>
      <c r="T197" s="60" t="s">
        <v>924</v>
      </c>
      <c r="U197" s="60" t="s">
        <v>898</v>
      </c>
      <c r="V197" s="60" t="s">
        <v>1033</v>
      </c>
      <c r="W197" s="74">
        <v>43171</v>
      </c>
      <c r="X197" s="74">
        <v>43171</v>
      </c>
      <c r="Y197" s="74"/>
      <c r="Z197" s="74">
        <v>33998</v>
      </c>
    </row>
    <row r="198" spans="1:26">
      <c r="A198" s="60" t="s">
        <v>1460</v>
      </c>
      <c r="B198" s="60" t="s">
        <v>868</v>
      </c>
      <c r="C198" s="60" t="s">
        <v>1461</v>
      </c>
      <c r="D198" s="60" t="s">
        <v>344</v>
      </c>
      <c r="E198" s="73" t="s">
        <v>15</v>
      </c>
      <c r="F198" s="73" t="s">
        <v>913</v>
      </c>
      <c r="G198" s="60" t="s">
        <v>26</v>
      </c>
      <c r="H198" s="60" t="s">
        <v>871</v>
      </c>
      <c r="I198" s="60" t="s">
        <v>819</v>
      </c>
      <c r="J198" s="60" t="s">
        <v>667</v>
      </c>
      <c r="K198" s="60" t="s">
        <v>687</v>
      </c>
      <c r="L198" s="60" t="s">
        <v>872</v>
      </c>
      <c r="M198" s="60" t="s">
        <v>914</v>
      </c>
      <c r="N198" s="60" t="s">
        <v>22</v>
      </c>
      <c r="O198" s="60" t="s">
        <v>1037</v>
      </c>
      <c r="P198" s="60" t="s">
        <v>1038</v>
      </c>
      <c r="Q198" s="60" t="s">
        <v>876</v>
      </c>
      <c r="R198" s="60" t="s">
        <v>1462</v>
      </c>
      <c r="S198" s="60" t="s">
        <v>1462</v>
      </c>
      <c r="T198" s="60" t="s">
        <v>897</v>
      </c>
      <c r="U198" s="60" t="s">
        <v>898</v>
      </c>
      <c r="V198" s="60" t="s">
        <v>879</v>
      </c>
      <c r="W198" s="74">
        <v>43192</v>
      </c>
      <c r="X198" s="74">
        <v>43192</v>
      </c>
      <c r="Y198" s="74"/>
      <c r="Z198" s="74">
        <v>33444</v>
      </c>
    </row>
    <row r="199" spans="1:26">
      <c r="A199" s="60" t="s">
        <v>1463</v>
      </c>
      <c r="B199" s="60" t="s">
        <v>868</v>
      </c>
      <c r="C199" s="60" t="s">
        <v>1464</v>
      </c>
      <c r="D199" s="60" t="s">
        <v>88</v>
      </c>
      <c r="E199" s="73" t="s">
        <v>15</v>
      </c>
      <c r="F199" s="73" t="s">
        <v>23</v>
      </c>
      <c r="G199" s="60" t="s">
        <v>32</v>
      </c>
      <c r="H199" s="60" t="s">
        <v>1016</v>
      </c>
      <c r="I199" s="60" t="s">
        <v>820</v>
      </c>
      <c r="J199" s="60" t="s">
        <v>667</v>
      </c>
      <c r="K199" s="60" t="s">
        <v>683</v>
      </c>
      <c r="L199" s="60" t="s">
        <v>872</v>
      </c>
      <c r="M199" s="60" t="s">
        <v>1133</v>
      </c>
      <c r="N199" s="60" t="s">
        <v>14</v>
      </c>
      <c r="O199" s="60" t="s">
        <v>1031</v>
      </c>
      <c r="P199" s="60" t="s">
        <v>1032</v>
      </c>
      <c r="Q199" s="60" t="s">
        <v>876</v>
      </c>
      <c r="R199" s="60" t="s">
        <v>923</v>
      </c>
      <c r="S199" s="60" t="s">
        <v>923</v>
      </c>
      <c r="T199" s="60" t="s">
        <v>924</v>
      </c>
      <c r="U199" s="60" t="s">
        <v>898</v>
      </c>
      <c r="V199" s="60" t="s">
        <v>1033</v>
      </c>
      <c r="W199" s="74">
        <v>43222</v>
      </c>
      <c r="X199" s="74">
        <v>43222</v>
      </c>
      <c r="Y199" s="74"/>
      <c r="Z199" s="74">
        <v>30646</v>
      </c>
    </row>
    <row r="200" spans="1:26">
      <c r="A200" s="60" t="s">
        <v>1465</v>
      </c>
      <c r="B200" s="60" t="s">
        <v>868</v>
      </c>
      <c r="C200" s="60" t="s">
        <v>1466</v>
      </c>
      <c r="D200" s="60" t="s">
        <v>277</v>
      </c>
      <c r="E200" s="73" t="s">
        <v>15</v>
      </c>
      <c r="F200" s="73" t="s">
        <v>23</v>
      </c>
      <c r="G200" s="60" t="s">
        <v>32</v>
      </c>
      <c r="H200" s="60" t="s">
        <v>1016</v>
      </c>
      <c r="I200" s="60" t="s">
        <v>820</v>
      </c>
      <c r="J200" s="60" t="s">
        <v>667</v>
      </c>
      <c r="K200" s="60" t="s">
        <v>683</v>
      </c>
      <c r="L200" s="60" t="s">
        <v>872</v>
      </c>
      <c r="M200" s="60" t="s">
        <v>1133</v>
      </c>
      <c r="N200" s="60" t="s">
        <v>14</v>
      </c>
      <c r="O200" s="60" t="s">
        <v>1031</v>
      </c>
      <c r="P200" s="60" t="s">
        <v>1032</v>
      </c>
      <c r="Q200" s="60" t="s">
        <v>876</v>
      </c>
      <c r="R200" s="60" t="s">
        <v>991</v>
      </c>
      <c r="S200" s="60" t="s">
        <v>923</v>
      </c>
      <c r="T200" s="60" t="s">
        <v>924</v>
      </c>
      <c r="U200" s="60" t="s">
        <v>898</v>
      </c>
      <c r="V200" s="60" t="s">
        <v>1033</v>
      </c>
      <c r="W200" s="74">
        <v>43227</v>
      </c>
      <c r="X200" s="74">
        <v>43227</v>
      </c>
      <c r="Y200" s="74"/>
      <c r="Z200" s="74">
        <v>35387</v>
      </c>
    </row>
    <row r="201" spans="1:26">
      <c r="A201" s="60" t="s">
        <v>1467</v>
      </c>
      <c r="B201" s="60" t="s">
        <v>868</v>
      </c>
      <c r="C201" s="60" t="s">
        <v>1468</v>
      </c>
      <c r="D201" s="60" t="s">
        <v>172</v>
      </c>
      <c r="E201" s="73" t="s">
        <v>15</v>
      </c>
      <c r="F201" s="73" t="s">
        <v>23</v>
      </c>
      <c r="G201" s="60" t="s">
        <v>157</v>
      </c>
      <c r="H201" s="60" t="s">
        <v>1139</v>
      </c>
      <c r="I201" s="60" t="s">
        <v>819</v>
      </c>
      <c r="J201" s="60" t="s">
        <v>667</v>
      </c>
      <c r="K201" s="60" t="s">
        <v>678</v>
      </c>
      <c r="L201" s="60" t="s">
        <v>872</v>
      </c>
      <c r="M201" s="60" t="s">
        <v>914</v>
      </c>
      <c r="N201" s="60" t="s">
        <v>22</v>
      </c>
      <c r="O201" s="60" t="s">
        <v>1300</v>
      </c>
      <c r="P201" s="60" t="s">
        <v>1301</v>
      </c>
      <c r="Q201" s="60" t="s">
        <v>876</v>
      </c>
      <c r="R201" s="60" t="s">
        <v>978</v>
      </c>
      <c r="S201" s="60" t="s">
        <v>897</v>
      </c>
      <c r="T201" s="60" t="s">
        <v>897</v>
      </c>
      <c r="U201" s="60" t="s">
        <v>898</v>
      </c>
      <c r="V201" s="60" t="s">
        <v>944</v>
      </c>
      <c r="W201" s="74">
        <v>43252</v>
      </c>
      <c r="X201" s="74">
        <v>43252</v>
      </c>
      <c r="Y201" s="74"/>
      <c r="Z201" s="74">
        <v>32178</v>
      </c>
    </row>
    <row r="202" spans="1:26">
      <c r="A202" s="60" t="s">
        <v>1469</v>
      </c>
      <c r="B202" s="60" t="s">
        <v>868</v>
      </c>
      <c r="C202" s="60" t="s">
        <v>1470</v>
      </c>
      <c r="D202" s="60" t="s">
        <v>51</v>
      </c>
      <c r="E202" s="73" t="s">
        <v>15</v>
      </c>
      <c r="F202" s="73" t="s">
        <v>23</v>
      </c>
      <c r="G202" s="60" t="s">
        <v>47</v>
      </c>
      <c r="H202" s="60" t="s">
        <v>1016</v>
      </c>
      <c r="I202" s="60" t="s">
        <v>821</v>
      </c>
      <c r="J202" s="60" t="s">
        <v>667</v>
      </c>
      <c r="K202" s="60" t="s">
        <v>689</v>
      </c>
      <c r="L202" s="60" t="s">
        <v>872</v>
      </c>
      <c r="M202" s="60" t="s">
        <v>1133</v>
      </c>
      <c r="N202" s="60" t="s">
        <v>14</v>
      </c>
      <c r="O202" s="60" t="s">
        <v>1362</v>
      </c>
      <c r="P202" s="60" t="s">
        <v>1363</v>
      </c>
      <c r="Q202" s="60" t="s">
        <v>876</v>
      </c>
      <c r="R202" s="60" t="s">
        <v>1179</v>
      </c>
      <c r="S202" s="60" t="s">
        <v>897</v>
      </c>
      <c r="T202" s="60" t="s">
        <v>897</v>
      </c>
      <c r="U202" s="60" t="s">
        <v>898</v>
      </c>
      <c r="V202" s="60" t="s">
        <v>1033</v>
      </c>
      <c r="W202" s="74">
        <v>43262</v>
      </c>
      <c r="X202" s="74">
        <v>43262</v>
      </c>
      <c r="Y202" s="74"/>
      <c r="Z202" s="74">
        <v>33247</v>
      </c>
    </row>
    <row r="203" spans="1:26">
      <c r="A203" s="60" t="s">
        <v>1471</v>
      </c>
      <c r="B203" s="60" t="s">
        <v>868</v>
      </c>
      <c r="C203" s="60" t="s">
        <v>1472</v>
      </c>
      <c r="D203" s="60" t="s">
        <v>297</v>
      </c>
      <c r="E203" s="73" t="s">
        <v>15</v>
      </c>
      <c r="F203" s="73" t="s">
        <v>870</v>
      </c>
      <c r="G203" s="60" t="s">
        <v>39</v>
      </c>
      <c r="H203" s="60" t="s">
        <v>871</v>
      </c>
      <c r="I203" s="60" t="s">
        <v>819</v>
      </c>
      <c r="J203" s="60" t="s">
        <v>667</v>
      </c>
      <c r="K203" s="60" t="s">
        <v>708</v>
      </c>
      <c r="L203" s="60" t="s">
        <v>872</v>
      </c>
      <c r="M203" s="60" t="s">
        <v>873</v>
      </c>
      <c r="N203" s="60" t="s">
        <v>14</v>
      </c>
      <c r="O203" s="60" t="s">
        <v>987</v>
      </c>
      <c r="P203" s="60" t="s">
        <v>988</v>
      </c>
      <c r="Q203" s="60" t="s">
        <v>876</v>
      </c>
      <c r="R203" s="60" t="s">
        <v>1337</v>
      </c>
      <c r="S203" s="60" t="s">
        <v>897</v>
      </c>
      <c r="T203" s="60" t="s">
        <v>897</v>
      </c>
      <c r="U203" s="60" t="s">
        <v>898</v>
      </c>
      <c r="V203" s="60" t="s">
        <v>879</v>
      </c>
      <c r="W203" s="74">
        <v>43292</v>
      </c>
      <c r="X203" s="74">
        <v>43292</v>
      </c>
      <c r="Y203" s="74"/>
      <c r="Z203" s="74">
        <v>32740</v>
      </c>
    </row>
    <row r="204" spans="1:26">
      <c r="A204" s="60" t="s">
        <v>1473</v>
      </c>
      <c r="B204" s="60" t="s">
        <v>868</v>
      </c>
      <c r="C204" s="60" t="s">
        <v>1474</v>
      </c>
      <c r="D204" s="60" t="s">
        <v>433</v>
      </c>
      <c r="E204" s="73" t="s">
        <v>15</v>
      </c>
      <c r="F204" s="73" t="s">
        <v>913</v>
      </c>
      <c r="G204" s="60" t="s">
        <v>26</v>
      </c>
      <c r="H204" s="60" t="s">
        <v>871</v>
      </c>
      <c r="I204" s="60" t="s">
        <v>819</v>
      </c>
      <c r="J204" s="60" t="s">
        <v>667</v>
      </c>
      <c r="K204" s="60" t="s">
        <v>700</v>
      </c>
      <c r="L204" s="60" t="s">
        <v>872</v>
      </c>
      <c r="M204" s="60" t="s">
        <v>1064</v>
      </c>
      <c r="N204" s="60" t="s">
        <v>22</v>
      </c>
      <c r="O204" s="60" t="s">
        <v>1037</v>
      </c>
      <c r="P204" s="60" t="s">
        <v>1038</v>
      </c>
      <c r="Q204" s="60" t="s">
        <v>876</v>
      </c>
      <c r="R204" s="60" t="s">
        <v>897</v>
      </c>
      <c r="S204" s="60" t="s">
        <v>897</v>
      </c>
      <c r="T204" s="60" t="s">
        <v>897</v>
      </c>
      <c r="U204" s="60" t="s">
        <v>898</v>
      </c>
      <c r="V204" s="60" t="s">
        <v>879</v>
      </c>
      <c r="W204" s="74">
        <v>43318</v>
      </c>
      <c r="X204" s="74">
        <v>43318</v>
      </c>
      <c r="Y204" s="74"/>
      <c r="Z204" s="74">
        <v>29974</v>
      </c>
    </row>
    <row r="205" spans="1:26">
      <c r="A205" s="60" t="s">
        <v>1475</v>
      </c>
      <c r="B205" s="60" t="s">
        <v>868</v>
      </c>
      <c r="C205" s="60" t="s">
        <v>1476</v>
      </c>
      <c r="D205" s="60" t="s">
        <v>113</v>
      </c>
      <c r="E205" s="73" t="s">
        <v>15</v>
      </c>
      <c r="F205" s="73" t="s">
        <v>913</v>
      </c>
      <c r="G205" s="60" t="s">
        <v>50</v>
      </c>
      <c r="H205" s="60" t="s">
        <v>871</v>
      </c>
      <c r="I205" s="60" t="s">
        <v>819</v>
      </c>
      <c r="J205" s="60" t="s">
        <v>668</v>
      </c>
      <c r="K205" s="60" t="s">
        <v>713</v>
      </c>
      <c r="L205" s="60" t="s">
        <v>872</v>
      </c>
      <c r="M205" s="60" t="s">
        <v>1069</v>
      </c>
      <c r="N205" s="60" t="s">
        <v>14</v>
      </c>
      <c r="O205" s="60" t="s">
        <v>942</v>
      </c>
      <c r="P205" s="60" t="s">
        <v>943</v>
      </c>
      <c r="Q205" s="60" t="s">
        <v>876</v>
      </c>
      <c r="R205" s="60" t="s">
        <v>951</v>
      </c>
      <c r="S205" s="60" t="s">
        <v>897</v>
      </c>
      <c r="T205" s="60" t="s">
        <v>897</v>
      </c>
      <c r="U205" s="60" t="s">
        <v>898</v>
      </c>
      <c r="V205" s="60" t="s">
        <v>944</v>
      </c>
      <c r="W205" s="74">
        <v>43435</v>
      </c>
      <c r="X205" s="74">
        <v>43332</v>
      </c>
      <c r="Y205" s="74"/>
      <c r="Z205" s="74">
        <v>32814</v>
      </c>
    </row>
    <row r="206" spans="1:26">
      <c r="A206" s="60" t="s">
        <v>1477</v>
      </c>
      <c r="B206" s="60" t="s">
        <v>868</v>
      </c>
      <c r="C206" s="60" t="s">
        <v>1478</v>
      </c>
      <c r="D206" s="60" t="s">
        <v>512</v>
      </c>
      <c r="E206" s="73" t="s">
        <v>15</v>
      </c>
      <c r="F206" s="73" t="s">
        <v>23</v>
      </c>
      <c r="G206" s="60" t="s">
        <v>32</v>
      </c>
      <c r="H206" s="60" t="s">
        <v>1016</v>
      </c>
      <c r="I206" s="60" t="s">
        <v>820</v>
      </c>
      <c r="J206" s="60" t="s">
        <v>667</v>
      </c>
      <c r="K206" s="60" t="s">
        <v>683</v>
      </c>
      <c r="L206" s="60" t="s">
        <v>872</v>
      </c>
      <c r="M206" s="60" t="s">
        <v>1133</v>
      </c>
      <c r="N206" s="60" t="s">
        <v>14</v>
      </c>
      <c r="O206" s="60" t="s">
        <v>1031</v>
      </c>
      <c r="P206" s="60" t="s">
        <v>1032</v>
      </c>
      <c r="Q206" s="60" t="s">
        <v>876</v>
      </c>
      <c r="R206" s="60" t="s">
        <v>1072</v>
      </c>
      <c r="S206" s="60" t="s">
        <v>923</v>
      </c>
      <c r="T206" s="60" t="s">
        <v>924</v>
      </c>
      <c r="U206" s="60" t="s">
        <v>898</v>
      </c>
      <c r="V206" s="60" t="s">
        <v>1033</v>
      </c>
      <c r="W206" s="74">
        <v>43346</v>
      </c>
      <c r="X206" s="74">
        <v>43346</v>
      </c>
      <c r="Y206" s="74"/>
      <c r="Z206" s="74">
        <v>30844</v>
      </c>
    </row>
    <row r="207" spans="1:26">
      <c r="A207" s="60" t="s">
        <v>1479</v>
      </c>
      <c r="B207" s="60" t="s">
        <v>868</v>
      </c>
      <c r="C207" s="60" t="s">
        <v>1480</v>
      </c>
      <c r="D207" s="60" t="s">
        <v>514</v>
      </c>
      <c r="E207" s="73" t="s">
        <v>15</v>
      </c>
      <c r="F207" s="73" t="s">
        <v>23</v>
      </c>
      <c r="G207" s="60" t="s">
        <v>157</v>
      </c>
      <c r="H207" s="60" t="s">
        <v>1139</v>
      </c>
      <c r="I207" s="60" t="s">
        <v>819</v>
      </c>
      <c r="J207" s="60" t="s">
        <v>667</v>
      </c>
      <c r="K207" s="60" t="s">
        <v>678</v>
      </c>
      <c r="L207" s="60" t="s">
        <v>872</v>
      </c>
      <c r="M207" s="60" t="s">
        <v>914</v>
      </c>
      <c r="N207" s="60" t="s">
        <v>22</v>
      </c>
      <c r="O207" s="60" t="s">
        <v>1300</v>
      </c>
      <c r="P207" s="60" t="s">
        <v>1301</v>
      </c>
      <c r="Q207" s="60" t="s">
        <v>876</v>
      </c>
      <c r="R207" s="60" t="s">
        <v>973</v>
      </c>
      <c r="S207" s="60" t="s">
        <v>897</v>
      </c>
      <c r="T207" s="60" t="s">
        <v>897</v>
      </c>
      <c r="U207" s="60" t="s">
        <v>898</v>
      </c>
      <c r="V207" s="60" t="s">
        <v>944</v>
      </c>
      <c r="W207" s="74">
        <v>43346</v>
      </c>
      <c r="X207" s="74">
        <v>43346</v>
      </c>
      <c r="Y207" s="74"/>
      <c r="Z207" s="74">
        <v>30056</v>
      </c>
    </row>
    <row r="208" spans="1:26">
      <c r="A208" s="60" t="s">
        <v>1481</v>
      </c>
      <c r="B208" s="60" t="s">
        <v>868</v>
      </c>
      <c r="C208" s="60" t="s">
        <v>1482</v>
      </c>
      <c r="D208" s="60" t="s">
        <v>624</v>
      </c>
      <c r="E208" s="73" t="s">
        <v>15</v>
      </c>
      <c r="F208" s="73" t="s">
        <v>913</v>
      </c>
      <c r="G208" s="60" t="s">
        <v>226</v>
      </c>
      <c r="H208" s="60" t="s">
        <v>871</v>
      </c>
      <c r="I208" s="60" t="s">
        <v>819</v>
      </c>
      <c r="J208" s="60" t="s">
        <v>667</v>
      </c>
      <c r="K208" s="60" t="s">
        <v>681</v>
      </c>
      <c r="L208" s="60" t="s">
        <v>872</v>
      </c>
      <c r="M208" s="60" t="s">
        <v>914</v>
      </c>
      <c r="N208" s="60" t="s">
        <v>22</v>
      </c>
      <c r="O208" s="60" t="s">
        <v>1086</v>
      </c>
      <c r="P208" s="60" t="s">
        <v>1087</v>
      </c>
      <c r="Q208" s="60" t="s">
        <v>876</v>
      </c>
      <c r="R208" s="60" t="s">
        <v>1010</v>
      </c>
      <c r="S208" s="60" t="s">
        <v>897</v>
      </c>
      <c r="T208" s="60" t="s">
        <v>897</v>
      </c>
      <c r="U208" s="60" t="s">
        <v>898</v>
      </c>
      <c r="V208" s="60" t="s">
        <v>944</v>
      </c>
      <c r="W208" s="74">
        <v>43346</v>
      </c>
      <c r="X208" s="74">
        <v>43346</v>
      </c>
      <c r="Y208" s="74"/>
      <c r="Z208" s="74">
        <v>31185</v>
      </c>
    </row>
    <row r="209" spans="1:26">
      <c r="A209" s="60" t="s">
        <v>1483</v>
      </c>
      <c r="B209" s="60" t="s">
        <v>868</v>
      </c>
      <c r="C209" s="60" t="s">
        <v>1484</v>
      </c>
      <c r="D209" s="60" t="s">
        <v>494</v>
      </c>
      <c r="E209" s="73" t="s">
        <v>56</v>
      </c>
      <c r="F209" s="73" t="s">
        <v>1216</v>
      </c>
      <c r="G209" s="60" t="s">
        <v>117</v>
      </c>
      <c r="H209" s="60" t="s">
        <v>1139</v>
      </c>
      <c r="I209" s="60" t="s">
        <v>819</v>
      </c>
      <c r="J209" s="60" t="s">
        <v>668</v>
      </c>
      <c r="K209" s="60" t="s">
        <v>714</v>
      </c>
      <c r="L209" s="60" t="s">
        <v>872</v>
      </c>
      <c r="M209" s="60" t="s">
        <v>914</v>
      </c>
      <c r="N209" s="60" t="s">
        <v>22</v>
      </c>
      <c r="O209" s="60" t="s">
        <v>1255</v>
      </c>
      <c r="P209" s="60" t="s">
        <v>1256</v>
      </c>
      <c r="Q209" s="60" t="s">
        <v>876</v>
      </c>
      <c r="R209" s="60" t="s">
        <v>919</v>
      </c>
      <c r="S209" s="60" t="s">
        <v>897</v>
      </c>
      <c r="T209" s="60" t="s">
        <v>897</v>
      </c>
      <c r="U209" s="60" t="s">
        <v>898</v>
      </c>
      <c r="V209" s="60" t="s">
        <v>944</v>
      </c>
      <c r="W209" s="74">
        <v>43344</v>
      </c>
      <c r="X209" s="74">
        <v>42982</v>
      </c>
      <c r="Y209" s="74"/>
      <c r="Z209" s="74">
        <v>34869</v>
      </c>
    </row>
    <row r="210" spans="1:26">
      <c r="A210" s="60" t="s">
        <v>1485</v>
      </c>
      <c r="B210" s="60" t="s">
        <v>868</v>
      </c>
      <c r="C210" s="60" t="s">
        <v>1486</v>
      </c>
      <c r="D210" s="60" t="s">
        <v>576</v>
      </c>
      <c r="E210" s="73" t="s">
        <v>15</v>
      </c>
      <c r="F210" s="73" t="s">
        <v>913</v>
      </c>
      <c r="G210" s="60" t="s">
        <v>72</v>
      </c>
      <c r="H210" s="60" t="s">
        <v>1139</v>
      </c>
      <c r="I210" s="60" t="s">
        <v>819</v>
      </c>
      <c r="J210" s="60" t="s">
        <v>667</v>
      </c>
      <c r="K210" s="60" t="s">
        <v>808</v>
      </c>
      <c r="L210" s="60" t="s">
        <v>872</v>
      </c>
      <c r="M210" s="60" t="s">
        <v>1133</v>
      </c>
      <c r="N210" s="60" t="s">
        <v>14</v>
      </c>
      <c r="O210" s="60" t="s">
        <v>1311</v>
      </c>
      <c r="P210" s="60" t="s">
        <v>1312</v>
      </c>
      <c r="Q210" s="60" t="s">
        <v>876</v>
      </c>
      <c r="R210" s="60" t="s">
        <v>1039</v>
      </c>
      <c r="S210" s="60" t="s">
        <v>897</v>
      </c>
      <c r="T210" s="60" t="s">
        <v>897</v>
      </c>
      <c r="U210" s="60" t="s">
        <v>898</v>
      </c>
      <c r="V210" s="60" t="s">
        <v>1033</v>
      </c>
      <c r="W210" s="74">
        <v>43346</v>
      </c>
      <c r="X210" s="74">
        <v>43346</v>
      </c>
      <c r="Y210" s="74"/>
      <c r="Z210" s="74">
        <v>33299</v>
      </c>
    </row>
    <row r="211" spans="1:26">
      <c r="A211" s="60" t="s">
        <v>1487</v>
      </c>
      <c r="B211" s="60" t="s">
        <v>868</v>
      </c>
      <c r="C211" s="60" t="s">
        <v>1488</v>
      </c>
      <c r="D211" s="60" t="s">
        <v>500</v>
      </c>
      <c r="E211" s="73" t="s">
        <v>15</v>
      </c>
      <c r="F211" s="73" t="s">
        <v>23</v>
      </c>
      <c r="G211" s="60" t="s">
        <v>32</v>
      </c>
      <c r="H211" s="60" t="s">
        <v>1016</v>
      </c>
      <c r="I211" s="60" t="s">
        <v>820</v>
      </c>
      <c r="J211" s="60" t="s">
        <v>667</v>
      </c>
      <c r="K211" s="60" t="s">
        <v>683</v>
      </c>
      <c r="L211" s="60" t="s">
        <v>872</v>
      </c>
      <c r="M211" s="60" t="s">
        <v>1133</v>
      </c>
      <c r="N211" s="60" t="s">
        <v>14</v>
      </c>
      <c r="O211" s="60" t="s">
        <v>1031</v>
      </c>
      <c r="P211" s="60" t="s">
        <v>1032</v>
      </c>
      <c r="Q211" s="60" t="s">
        <v>876</v>
      </c>
      <c r="R211" s="60" t="s">
        <v>923</v>
      </c>
      <c r="S211" s="60" t="s">
        <v>923</v>
      </c>
      <c r="T211" s="60" t="s">
        <v>924</v>
      </c>
      <c r="U211" s="60" t="s">
        <v>898</v>
      </c>
      <c r="V211" s="60" t="s">
        <v>1033</v>
      </c>
      <c r="W211" s="74">
        <v>43353</v>
      </c>
      <c r="X211" s="74">
        <v>43353</v>
      </c>
      <c r="Y211" s="74"/>
      <c r="Z211" s="74">
        <v>35362</v>
      </c>
    </row>
    <row r="212" spans="1:26">
      <c r="A212" s="60" t="s">
        <v>1489</v>
      </c>
      <c r="B212" s="60" t="s">
        <v>868</v>
      </c>
      <c r="C212" s="60" t="s">
        <v>1490</v>
      </c>
      <c r="D212" s="60" t="s">
        <v>267</v>
      </c>
      <c r="E212" s="73" t="s">
        <v>15</v>
      </c>
      <c r="F212" s="73" t="s">
        <v>23</v>
      </c>
      <c r="G212" s="60" t="s">
        <v>47</v>
      </c>
      <c r="H212" s="60" t="s">
        <v>871</v>
      </c>
      <c r="I212" s="60" t="s">
        <v>821</v>
      </c>
      <c r="J212" s="60" t="s">
        <v>667</v>
      </c>
      <c r="K212" s="60" t="s">
        <v>694</v>
      </c>
      <c r="L212" s="60" t="s">
        <v>872</v>
      </c>
      <c r="M212" s="60" t="s">
        <v>1133</v>
      </c>
      <c r="N212" s="60" t="s">
        <v>14</v>
      </c>
      <c r="O212" s="60" t="s">
        <v>1080</v>
      </c>
      <c r="P212" s="60" t="s">
        <v>1081</v>
      </c>
      <c r="Q212" s="60" t="s">
        <v>876</v>
      </c>
      <c r="R212" s="60" t="s">
        <v>1179</v>
      </c>
      <c r="S212" s="60" t="s">
        <v>897</v>
      </c>
      <c r="T212" s="60" t="s">
        <v>897</v>
      </c>
      <c r="U212" s="60" t="s">
        <v>898</v>
      </c>
      <c r="V212" s="60" t="s">
        <v>1033</v>
      </c>
      <c r="W212" s="74">
        <v>43770</v>
      </c>
      <c r="X212" s="74">
        <v>43360</v>
      </c>
      <c r="Y212" s="74"/>
      <c r="Z212" s="74">
        <v>33587</v>
      </c>
    </row>
    <row r="213" spans="1:26">
      <c r="A213" s="60" t="s">
        <v>1491</v>
      </c>
      <c r="B213" s="60" t="s">
        <v>868</v>
      </c>
      <c r="C213" s="60" t="s">
        <v>1492</v>
      </c>
      <c r="D213" s="60" t="s">
        <v>115</v>
      </c>
      <c r="E213" s="73" t="s">
        <v>56</v>
      </c>
      <c r="F213" s="73" t="s">
        <v>1216</v>
      </c>
      <c r="G213" s="60" t="s">
        <v>117</v>
      </c>
      <c r="H213" s="60" t="s">
        <v>1139</v>
      </c>
      <c r="I213" s="60" t="s">
        <v>819</v>
      </c>
      <c r="J213" s="60" t="s">
        <v>668</v>
      </c>
      <c r="K213" s="60" t="s">
        <v>714</v>
      </c>
      <c r="L213" s="60" t="s">
        <v>872</v>
      </c>
      <c r="M213" s="60" t="s">
        <v>914</v>
      </c>
      <c r="N213" s="60" t="s">
        <v>22</v>
      </c>
      <c r="O213" s="60" t="s">
        <v>1255</v>
      </c>
      <c r="P213" s="60" t="s">
        <v>1256</v>
      </c>
      <c r="Q213" s="60" t="s">
        <v>876</v>
      </c>
      <c r="R213" s="60" t="s">
        <v>1013</v>
      </c>
      <c r="S213" s="60" t="s">
        <v>897</v>
      </c>
      <c r="T213" s="60" t="s">
        <v>897</v>
      </c>
      <c r="U213" s="60" t="s">
        <v>898</v>
      </c>
      <c r="V213" s="60" t="s">
        <v>944</v>
      </c>
      <c r="W213" s="74">
        <v>43647</v>
      </c>
      <c r="X213" s="74">
        <v>43362</v>
      </c>
      <c r="Y213" s="74"/>
      <c r="Z213" s="74">
        <v>34168</v>
      </c>
    </row>
    <row r="214" spans="1:26">
      <c r="A214" s="60" t="s">
        <v>1493</v>
      </c>
      <c r="B214" s="60" t="s">
        <v>868</v>
      </c>
      <c r="C214" s="60" t="s">
        <v>1494</v>
      </c>
      <c r="D214" s="60" t="s">
        <v>145</v>
      </c>
      <c r="E214" s="73" t="s">
        <v>15</v>
      </c>
      <c r="F214" s="73" t="s">
        <v>913</v>
      </c>
      <c r="G214" s="60" t="s">
        <v>50</v>
      </c>
      <c r="H214" s="60" t="s">
        <v>871</v>
      </c>
      <c r="I214" s="60" t="s">
        <v>819</v>
      </c>
      <c r="J214" s="60" t="s">
        <v>668</v>
      </c>
      <c r="K214" s="60" t="s">
        <v>713</v>
      </c>
      <c r="L214" s="60" t="s">
        <v>872</v>
      </c>
      <c r="M214" s="60" t="s">
        <v>1069</v>
      </c>
      <c r="N214" s="60" t="s">
        <v>14</v>
      </c>
      <c r="O214" s="60" t="s">
        <v>942</v>
      </c>
      <c r="P214" s="60" t="s">
        <v>943</v>
      </c>
      <c r="Q214" s="60" t="s">
        <v>876</v>
      </c>
      <c r="R214" s="60" t="s">
        <v>1257</v>
      </c>
      <c r="S214" s="60" t="s">
        <v>897</v>
      </c>
      <c r="T214" s="60" t="s">
        <v>897</v>
      </c>
      <c r="U214" s="60" t="s">
        <v>898</v>
      </c>
      <c r="V214" s="60" t="s">
        <v>944</v>
      </c>
      <c r="W214" s="74">
        <v>43362</v>
      </c>
      <c r="X214" s="74">
        <v>43362</v>
      </c>
      <c r="Y214" s="74"/>
      <c r="Z214" s="74">
        <v>32685</v>
      </c>
    </row>
    <row r="215" spans="1:26">
      <c r="A215" s="60" t="s">
        <v>1495</v>
      </c>
      <c r="B215" s="60" t="s">
        <v>868</v>
      </c>
      <c r="C215" s="60" t="s">
        <v>1496</v>
      </c>
      <c r="D215" s="60" t="s">
        <v>466</v>
      </c>
      <c r="E215" s="73" t="s">
        <v>66</v>
      </c>
      <c r="F215" s="73" t="s">
        <v>67</v>
      </c>
      <c r="G215" s="60" t="s">
        <v>67</v>
      </c>
      <c r="H215" s="60" t="s">
        <v>1139</v>
      </c>
      <c r="I215" s="60" t="s">
        <v>819</v>
      </c>
      <c r="J215" s="60" t="s">
        <v>668</v>
      </c>
      <c r="K215" s="60" t="s">
        <v>732</v>
      </c>
      <c r="L215" s="60" t="s">
        <v>872</v>
      </c>
      <c r="M215" s="60" t="s">
        <v>1133</v>
      </c>
      <c r="N215" s="60" t="s">
        <v>14</v>
      </c>
      <c r="O215" s="60" t="s">
        <v>1208</v>
      </c>
      <c r="P215" s="60" t="s">
        <v>1209</v>
      </c>
      <c r="Q215" s="60" t="s">
        <v>876</v>
      </c>
      <c r="R215" s="60" t="s">
        <v>1136</v>
      </c>
      <c r="S215" s="60" t="s">
        <v>897</v>
      </c>
      <c r="T215" s="60" t="s">
        <v>897</v>
      </c>
      <c r="U215" s="60" t="s">
        <v>898</v>
      </c>
      <c r="V215" s="60" t="s">
        <v>1033</v>
      </c>
      <c r="W215" s="74">
        <v>43368</v>
      </c>
      <c r="X215" s="74">
        <v>43368</v>
      </c>
      <c r="Y215" s="74"/>
      <c r="Z215" s="74">
        <v>27161</v>
      </c>
    </row>
    <row r="216" spans="1:26">
      <c r="A216" s="60" t="s">
        <v>1497</v>
      </c>
      <c r="B216" s="60" t="s">
        <v>868</v>
      </c>
      <c r="C216" s="60" t="s">
        <v>1498</v>
      </c>
      <c r="D216" s="60" t="s">
        <v>197</v>
      </c>
      <c r="E216" s="73" t="s">
        <v>15</v>
      </c>
      <c r="F216" s="73" t="s">
        <v>23</v>
      </c>
      <c r="G216" s="60" t="s">
        <v>32</v>
      </c>
      <c r="H216" s="60" t="s">
        <v>1016</v>
      </c>
      <c r="I216" s="60" t="s">
        <v>820</v>
      </c>
      <c r="J216" s="60" t="s">
        <v>667</v>
      </c>
      <c r="K216" s="60" t="s">
        <v>683</v>
      </c>
      <c r="L216" s="60" t="s">
        <v>872</v>
      </c>
      <c r="M216" s="60" t="s">
        <v>1133</v>
      </c>
      <c r="N216" s="60" t="s">
        <v>14</v>
      </c>
      <c r="O216" s="60" t="s">
        <v>1031</v>
      </c>
      <c r="P216" s="60" t="s">
        <v>1032</v>
      </c>
      <c r="Q216" s="60" t="s">
        <v>876</v>
      </c>
      <c r="R216" s="60" t="s">
        <v>1499</v>
      </c>
      <c r="S216" s="60" t="s">
        <v>897</v>
      </c>
      <c r="T216" s="60" t="s">
        <v>897</v>
      </c>
      <c r="U216" s="60" t="s">
        <v>898</v>
      </c>
      <c r="V216" s="60" t="s">
        <v>1033</v>
      </c>
      <c r="W216" s="74">
        <v>43374</v>
      </c>
      <c r="X216" s="74">
        <v>43374</v>
      </c>
      <c r="Y216" s="74"/>
      <c r="Z216" s="74">
        <v>31512</v>
      </c>
    </row>
    <row r="217" spans="1:26">
      <c r="A217" s="60" t="s">
        <v>1500</v>
      </c>
      <c r="B217" s="60" t="s">
        <v>868</v>
      </c>
      <c r="C217" s="60" t="s">
        <v>1501</v>
      </c>
      <c r="D217" s="60" t="s">
        <v>382</v>
      </c>
      <c r="E217" s="73" t="s">
        <v>15</v>
      </c>
      <c r="F217" s="73" t="s">
        <v>870</v>
      </c>
      <c r="G217" s="60" t="s">
        <v>79</v>
      </c>
      <c r="H217" s="60" t="s">
        <v>1007</v>
      </c>
      <c r="I217" s="60" t="s">
        <v>826</v>
      </c>
      <c r="J217" s="60" t="s">
        <v>667</v>
      </c>
      <c r="K217" s="60" t="s">
        <v>767</v>
      </c>
      <c r="L217" s="60" t="s">
        <v>1075</v>
      </c>
      <c r="M217" s="60" t="s">
        <v>922</v>
      </c>
      <c r="N217" s="60" t="s">
        <v>22</v>
      </c>
      <c r="O217" s="60" t="s">
        <v>1008</v>
      </c>
      <c r="P217" s="60" t="s">
        <v>1009</v>
      </c>
      <c r="Q217" s="60" t="s">
        <v>876</v>
      </c>
      <c r="R217" s="60" t="s">
        <v>951</v>
      </c>
      <c r="S217" s="60" t="s">
        <v>897</v>
      </c>
      <c r="T217" s="60" t="s">
        <v>897</v>
      </c>
      <c r="U217" s="60" t="s">
        <v>898</v>
      </c>
      <c r="V217" s="60" t="s">
        <v>879</v>
      </c>
      <c r="W217" s="74">
        <v>43374</v>
      </c>
      <c r="X217" s="74">
        <v>43374</v>
      </c>
      <c r="Y217" s="74">
        <v>44012</v>
      </c>
      <c r="Z217" s="74">
        <v>19934</v>
      </c>
    </row>
    <row r="218" spans="1:26">
      <c r="A218" s="60" t="s">
        <v>1502</v>
      </c>
      <c r="B218" s="60" t="s">
        <v>868</v>
      </c>
      <c r="C218" s="60" t="s">
        <v>1503</v>
      </c>
      <c r="D218" s="60" t="s">
        <v>263</v>
      </c>
      <c r="E218" s="73" t="s">
        <v>15</v>
      </c>
      <c r="F218" s="73" t="s">
        <v>23</v>
      </c>
      <c r="G218" s="60" t="s">
        <v>32</v>
      </c>
      <c r="H218" s="60" t="s">
        <v>1016</v>
      </c>
      <c r="I218" s="60" t="s">
        <v>820</v>
      </c>
      <c r="J218" s="60" t="s">
        <v>667</v>
      </c>
      <c r="K218" s="60" t="s">
        <v>683</v>
      </c>
      <c r="L218" s="60" t="s">
        <v>872</v>
      </c>
      <c r="M218" s="60" t="s">
        <v>1133</v>
      </c>
      <c r="N218" s="60" t="s">
        <v>14</v>
      </c>
      <c r="O218" s="60" t="s">
        <v>1031</v>
      </c>
      <c r="P218" s="60" t="s">
        <v>1032</v>
      </c>
      <c r="Q218" s="60" t="s">
        <v>876</v>
      </c>
      <c r="R218" s="60" t="s">
        <v>1179</v>
      </c>
      <c r="S218" s="60" t="s">
        <v>897</v>
      </c>
      <c r="T218" s="60" t="s">
        <v>897</v>
      </c>
      <c r="U218" s="60" t="s">
        <v>898</v>
      </c>
      <c r="V218" s="60" t="s">
        <v>1033</v>
      </c>
      <c r="W218" s="74">
        <v>43437</v>
      </c>
      <c r="X218" s="74">
        <v>43437</v>
      </c>
      <c r="Y218" s="74"/>
      <c r="Z218" s="74">
        <v>31119</v>
      </c>
    </row>
    <row r="219" spans="1:26">
      <c r="A219" s="60" t="s">
        <v>1504</v>
      </c>
      <c r="B219" s="60" t="s">
        <v>868</v>
      </c>
      <c r="C219" s="60" t="s">
        <v>1505</v>
      </c>
      <c r="D219" s="60" t="s">
        <v>237</v>
      </c>
      <c r="E219" s="73" t="s">
        <v>15</v>
      </c>
      <c r="F219" s="73" t="s">
        <v>23</v>
      </c>
      <c r="G219" s="60" t="s">
        <v>47</v>
      </c>
      <c r="H219" s="60" t="s">
        <v>871</v>
      </c>
      <c r="I219" s="60" t="s">
        <v>821</v>
      </c>
      <c r="J219" s="60" t="s">
        <v>667</v>
      </c>
      <c r="K219" s="60" t="s">
        <v>739</v>
      </c>
      <c r="L219" s="60" t="s">
        <v>872</v>
      </c>
      <c r="M219" s="60" t="s">
        <v>1506</v>
      </c>
      <c r="N219" s="60" t="s">
        <v>14</v>
      </c>
      <c r="O219" s="60" t="s">
        <v>1080</v>
      </c>
      <c r="P219" s="60" t="s">
        <v>1081</v>
      </c>
      <c r="Q219" s="60" t="s">
        <v>876</v>
      </c>
      <c r="R219" s="60" t="s">
        <v>1019</v>
      </c>
      <c r="S219" s="60" t="s">
        <v>897</v>
      </c>
      <c r="T219" s="60" t="s">
        <v>897</v>
      </c>
      <c r="U219" s="60" t="s">
        <v>898</v>
      </c>
      <c r="V219" s="60" t="s">
        <v>1033</v>
      </c>
      <c r="W219" s="74">
        <v>43678</v>
      </c>
      <c r="X219" s="74">
        <v>43451</v>
      </c>
      <c r="Y219" s="74"/>
      <c r="Z219" s="74">
        <v>33024</v>
      </c>
    </row>
    <row r="220" spans="1:26">
      <c r="A220" s="60" t="s">
        <v>1507</v>
      </c>
      <c r="B220" s="60" t="s">
        <v>868</v>
      </c>
      <c r="C220" s="60" t="s">
        <v>1508</v>
      </c>
      <c r="D220" s="60" t="s">
        <v>279</v>
      </c>
      <c r="E220" s="73" t="s">
        <v>15</v>
      </c>
      <c r="F220" s="73" t="s">
        <v>23</v>
      </c>
      <c r="G220" s="60" t="s">
        <v>47</v>
      </c>
      <c r="H220" s="60" t="s">
        <v>871</v>
      </c>
      <c r="I220" s="60" t="s">
        <v>821</v>
      </c>
      <c r="J220" s="60" t="s">
        <v>667</v>
      </c>
      <c r="K220" s="60" t="s">
        <v>747</v>
      </c>
      <c r="L220" s="60" t="s">
        <v>872</v>
      </c>
      <c r="M220" s="60" t="s">
        <v>1133</v>
      </c>
      <c r="N220" s="60" t="s">
        <v>14</v>
      </c>
      <c r="O220" s="60" t="s">
        <v>1080</v>
      </c>
      <c r="P220" s="60" t="s">
        <v>1081</v>
      </c>
      <c r="Q220" s="60" t="s">
        <v>876</v>
      </c>
      <c r="R220" s="60" t="s">
        <v>1019</v>
      </c>
      <c r="S220" s="60" t="s">
        <v>897</v>
      </c>
      <c r="T220" s="60" t="s">
        <v>897</v>
      </c>
      <c r="U220" s="60" t="s">
        <v>898</v>
      </c>
      <c r="V220" s="60" t="s">
        <v>1033</v>
      </c>
      <c r="W220" s="74">
        <v>43451</v>
      </c>
      <c r="X220" s="74">
        <v>43451</v>
      </c>
      <c r="Y220" s="74"/>
      <c r="Z220" s="74">
        <v>32283</v>
      </c>
    </row>
    <row r="221" spans="1:26">
      <c r="A221" s="60" t="s">
        <v>1509</v>
      </c>
      <c r="B221" s="60" t="s">
        <v>868</v>
      </c>
      <c r="C221" s="60" t="s">
        <v>1510</v>
      </c>
      <c r="D221" s="60" t="s">
        <v>48</v>
      </c>
      <c r="E221" s="73" t="s">
        <v>15</v>
      </c>
      <c r="F221" s="73" t="s">
        <v>913</v>
      </c>
      <c r="G221" s="60" t="s">
        <v>50</v>
      </c>
      <c r="H221" s="60" t="s">
        <v>871</v>
      </c>
      <c r="I221" s="60" t="s">
        <v>819</v>
      </c>
      <c r="J221" s="60" t="s">
        <v>668</v>
      </c>
      <c r="K221" s="60" t="s">
        <v>695</v>
      </c>
      <c r="L221" s="60" t="s">
        <v>872</v>
      </c>
      <c r="M221" s="60" t="s">
        <v>914</v>
      </c>
      <c r="N221" s="60" t="s">
        <v>22</v>
      </c>
      <c r="O221" s="60" t="s">
        <v>915</v>
      </c>
      <c r="P221" s="60" t="s">
        <v>916</v>
      </c>
      <c r="Q221" s="60" t="s">
        <v>876</v>
      </c>
      <c r="R221" s="60" t="s">
        <v>923</v>
      </c>
      <c r="S221" s="60" t="s">
        <v>923</v>
      </c>
      <c r="T221" s="60" t="s">
        <v>924</v>
      </c>
      <c r="U221" s="60" t="s">
        <v>898</v>
      </c>
      <c r="V221" s="60" t="s">
        <v>1033</v>
      </c>
      <c r="W221" s="74">
        <v>43467</v>
      </c>
      <c r="X221" s="74">
        <v>43467</v>
      </c>
      <c r="Y221" s="74"/>
      <c r="Z221" s="74">
        <v>33193</v>
      </c>
    </row>
    <row r="222" spans="1:26">
      <c r="A222" s="60" t="s">
        <v>1511</v>
      </c>
      <c r="B222" s="60" t="s">
        <v>868</v>
      </c>
      <c r="C222" s="60" t="s">
        <v>1512</v>
      </c>
      <c r="D222" s="60" t="s">
        <v>70</v>
      </c>
      <c r="E222" s="73" t="s">
        <v>15</v>
      </c>
      <c r="F222" s="73" t="s">
        <v>913</v>
      </c>
      <c r="G222" s="60" t="s">
        <v>72</v>
      </c>
      <c r="H222" s="60" t="s">
        <v>1139</v>
      </c>
      <c r="I222" s="60" t="s">
        <v>819</v>
      </c>
      <c r="J222" s="60" t="s">
        <v>668</v>
      </c>
      <c r="K222" s="60" t="s">
        <v>701</v>
      </c>
      <c r="L222" s="60" t="s">
        <v>872</v>
      </c>
      <c r="M222" s="60" t="s">
        <v>914</v>
      </c>
      <c r="N222" s="60" t="s">
        <v>22</v>
      </c>
      <c r="O222" s="60" t="s">
        <v>1311</v>
      </c>
      <c r="P222" s="60" t="s">
        <v>1312</v>
      </c>
      <c r="Q222" s="60" t="s">
        <v>876</v>
      </c>
      <c r="R222" s="60" t="s">
        <v>896</v>
      </c>
      <c r="S222" s="60" t="s">
        <v>897</v>
      </c>
      <c r="T222" s="60" t="s">
        <v>897</v>
      </c>
      <c r="U222" s="60" t="s">
        <v>898</v>
      </c>
      <c r="V222" s="60" t="s">
        <v>944</v>
      </c>
      <c r="W222" s="74">
        <v>43466</v>
      </c>
      <c r="X222" s="74">
        <v>43466</v>
      </c>
      <c r="Y222" s="74"/>
      <c r="Z222" s="74">
        <v>33057</v>
      </c>
    </row>
    <row r="223" spans="1:26">
      <c r="A223" s="60" t="s">
        <v>1513</v>
      </c>
      <c r="B223" s="60" t="s">
        <v>868</v>
      </c>
      <c r="C223" s="60" t="s">
        <v>1514</v>
      </c>
      <c r="D223" s="60" t="s">
        <v>127</v>
      </c>
      <c r="E223" s="73" t="s">
        <v>15</v>
      </c>
      <c r="F223" s="73" t="s">
        <v>913</v>
      </c>
      <c r="G223" s="60" t="s">
        <v>26</v>
      </c>
      <c r="H223" s="60" t="s">
        <v>871</v>
      </c>
      <c r="I223" s="60" t="s">
        <v>819</v>
      </c>
      <c r="J223" s="60" t="s">
        <v>667</v>
      </c>
      <c r="K223" s="60" t="s">
        <v>700</v>
      </c>
      <c r="L223" s="60" t="s">
        <v>872</v>
      </c>
      <c r="M223" s="60" t="s">
        <v>1064</v>
      </c>
      <c r="N223" s="60" t="s">
        <v>22</v>
      </c>
      <c r="O223" s="60" t="s">
        <v>1037</v>
      </c>
      <c r="P223" s="60" t="s">
        <v>1038</v>
      </c>
      <c r="Q223" s="60" t="s">
        <v>876</v>
      </c>
      <c r="R223" s="60" t="s">
        <v>919</v>
      </c>
      <c r="S223" s="60" t="s">
        <v>897</v>
      </c>
      <c r="T223" s="60" t="s">
        <v>897</v>
      </c>
      <c r="U223" s="60" t="s">
        <v>898</v>
      </c>
      <c r="V223" s="60" t="s">
        <v>879</v>
      </c>
      <c r="W223" s="74">
        <v>43473</v>
      </c>
      <c r="X223" s="74">
        <v>43473</v>
      </c>
      <c r="Y223" s="74"/>
      <c r="Z223" s="74">
        <v>32214</v>
      </c>
    </row>
    <row r="224" spans="1:26">
      <c r="A224" s="60" t="s">
        <v>1515</v>
      </c>
      <c r="B224" s="60" t="s">
        <v>868</v>
      </c>
      <c r="C224" s="60" t="s">
        <v>1516</v>
      </c>
      <c r="D224" s="60" t="s">
        <v>526</v>
      </c>
      <c r="E224" s="73" t="s">
        <v>15</v>
      </c>
      <c r="F224" s="73" t="s">
        <v>870</v>
      </c>
      <c r="G224" s="60" t="s">
        <v>79</v>
      </c>
      <c r="H224" s="60" t="s">
        <v>1007</v>
      </c>
      <c r="I224" s="60" t="s">
        <v>826</v>
      </c>
      <c r="J224" s="60" t="s">
        <v>667</v>
      </c>
      <c r="K224" s="60" t="s">
        <v>744</v>
      </c>
      <c r="L224" s="60" t="s">
        <v>872</v>
      </c>
      <c r="M224" s="60" t="s">
        <v>873</v>
      </c>
      <c r="N224" s="60" t="s">
        <v>14</v>
      </c>
      <c r="O224" s="60" t="s">
        <v>1008</v>
      </c>
      <c r="P224" s="60" t="s">
        <v>1009</v>
      </c>
      <c r="Q224" s="60" t="s">
        <v>876</v>
      </c>
      <c r="R224" s="60" t="s">
        <v>1039</v>
      </c>
      <c r="S224" s="60" t="s">
        <v>897</v>
      </c>
      <c r="T224" s="60" t="s">
        <v>897</v>
      </c>
      <c r="U224" s="60" t="s">
        <v>898</v>
      </c>
      <c r="V224" s="60" t="s">
        <v>885</v>
      </c>
      <c r="W224" s="74">
        <v>43481</v>
      </c>
      <c r="X224" s="74">
        <v>43481</v>
      </c>
      <c r="Y224" s="74"/>
      <c r="Z224" s="74">
        <v>32833</v>
      </c>
    </row>
    <row r="225" spans="1:26">
      <c r="A225" s="60" t="s">
        <v>1517</v>
      </c>
      <c r="B225" s="60" t="s">
        <v>868</v>
      </c>
      <c r="C225" s="60" t="s">
        <v>1518</v>
      </c>
      <c r="D225" s="60" t="s">
        <v>299</v>
      </c>
      <c r="E225" s="73" t="s">
        <v>56</v>
      </c>
      <c r="F225" s="73" t="s">
        <v>1216</v>
      </c>
      <c r="G225" s="60" t="s">
        <v>92</v>
      </c>
      <c r="H225" s="60" t="s">
        <v>1139</v>
      </c>
      <c r="I225" s="60" t="s">
        <v>819</v>
      </c>
      <c r="J225" s="60" t="s">
        <v>667</v>
      </c>
      <c r="K225" s="60" t="s">
        <v>837</v>
      </c>
      <c r="L225" s="60" t="s">
        <v>872</v>
      </c>
      <c r="M225" s="60" t="s">
        <v>922</v>
      </c>
      <c r="N225" s="60" t="s">
        <v>22</v>
      </c>
      <c r="O225" s="60" t="s">
        <v>1260</v>
      </c>
      <c r="P225" s="60" t="s">
        <v>1261</v>
      </c>
      <c r="Q225" s="60" t="s">
        <v>876</v>
      </c>
      <c r="R225" s="60" t="s">
        <v>1110</v>
      </c>
      <c r="S225" s="60" t="s">
        <v>897</v>
      </c>
      <c r="T225" s="60" t="s">
        <v>897</v>
      </c>
      <c r="U225" s="60" t="s">
        <v>898</v>
      </c>
      <c r="V225" s="60" t="s">
        <v>879</v>
      </c>
      <c r="W225" s="74">
        <v>43497</v>
      </c>
      <c r="X225" s="74">
        <v>43497</v>
      </c>
      <c r="Y225" s="74"/>
      <c r="Z225" s="74">
        <v>31978</v>
      </c>
    </row>
    <row r="226" spans="1:26">
      <c r="A226" s="60" t="s">
        <v>1519</v>
      </c>
      <c r="B226" s="60" t="s">
        <v>868</v>
      </c>
      <c r="C226" s="60" t="s">
        <v>1520</v>
      </c>
      <c r="D226" s="60" t="s">
        <v>348</v>
      </c>
      <c r="E226" s="73" t="s">
        <v>56</v>
      </c>
      <c r="F226" s="73" t="s">
        <v>1216</v>
      </c>
      <c r="G226" s="60" t="s">
        <v>57</v>
      </c>
      <c r="H226" s="60" t="s">
        <v>1139</v>
      </c>
      <c r="I226" s="60" t="s">
        <v>819</v>
      </c>
      <c r="J226" s="60" t="s">
        <v>668</v>
      </c>
      <c r="K226" s="60" t="s">
        <v>702</v>
      </c>
      <c r="L226" s="60" t="s">
        <v>1075</v>
      </c>
      <c r="M226" s="60" t="s">
        <v>1069</v>
      </c>
      <c r="N226" s="60" t="s">
        <v>14</v>
      </c>
      <c r="O226" s="60" t="s">
        <v>1217</v>
      </c>
      <c r="P226" s="60" t="s">
        <v>1218</v>
      </c>
      <c r="Q226" s="60" t="s">
        <v>876</v>
      </c>
      <c r="R226" s="60" t="s">
        <v>951</v>
      </c>
      <c r="S226" s="60" t="s">
        <v>897</v>
      </c>
      <c r="T226" s="60" t="s">
        <v>897</v>
      </c>
      <c r="U226" s="60" t="s">
        <v>898</v>
      </c>
      <c r="V226" s="60" t="s">
        <v>1033</v>
      </c>
      <c r="W226" s="74">
        <v>43500</v>
      </c>
      <c r="X226" s="74">
        <v>43500</v>
      </c>
      <c r="Y226" s="74">
        <v>44012</v>
      </c>
      <c r="Z226" s="74">
        <v>34954</v>
      </c>
    </row>
    <row r="227" spans="1:26">
      <c r="A227" s="60" t="s">
        <v>1521</v>
      </c>
      <c r="B227" s="60" t="s">
        <v>868</v>
      </c>
      <c r="C227" s="60" t="s">
        <v>1522</v>
      </c>
      <c r="D227" s="60" t="s">
        <v>388</v>
      </c>
      <c r="E227" s="73" t="s">
        <v>15</v>
      </c>
      <c r="F227" s="73" t="s">
        <v>870</v>
      </c>
      <c r="G227" s="60" t="s">
        <v>39</v>
      </c>
      <c r="H227" s="60" t="s">
        <v>871</v>
      </c>
      <c r="I227" s="60" t="s">
        <v>819</v>
      </c>
      <c r="J227" s="60" t="s">
        <v>667</v>
      </c>
      <c r="K227" s="60" t="s">
        <v>768</v>
      </c>
      <c r="L227" s="60" t="s">
        <v>872</v>
      </c>
      <c r="M227" s="60" t="s">
        <v>914</v>
      </c>
      <c r="N227" s="60" t="s">
        <v>22</v>
      </c>
      <c r="O227" s="60" t="s">
        <v>1202</v>
      </c>
      <c r="P227" s="60" t="s">
        <v>1203</v>
      </c>
      <c r="Q227" s="60" t="s">
        <v>876</v>
      </c>
      <c r="R227" s="60" t="s">
        <v>1019</v>
      </c>
      <c r="S227" s="60" t="s">
        <v>897</v>
      </c>
      <c r="T227" s="60" t="s">
        <v>897</v>
      </c>
      <c r="U227" s="60" t="s">
        <v>898</v>
      </c>
      <c r="V227" s="60" t="s">
        <v>944</v>
      </c>
      <c r="W227" s="74">
        <v>43500</v>
      </c>
      <c r="X227" s="74">
        <v>43500</v>
      </c>
      <c r="Y227" s="74"/>
      <c r="Z227" s="74">
        <v>35086</v>
      </c>
    </row>
    <row r="228" spans="1:26">
      <c r="A228" s="60" t="s">
        <v>1523</v>
      </c>
      <c r="B228" s="60" t="s">
        <v>868</v>
      </c>
      <c r="C228" s="60" t="s">
        <v>1524</v>
      </c>
      <c r="D228" s="60" t="s">
        <v>90</v>
      </c>
      <c r="E228" s="73" t="s">
        <v>56</v>
      </c>
      <c r="F228" s="73" t="s">
        <v>1216</v>
      </c>
      <c r="G228" s="60" t="s">
        <v>92</v>
      </c>
      <c r="H228" s="60" t="s">
        <v>1139</v>
      </c>
      <c r="I228" s="60" t="s">
        <v>819</v>
      </c>
      <c r="J228" s="60" t="s">
        <v>667</v>
      </c>
      <c r="K228" s="60" t="s">
        <v>706</v>
      </c>
      <c r="L228" s="60" t="s">
        <v>872</v>
      </c>
      <c r="M228" s="60" t="s">
        <v>914</v>
      </c>
      <c r="N228" s="60" t="s">
        <v>22</v>
      </c>
      <c r="O228" s="60" t="s">
        <v>1260</v>
      </c>
      <c r="P228" s="60" t="s">
        <v>1261</v>
      </c>
      <c r="Q228" s="60" t="s">
        <v>876</v>
      </c>
      <c r="R228" s="60" t="s">
        <v>973</v>
      </c>
      <c r="S228" s="60" t="s">
        <v>897</v>
      </c>
      <c r="T228" s="60" t="s">
        <v>897</v>
      </c>
      <c r="U228" s="60" t="s">
        <v>898</v>
      </c>
      <c r="V228" s="60" t="s">
        <v>879</v>
      </c>
      <c r="W228" s="74">
        <v>43521</v>
      </c>
      <c r="X228" s="74">
        <v>43521</v>
      </c>
      <c r="Y228" s="74"/>
      <c r="Z228" s="74">
        <v>33773</v>
      </c>
    </row>
    <row r="229" spans="1:26">
      <c r="A229" s="60" t="s">
        <v>1525</v>
      </c>
      <c r="B229" s="60" t="s">
        <v>868</v>
      </c>
      <c r="C229" s="60" t="s">
        <v>1526</v>
      </c>
      <c r="D229" s="60" t="s">
        <v>561</v>
      </c>
      <c r="E229" s="73" t="s">
        <v>56</v>
      </c>
      <c r="F229" s="73" t="s">
        <v>1216</v>
      </c>
      <c r="G229" s="60" t="s">
        <v>563</v>
      </c>
      <c r="H229" s="60" t="s">
        <v>1139</v>
      </c>
      <c r="I229" s="60" t="s">
        <v>819</v>
      </c>
      <c r="J229" s="60" t="s">
        <v>668</v>
      </c>
      <c r="K229" s="60" t="s">
        <v>804</v>
      </c>
      <c r="L229" s="60" t="s">
        <v>872</v>
      </c>
      <c r="M229" s="60" t="s">
        <v>1069</v>
      </c>
      <c r="N229" s="60" t="s">
        <v>14</v>
      </c>
      <c r="O229" s="60" t="s">
        <v>1331</v>
      </c>
      <c r="P229" s="60" t="s">
        <v>1332</v>
      </c>
      <c r="Q229" s="60" t="s">
        <v>876</v>
      </c>
      <c r="R229" s="60" t="s">
        <v>951</v>
      </c>
      <c r="S229" s="60" t="s">
        <v>897</v>
      </c>
      <c r="T229" s="60" t="s">
        <v>897</v>
      </c>
      <c r="U229" s="60" t="s">
        <v>898</v>
      </c>
      <c r="V229" s="60" t="s">
        <v>1033</v>
      </c>
      <c r="W229" s="74">
        <v>43528</v>
      </c>
      <c r="X229" s="74">
        <v>43528</v>
      </c>
      <c r="Y229" s="74"/>
      <c r="Z229" s="74">
        <v>32999</v>
      </c>
    </row>
    <row r="230" spans="1:26">
      <c r="A230" s="60" t="s">
        <v>1527</v>
      </c>
      <c r="B230" s="60" t="s">
        <v>868</v>
      </c>
      <c r="C230" s="60" t="s">
        <v>1528</v>
      </c>
      <c r="D230" s="60" t="s">
        <v>394</v>
      </c>
      <c r="E230" s="73" t="s">
        <v>15</v>
      </c>
      <c r="F230" s="73" t="s">
        <v>23</v>
      </c>
      <c r="G230" s="60" t="s">
        <v>32</v>
      </c>
      <c r="H230" s="60" t="s">
        <v>1016</v>
      </c>
      <c r="I230" s="60" t="s">
        <v>820</v>
      </c>
      <c r="J230" s="60" t="s">
        <v>667</v>
      </c>
      <c r="K230" s="60" t="s">
        <v>683</v>
      </c>
      <c r="L230" s="60" t="s">
        <v>872</v>
      </c>
      <c r="M230" s="60" t="s">
        <v>1133</v>
      </c>
      <c r="N230" s="60" t="s">
        <v>14</v>
      </c>
      <c r="O230" s="60" t="s">
        <v>1031</v>
      </c>
      <c r="P230" s="60" t="s">
        <v>1032</v>
      </c>
      <c r="Q230" s="60" t="s">
        <v>876</v>
      </c>
      <c r="R230" s="60" t="s">
        <v>897</v>
      </c>
      <c r="S230" s="60" t="s">
        <v>897</v>
      </c>
      <c r="T230" s="60" t="s">
        <v>897</v>
      </c>
      <c r="U230" s="60" t="s">
        <v>898</v>
      </c>
      <c r="V230" s="60" t="s">
        <v>1033</v>
      </c>
      <c r="W230" s="74">
        <v>43556</v>
      </c>
      <c r="X230" s="74">
        <v>43556</v>
      </c>
      <c r="Y230" s="74"/>
      <c r="Z230" s="74">
        <v>36425</v>
      </c>
    </row>
    <row r="231" spans="1:26">
      <c r="A231" s="60" t="s">
        <v>1529</v>
      </c>
      <c r="B231" s="60" t="s">
        <v>868</v>
      </c>
      <c r="C231" s="60" t="s">
        <v>1530</v>
      </c>
      <c r="D231" s="60" t="s">
        <v>68</v>
      </c>
      <c r="E231" s="73" t="s">
        <v>15</v>
      </c>
      <c r="F231" s="73" t="s">
        <v>913</v>
      </c>
      <c r="G231" s="60" t="s">
        <v>26</v>
      </c>
      <c r="H231" s="60" t="s">
        <v>871</v>
      </c>
      <c r="I231" s="60" t="s">
        <v>819</v>
      </c>
      <c r="J231" s="60" t="s">
        <v>667</v>
      </c>
      <c r="K231" s="60" t="s">
        <v>700</v>
      </c>
      <c r="L231" s="60" t="s">
        <v>872</v>
      </c>
      <c r="M231" s="60" t="s">
        <v>1064</v>
      </c>
      <c r="N231" s="60" t="s">
        <v>22</v>
      </c>
      <c r="O231" s="60" t="s">
        <v>1037</v>
      </c>
      <c r="P231" s="60" t="s">
        <v>1038</v>
      </c>
      <c r="Q231" s="60" t="s">
        <v>876</v>
      </c>
      <c r="R231" s="60" t="s">
        <v>1423</v>
      </c>
      <c r="S231" s="60" t="s">
        <v>897</v>
      </c>
      <c r="T231" s="60" t="s">
        <v>897</v>
      </c>
      <c r="U231" s="60" t="s">
        <v>898</v>
      </c>
      <c r="V231" s="60" t="s">
        <v>879</v>
      </c>
      <c r="W231" s="74">
        <v>43556</v>
      </c>
      <c r="X231" s="74">
        <v>43556</v>
      </c>
      <c r="Y231" s="74"/>
      <c r="Z231" s="74">
        <v>33951</v>
      </c>
    </row>
    <row r="232" spans="1:26">
      <c r="A232" s="60" t="s">
        <v>1531</v>
      </c>
      <c r="B232" s="60" t="s">
        <v>868</v>
      </c>
      <c r="C232" s="60" t="s">
        <v>1532</v>
      </c>
      <c r="D232" s="60" t="s">
        <v>585</v>
      </c>
      <c r="E232" s="73" t="s">
        <v>15</v>
      </c>
      <c r="F232" s="73" t="s">
        <v>870</v>
      </c>
      <c r="G232" s="60" t="s">
        <v>39</v>
      </c>
      <c r="H232" s="60" t="s">
        <v>871</v>
      </c>
      <c r="I232" s="60" t="s">
        <v>819</v>
      </c>
      <c r="J232" s="60" t="s">
        <v>667</v>
      </c>
      <c r="K232" s="60" t="s">
        <v>708</v>
      </c>
      <c r="L232" s="60" t="s">
        <v>872</v>
      </c>
      <c r="M232" s="60" t="s">
        <v>873</v>
      </c>
      <c r="N232" s="60" t="s">
        <v>14</v>
      </c>
      <c r="O232" s="60" t="s">
        <v>987</v>
      </c>
      <c r="P232" s="60" t="s">
        <v>988</v>
      </c>
      <c r="Q232" s="60" t="s">
        <v>876</v>
      </c>
      <c r="R232" s="60" t="s">
        <v>1533</v>
      </c>
      <c r="S232" s="60" t="s">
        <v>897</v>
      </c>
      <c r="T232" s="60" t="s">
        <v>897</v>
      </c>
      <c r="U232" s="60" t="s">
        <v>898</v>
      </c>
      <c r="V232" s="60" t="s">
        <v>879</v>
      </c>
      <c r="W232" s="74">
        <v>43559</v>
      </c>
      <c r="X232" s="74">
        <v>43559</v>
      </c>
      <c r="Y232" s="74"/>
      <c r="Z232" s="74">
        <v>33023</v>
      </c>
    </row>
    <row r="233" spans="1:26">
      <c r="A233" s="60" t="s">
        <v>1534</v>
      </c>
      <c r="B233" s="60" t="s">
        <v>868</v>
      </c>
      <c r="C233" s="60" t="s">
        <v>1535</v>
      </c>
      <c r="D233" s="60" t="s">
        <v>601</v>
      </c>
      <c r="E233" s="73" t="s">
        <v>15</v>
      </c>
      <c r="F233" s="73" t="s">
        <v>23</v>
      </c>
      <c r="G233" s="60" t="s">
        <v>32</v>
      </c>
      <c r="H233" s="60" t="s">
        <v>1016</v>
      </c>
      <c r="I233" s="60" t="s">
        <v>820</v>
      </c>
      <c r="J233" s="60" t="s">
        <v>667</v>
      </c>
      <c r="K233" s="60" t="s">
        <v>683</v>
      </c>
      <c r="L233" s="60" t="s">
        <v>872</v>
      </c>
      <c r="M233" s="60" t="s">
        <v>1133</v>
      </c>
      <c r="N233" s="60" t="s">
        <v>14</v>
      </c>
      <c r="O233" s="60" t="s">
        <v>1031</v>
      </c>
      <c r="P233" s="60" t="s">
        <v>1032</v>
      </c>
      <c r="Q233" s="60" t="s">
        <v>876</v>
      </c>
      <c r="R233" s="60" t="s">
        <v>1179</v>
      </c>
      <c r="S233" s="60" t="s">
        <v>897</v>
      </c>
      <c r="T233" s="60" t="s">
        <v>897</v>
      </c>
      <c r="U233" s="60" t="s">
        <v>898</v>
      </c>
      <c r="V233" s="60" t="s">
        <v>1033</v>
      </c>
      <c r="W233" s="74">
        <v>43587</v>
      </c>
      <c r="X233" s="74">
        <v>43587</v>
      </c>
      <c r="Y233" s="74"/>
      <c r="Z233" s="74">
        <v>35226</v>
      </c>
    </row>
    <row r="234" spans="1:26">
      <c r="A234" s="60" t="s">
        <v>1536</v>
      </c>
      <c r="B234" s="60" t="s">
        <v>868</v>
      </c>
      <c r="C234" s="60" t="s">
        <v>1537</v>
      </c>
      <c r="D234" s="60" t="s">
        <v>541</v>
      </c>
      <c r="E234" s="73" t="s">
        <v>15</v>
      </c>
      <c r="F234" s="73" t="s">
        <v>23</v>
      </c>
      <c r="G234" s="60" t="s">
        <v>157</v>
      </c>
      <c r="H234" s="60" t="s">
        <v>1139</v>
      </c>
      <c r="I234" s="60" t="s">
        <v>819</v>
      </c>
      <c r="J234" s="60" t="s">
        <v>668</v>
      </c>
      <c r="K234" s="60" t="s">
        <v>797</v>
      </c>
      <c r="L234" s="60" t="s">
        <v>1075</v>
      </c>
      <c r="M234" s="60" t="s">
        <v>914</v>
      </c>
      <c r="N234" s="60" t="s">
        <v>22</v>
      </c>
      <c r="O234" s="60" t="s">
        <v>1538</v>
      </c>
      <c r="P234" s="60" t="s">
        <v>1539</v>
      </c>
      <c r="Q234" s="60" t="s">
        <v>876</v>
      </c>
      <c r="R234" s="60" t="s">
        <v>939</v>
      </c>
      <c r="S234" s="60" t="s">
        <v>897</v>
      </c>
      <c r="T234" s="60" t="s">
        <v>897</v>
      </c>
      <c r="U234" s="60" t="s">
        <v>898</v>
      </c>
      <c r="V234" s="60" t="s">
        <v>944</v>
      </c>
      <c r="W234" s="74">
        <v>43591</v>
      </c>
      <c r="X234" s="74">
        <v>43591</v>
      </c>
      <c r="Y234" s="74">
        <v>44012</v>
      </c>
      <c r="Z234" s="74">
        <v>31648</v>
      </c>
    </row>
    <row r="235" spans="1:26">
      <c r="A235" s="60" t="s">
        <v>1540</v>
      </c>
      <c r="B235" s="60" t="s">
        <v>868</v>
      </c>
      <c r="C235" s="60" t="s">
        <v>1541</v>
      </c>
      <c r="D235" s="60" t="s">
        <v>155</v>
      </c>
      <c r="E235" s="73" t="s">
        <v>15</v>
      </c>
      <c r="F235" s="73" t="s">
        <v>23</v>
      </c>
      <c r="G235" s="60" t="s">
        <v>157</v>
      </c>
      <c r="H235" s="60" t="s">
        <v>1139</v>
      </c>
      <c r="I235" s="60" t="s">
        <v>819</v>
      </c>
      <c r="J235" s="60" t="s">
        <v>667</v>
      </c>
      <c r="K235" s="60" t="s">
        <v>725</v>
      </c>
      <c r="L235" s="60" t="s">
        <v>872</v>
      </c>
      <c r="M235" s="60" t="s">
        <v>986</v>
      </c>
      <c r="N235" s="60" t="s">
        <v>55</v>
      </c>
      <c r="O235" s="60" t="s">
        <v>1542</v>
      </c>
      <c r="P235" s="60" t="s">
        <v>1543</v>
      </c>
      <c r="Q235" s="60" t="s">
        <v>876</v>
      </c>
      <c r="R235" s="60" t="s">
        <v>1257</v>
      </c>
      <c r="S235" s="60" t="s">
        <v>897</v>
      </c>
      <c r="T235" s="60" t="s">
        <v>897</v>
      </c>
      <c r="U235" s="60" t="s">
        <v>898</v>
      </c>
      <c r="V235" s="60" t="s">
        <v>879</v>
      </c>
      <c r="W235" s="74">
        <v>43591</v>
      </c>
      <c r="X235" s="74">
        <v>43591</v>
      </c>
      <c r="Y235" s="74"/>
      <c r="Z235" s="74">
        <v>27198</v>
      </c>
    </row>
    <row r="236" spans="1:26">
      <c r="A236" s="60" t="s">
        <v>1544</v>
      </c>
      <c r="B236" s="60" t="s">
        <v>868</v>
      </c>
      <c r="C236" s="60" t="s">
        <v>1545</v>
      </c>
      <c r="D236" s="60" t="s">
        <v>309</v>
      </c>
      <c r="E236" s="73" t="s">
        <v>15</v>
      </c>
      <c r="F236" s="73" t="s">
        <v>913</v>
      </c>
      <c r="G236" s="60" t="s">
        <v>50</v>
      </c>
      <c r="H236" s="60" t="s">
        <v>871</v>
      </c>
      <c r="I236" s="60" t="s">
        <v>820</v>
      </c>
      <c r="J236" s="60" t="s">
        <v>667</v>
      </c>
      <c r="K236" s="60" t="s">
        <v>757</v>
      </c>
      <c r="L236" s="60" t="s">
        <v>872</v>
      </c>
      <c r="M236" s="60" t="s">
        <v>1079</v>
      </c>
      <c r="N236" s="60" t="s">
        <v>14</v>
      </c>
      <c r="O236" s="60" t="s">
        <v>915</v>
      </c>
      <c r="P236" s="60" t="s">
        <v>916</v>
      </c>
      <c r="Q236" s="60" t="s">
        <v>876</v>
      </c>
      <c r="R236" s="60" t="s">
        <v>897</v>
      </c>
      <c r="S236" s="60" t="s">
        <v>897</v>
      </c>
      <c r="T236" s="60" t="s">
        <v>897</v>
      </c>
      <c r="U236" s="60" t="s">
        <v>898</v>
      </c>
      <c r="V236" s="60" t="s">
        <v>1033</v>
      </c>
      <c r="W236" s="74">
        <v>43598</v>
      </c>
      <c r="X236" s="74">
        <v>43598</v>
      </c>
      <c r="Y236" s="74"/>
      <c r="Z236" s="74">
        <v>35314</v>
      </c>
    </row>
    <row r="237" spans="1:26">
      <c r="A237" s="60" t="s">
        <v>1546</v>
      </c>
      <c r="B237" s="60" t="s">
        <v>1547</v>
      </c>
      <c r="C237" s="60" t="s">
        <v>1548</v>
      </c>
      <c r="D237" s="60" t="s">
        <v>350</v>
      </c>
      <c r="E237" s="73" t="s">
        <v>15</v>
      </c>
      <c r="F237" s="73" t="s">
        <v>23</v>
      </c>
      <c r="G237" s="60" t="s">
        <v>44</v>
      </c>
      <c r="H237" s="60" t="s">
        <v>1016</v>
      </c>
      <c r="I237" s="60" t="s">
        <v>820</v>
      </c>
      <c r="J237" s="60" t="s">
        <v>668</v>
      </c>
      <c r="K237" s="60" t="s">
        <v>762</v>
      </c>
      <c r="L237" s="60" t="s">
        <v>1549</v>
      </c>
      <c r="M237" s="60" t="s">
        <v>1550</v>
      </c>
      <c r="N237" s="60" t="s">
        <v>14</v>
      </c>
      <c r="O237" s="60" t="s">
        <v>1017</v>
      </c>
      <c r="P237" s="60" t="s">
        <v>1018</v>
      </c>
      <c r="Q237" s="60" t="s">
        <v>876</v>
      </c>
      <c r="R237" s="60" t="s">
        <v>1013</v>
      </c>
      <c r="S237" s="60" t="s">
        <v>897</v>
      </c>
      <c r="T237" s="60" t="s">
        <v>897</v>
      </c>
      <c r="U237" s="60" t="s">
        <v>1551</v>
      </c>
      <c r="V237" s="60" t="s">
        <v>1033</v>
      </c>
      <c r="W237" s="74">
        <v>43619</v>
      </c>
      <c r="X237" s="74">
        <v>43619</v>
      </c>
      <c r="Y237" s="74"/>
      <c r="Z237" s="74">
        <v>34787</v>
      </c>
    </row>
    <row r="238" spans="1:26">
      <c r="A238" s="60" t="s">
        <v>1552</v>
      </c>
      <c r="B238" s="60" t="s">
        <v>868</v>
      </c>
      <c r="C238" s="60" t="s">
        <v>1553</v>
      </c>
      <c r="D238" s="60" t="s">
        <v>307</v>
      </c>
      <c r="E238" s="73" t="s">
        <v>15</v>
      </c>
      <c r="F238" s="73" t="s">
        <v>23</v>
      </c>
      <c r="G238" s="60" t="s">
        <v>32</v>
      </c>
      <c r="H238" s="60" t="s">
        <v>1016</v>
      </c>
      <c r="I238" s="60" t="s">
        <v>820</v>
      </c>
      <c r="J238" s="60" t="s">
        <v>667</v>
      </c>
      <c r="K238" s="60" t="s">
        <v>683</v>
      </c>
      <c r="L238" s="60" t="s">
        <v>872</v>
      </c>
      <c r="M238" s="60" t="s">
        <v>1133</v>
      </c>
      <c r="N238" s="60" t="s">
        <v>14</v>
      </c>
      <c r="O238" s="60" t="s">
        <v>1031</v>
      </c>
      <c r="P238" s="60" t="s">
        <v>1032</v>
      </c>
      <c r="Q238" s="60" t="s">
        <v>876</v>
      </c>
      <c r="R238" s="60" t="s">
        <v>897</v>
      </c>
      <c r="S238" s="60" t="s">
        <v>897</v>
      </c>
      <c r="T238" s="60" t="s">
        <v>897</v>
      </c>
      <c r="U238" s="60" t="s">
        <v>898</v>
      </c>
      <c r="V238" s="60" t="s">
        <v>1033</v>
      </c>
      <c r="W238" s="74">
        <v>43619</v>
      </c>
      <c r="X238" s="74">
        <v>43619</v>
      </c>
      <c r="Y238" s="74"/>
      <c r="Z238" s="74">
        <v>33059</v>
      </c>
    </row>
    <row r="239" spans="1:26">
      <c r="A239" s="60" t="s">
        <v>1554</v>
      </c>
      <c r="B239" s="60" t="s">
        <v>868</v>
      </c>
      <c r="C239" s="60" t="s">
        <v>1555</v>
      </c>
      <c r="D239" s="60" t="s">
        <v>456</v>
      </c>
      <c r="E239" s="73" t="s">
        <v>15</v>
      </c>
      <c r="F239" s="73" t="s">
        <v>870</v>
      </c>
      <c r="G239" s="60" t="s">
        <v>29</v>
      </c>
      <c r="H239" s="60" t="s">
        <v>871</v>
      </c>
      <c r="I239" s="60" t="s">
        <v>819</v>
      </c>
      <c r="J239" s="60" t="s">
        <v>668</v>
      </c>
      <c r="K239" s="60" t="s">
        <v>743</v>
      </c>
      <c r="L239" s="60" t="s">
        <v>872</v>
      </c>
      <c r="M239" s="60" t="s">
        <v>914</v>
      </c>
      <c r="N239" s="60" t="s">
        <v>22</v>
      </c>
      <c r="O239" s="60" t="s">
        <v>1556</v>
      </c>
      <c r="P239" s="60" t="s">
        <v>1557</v>
      </c>
      <c r="Q239" s="60" t="s">
        <v>876</v>
      </c>
      <c r="R239" s="60" t="s">
        <v>1039</v>
      </c>
      <c r="S239" s="60" t="s">
        <v>897</v>
      </c>
      <c r="T239" s="60" t="s">
        <v>897</v>
      </c>
      <c r="U239" s="60" t="s">
        <v>898</v>
      </c>
      <c r="V239" s="60" t="s">
        <v>944</v>
      </c>
      <c r="W239" s="74">
        <v>43619</v>
      </c>
      <c r="X239" s="74">
        <v>43619</v>
      </c>
      <c r="Y239" s="74"/>
      <c r="Z239" s="74">
        <v>33504</v>
      </c>
    </row>
    <row r="240" spans="1:26">
      <c r="A240" s="60" t="s">
        <v>1558</v>
      </c>
      <c r="B240" s="60" t="s">
        <v>868</v>
      </c>
      <c r="C240" s="60" t="s">
        <v>1559</v>
      </c>
      <c r="D240" s="60" t="s">
        <v>305</v>
      </c>
      <c r="E240" s="73" t="s">
        <v>15</v>
      </c>
      <c r="F240" s="73" t="s">
        <v>23</v>
      </c>
      <c r="G240" s="60" t="s">
        <v>157</v>
      </c>
      <c r="H240" s="60" t="s">
        <v>1139</v>
      </c>
      <c r="I240" s="60" t="s">
        <v>819</v>
      </c>
      <c r="J240" s="60" t="s">
        <v>667</v>
      </c>
      <c r="K240" s="60" t="s">
        <v>751</v>
      </c>
      <c r="L240" s="60" t="s">
        <v>872</v>
      </c>
      <c r="M240" s="60" t="s">
        <v>914</v>
      </c>
      <c r="N240" s="60" t="s">
        <v>22</v>
      </c>
      <c r="O240" s="60" t="s">
        <v>1560</v>
      </c>
      <c r="P240" s="60" t="s">
        <v>1561</v>
      </c>
      <c r="Q240" s="60" t="s">
        <v>876</v>
      </c>
      <c r="R240" s="60" t="s">
        <v>923</v>
      </c>
      <c r="S240" s="60" t="s">
        <v>923</v>
      </c>
      <c r="T240" s="60" t="s">
        <v>924</v>
      </c>
      <c r="U240" s="60" t="s">
        <v>898</v>
      </c>
      <c r="V240" s="60" t="s">
        <v>944</v>
      </c>
      <c r="W240" s="74">
        <v>43626</v>
      </c>
      <c r="X240" s="74">
        <v>43626</v>
      </c>
      <c r="Y240" s="74"/>
      <c r="Z240" s="74">
        <v>29900</v>
      </c>
    </row>
    <row r="241" spans="1:26">
      <c r="A241" s="60" t="s">
        <v>1562</v>
      </c>
      <c r="B241" s="60" t="s">
        <v>868</v>
      </c>
      <c r="C241" s="60" t="s">
        <v>1563</v>
      </c>
      <c r="D241" s="60" t="s">
        <v>265</v>
      </c>
      <c r="E241" s="73" t="s">
        <v>15</v>
      </c>
      <c r="F241" s="73" t="s">
        <v>870</v>
      </c>
      <c r="G241" s="60" t="s">
        <v>39</v>
      </c>
      <c r="H241" s="60" t="s">
        <v>871</v>
      </c>
      <c r="I241" s="60" t="s">
        <v>819</v>
      </c>
      <c r="J241" s="60" t="s">
        <v>667</v>
      </c>
      <c r="K241" s="60" t="s">
        <v>743</v>
      </c>
      <c r="L241" s="60" t="s">
        <v>872</v>
      </c>
      <c r="M241" s="60" t="s">
        <v>914</v>
      </c>
      <c r="N241" s="60" t="s">
        <v>22</v>
      </c>
      <c r="O241" s="60" t="s">
        <v>1564</v>
      </c>
      <c r="P241" s="60" t="s">
        <v>1565</v>
      </c>
      <c r="Q241" s="60" t="s">
        <v>876</v>
      </c>
      <c r="R241" s="60" t="s">
        <v>1566</v>
      </c>
      <c r="S241" s="60" t="s">
        <v>897</v>
      </c>
      <c r="T241" s="60" t="s">
        <v>897</v>
      </c>
      <c r="U241" s="60" t="s">
        <v>898</v>
      </c>
      <c r="V241" s="60" t="s">
        <v>944</v>
      </c>
      <c r="W241" s="74">
        <v>43626</v>
      </c>
      <c r="X241" s="74">
        <v>43626</v>
      </c>
      <c r="Y241" s="74"/>
      <c r="Z241" s="74">
        <v>33826</v>
      </c>
    </row>
    <row r="242" spans="1:26">
      <c r="A242" s="60" t="s">
        <v>1567</v>
      </c>
      <c r="B242" s="60" t="s">
        <v>868</v>
      </c>
      <c r="C242" s="60" t="s">
        <v>1568</v>
      </c>
      <c r="D242" s="60" t="s">
        <v>553</v>
      </c>
      <c r="E242" s="73" t="s">
        <v>15</v>
      </c>
      <c r="F242" s="73" t="s">
        <v>23</v>
      </c>
      <c r="G242" s="60" t="s">
        <v>140</v>
      </c>
      <c r="H242" s="60" t="s">
        <v>1139</v>
      </c>
      <c r="I242" s="60" t="s">
        <v>819</v>
      </c>
      <c r="J242" s="60" t="s">
        <v>668</v>
      </c>
      <c r="K242" s="60" t="s">
        <v>802</v>
      </c>
      <c r="L242" s="60" t="s">
        <v>872</v>
      </c>
      <c r="M242" s="60" t="s">
        <v>914</v>
      </c>
      <c r="N242" s="60" t="s">
        <v>22</v>
      </c>
      <c r="O242" s="60" t="s">
        <v>1140</v>
      </c>
      <c r="P242" s="60" t="s">
        <v>1141</v>
      </c>
      <c r="Q242" s="60" t="s">
        <v>876</v>
      </c>
      <c r="R242" s="60" t="s">
        <v>1566</v>
      </c>
      <c r="S242" s="60" t="s">
        <v>897</v>
      </c>
      <c r="T242" s="60" t="s">
        <v>897</v>
      </c>
      <c r="U242" s="60" t="s">
        <v>898</v>
      </c>
      <c r="V242" s="60" t="s">
        <v>1033</v>
      </c>
      <c r="W242" s="74">
        <v>43628</v>
      </c>
      <c r="X242" s="74">
        <v>43628</v>
      </c>
      <c r="Y242" s="74"/>
      <c r="Z242" s="74">
        <v>34000</v>
      </c>
    </row>
    <row r="243" spans="1:26">
      <c r="A243" s="60" t="s">
        <v>1569</v>
      </c>
      <c r="B243" s="60" t="s">
        <v>868</v>
      </c>
      <c r="C243" s="60" t="s">
        <v>1570</v>
      </c>
      <c r="D243" s="60" t="s">
        <v>271</v>
      </c>
      <c r="E243" s="73" t="s">
        <v>15</v>
      </c>
      <c r="F243" s="73" t="s">
        <v>870</v>
      </c>
      <c r="G243" s="60" t="s">
        <v>79</v>
      </c>
      <c r="H243" s="60" t="s">
        <v>1007</v>
      </c>
      <c r="I243" s="60" t="s">
        <v>826</v>
      </c>
      <c r="J243" s="60" t="s">
        <v>667</v>
      </c>
      <c r="K243" s="60" t="s">
        <v>745</v>
      </c>
      <c r="L243" s="60" t="s">
        <v>872</v>
      </c>
      <c r="M243" s="60" t="s">
        <v>1079</v>
      </c>
      <c r="N243" s="60" t="s">
        <v>14</v>
      </c>
      <c r="O243" s="60" t="s">
        <v>1008</v>
      </c>
      <c r="P243" s="60" t="s">
        <v>1009</v>
      </c>
      <c r="Q243" s="60" t="s">
        <v>876</v>
      </c>
      <c r="R243" s="60" t="s">
        <v>919</v>
      </c>
      <c r="S243" s="60" t="s">
        <v>897</v>
      </c>
      <c r="T243" s="60" t="s">
        <v>897</v>
      </c>
      <c r="U243" s="60" t="s">
        <v>898</v>
      </c>
      <c r="V243" s="60" t="s">
        <v>885</v>
      </c>
      <c r="W243" s="74">
        <v>43628</v>
      </c>
      <c r="X243" s="74">
        <v>43628</v>
      </c>
      <c r="Y243" s="74"/>
      <c r="Z243" s="74">
        <v>28311</v>
      </c>
    </row>
    <row r="244" spans="1:26">
      <c r="A244" s="60" t="s">
        <v>1571</v>
      </c>
      <c r="B244" s="60" t="s">
        <v>868</v>
      </c>
      <c r="C244" s="60" t="s">
        <v>1572</v>
      </c>
      <c r="D244" s="60" t="s">
        <v>331</v>
      </c>
      <c r="E244" s="73" t="s">
        <v>15</v>
      </c>
      <c r="F244" s="73" t="s">
        <v>870</v>
      </c>
      <c r="G244" s="60" t="s">
        <v>29</v>
      </c>
      <c r="H244" s="60" t="s">
        <v>871</v>
      </c>
      <c r="I244" s="60" t="s">
        <v>819</v>
      </c>
      <c r="J244" s="60" t="s">
        <v>667</v>
      </c>
      <c r="K244" s="60" t="s">
        <v>758</v>
      </c>
      <c r="L244" s="60" t="s">
        <v>872</v>
      </c>
      <c r="M244" s="60" t="s">
        <v>873</v>
      </c>
      <c r="N244" s="60" t="s">
        <v>14</v>
      </c>
      <c r="O244" s="60" t="s">
        <v>905</v>
      </c>
      <c r="P244" s="60" t="s">
        <v>906</v>
      </c>
      <c r="Q244" s="60" t="s">
        <v>876</v>
      </c>
      <c r="R244" s="60" t="s">
        <v>919</v>
      </c>
      <c r="S244" s="60" t="s">
        <v>897</v>
      </c>
      <c r="T244" s="60" t="s">
        <v>897</v>
      </c>
      <c r="U244" s="60" t="s">
        <v>898</v>
      </c>
      <c r="V244" s="60" t="s">
        <v>879</v>
      </c>
      <c r="W244" s="74">
        <v>43628</v>
      </c>
      <c r="X244" s="74">
        <v>43628</v>
      </c>
      <c r="Y244" s="74"/>
      <c r="Z244" s="74">
        <v>26324</v>
      </c>
    </row>
    <row r="245" spans="1:26">
      <c r="A245" s="60" t="s">
        <v>1573</v>
      </c>
      <c r="B245" s="60" t="s">
        <v>868</v>
      </c>
      <c r="C245" s="60" t="s">
        <v>1574</v>
      </c>
      <c r="D245" s="60" t="s">
        <v>484</v>
      </c>
      <c r="E245" s="73" t="s">
        <v>15</v>
      </c>
      <c r="F245" s="73" t="s">
        <v>913</v>
      </c>
      <c r="G245" s="60" t="s">
        <v>226</v>
      </c>
      <c r="H245" s="60" t="s">
        <v>871</v>
      </c>
      <c r="I245" s="60" t="s">
        <v>819</v>
      </c>
      <c r="J245" s="60" t="s">
        <v>668</v>
      </c>
      <c r="K245" s="60" t="s">
        <v>786</v>
      </c>
      <c r="L245" s="60" t="s">
        <v>872</v>
      </c>
      <c r="M245" s="60" t="s">
        <v>914</v>
      </c>
      <c r="N245" s="60" t="s">
        <v>22</v>
      </c>
      <c r="O245" s="60" t="s">
        <v>1086</v>
      </c>
      <c r="P245" s="60" t="s">
        <v>1087</v>
      </c>
      <c r="Q245" s="60" t="s">
        <v>876</v>
      </c>
      <c r="R245" s="60" t="s">
        <v>951</v>
      </c>
      <c r="S245" s="60" t="s">
        <v>897</v>
      </c>
      <c r="T245" s="60" t="s">
        <v>897</v>
      </c>
      <c r="U245" s="60" t="s">
        <v>898</v>
      </c>
      <c r="V245" s="60" t="s">
        <v>944</v>
      </c>
      <c r="W245" s="74">
        <v>43647</v>
      </c>
      <c r="X245" s="74">
        <v>43647</v>
      </c>
      <c r="Y245" s="74"/>
      <c r="Z245" s="74">
        <v>34262</v>
      </c>
    </row>
    <row r="246" spans="1:26">
      <c r="A246" s="60" t="s">
        <v>1575</v>
      </c>
      <c r="B246" s="60" t="s">
        <v>868</v>
      </c>
      <c r="C246" s="60" t="s">
        <v>1576</v>
      </c>
      <c r="D246" s="60" t="s">
        <v>191</v>
      </c>
      <c r="E246" s="73" t="s">
        <v>15</v>
      </c>
      <c r="F246" s="73" t="s">
        <v>23</v>
      </c>
      <c r="G246" s="60" t="s">
        <v>157</v>
      </c>
      <c r="H246" s="60" t="s">
        <v>1139</v>
      </c>
      <c r="I246" s="60" t="s">
        <v>819</v>
      </c>
      <c r="J246" s="60" t="s">
        <v>667</v>
      </c>
      <c r="K246" s="60" t="s">
        <v>678</v>
      </c>
      <c r="L246" s="60" t="s">
        <v>872</v>
      </c>
      <c r="M246" s="60" t="s">
        <v>914</v>
      </c>
      <c r="N246" s="60" t="s">
        <v>22</v>
      </c>
      <c r="O246" s="60" t="s">
        <v>1300</v>
      </c>
      <c r="P246" s="60" t="s">
        <v>1301</v>
      </c>
      <c r="Q246" s="60" t="s">
        <v>876</v>
      </c>
      <c r="R246" s="60" t="s">
        <v>897</v>
      </c>
      <c r="S246" s="60" t="s">
        <v>897</v>
      </c>
      <c r="T246" s="60" t="s">
        <v>897</v>
      </c>
      <c r="U246" s="60" t="s">
        <v>898</v>
      </c>
      <c r="V246" s="60" t="s">
        <v>944</v>
      </c>
      <c r="W246" s="74">
        <v>43647</v>
      </c>
      <c r="X246" s="74">
        <v>43647</v>
      </c>
      <c r="Y246" s="74"/>
      <c r="Z246" s="74">
        <v>32616</v>
      </c>
    </row>
    <row r="247" spans="1:26">
      <c r="A247" s="60" t="s">
        <v>1577</v>
      </c>
      <c r="B247" s="60" t="s">
        <v>868</v>
      </c>
      <c r="C247" s="60" t="s">
        <v>1578</v>
      </c>
      <c r="D247" s="60" t="s">
        <v>82</v>
      </c>
      <c r="E247" s="73" t="s">
        <v>56</v>
      </c>
      <c r="F247" s="73" t="s">
        <v>1216</v>
      </c>
      <c r="G247" s="60" t="s">
        <v>57</v>
      </c>
      <c r="H247" s="60" t="s">
        <v>1139</v>
      </c>
      <c r="I247" s="60" t="s">
        <v>819</v>
      </c>
      <c r="J247" s="60" t="s">
        <v>667</v>
      </c>
      <c r="K247" s="60" t="s">
        <v>705</v>
      </c>
      <c r="L247" s="60" t="s">
        <v>872</v>
      </c>
      <c r="M247" s="60" t="s">
        <v>914</v>
      </c>
      <c r="N247" s="60" t="s">
        <v>22</v>
      </c>
      <c r="O247" s="60" t="s">
        <v>1217</v>
      </c>
      <c r="P247" s="60" t="s">
        <v>1218</v>
      </c>
      <c r="Q247" s="60" t="s">
        <v>876</v>
      </c>
      <c r="R247" s="60" t="s">
        <v>897</v>
      </c>
      <c r="S247" s="60" t="s">
        <v>897</v>
      </c>
      <c r="T247" s="60" t="s">
        <v>897</v>
      </c>
      <c r="U247" s="60" t="s">
        <v>898</v>
      </c>
      <c r="V247" s="60" t="s">
        <v>944</v>
      </c>
      <c r="W247" s="74">
        <v>43647</v>
      </c>
      <c r="X247" s="74">
        <v>43647</v>
      </c>
      <c r="Y247" s="74"/>
      <c r="Z247" s="74">
        <v>31914</v>
      </c>
    </row>
    <row r="248" spans="1:26">
      <c r="A248" s="60" t="s">
        <v>1579</v>
      </c>
      <c r="B248" s="60" t="s">
        <v>868</v>
      </c>
      <c r="C248" s="60" t="s">
        <v>1580</v>
      </c>
      <c r="D248" s="60" t="s">
        <v>607</v>
      </c>
      <c r="E248" s="73" t="s">
        <v>56</v>
      </c>
      <c r="F248" s="73" t="s">
        <v>1216</v>
      </c>
      <c r="G248" s="60" t="s">
        <v>117</v>
      </c>
      <c r="H248" s="60" t="s">
        <v>1139</v>
      </c>
      <c r="I248" s="60" t="s">
        <v>819</v>
      </c>
      <c r="J248" s="60" t="s">
        <v>668</v>
      </c>
      <c r="K248" s="60" t="s">
        <v>764</v>
      </c>
      <c r="L248" s="60" t="s">
        <v>1075</v>
      </c>
      <c r="M248" s="60" t="s">
        <v>1069</v>
      </c>
      <c r="N248" s="60" t="s">
        <v>14</v>
      </c>
      <c r="O248" s="60" t="s">
        <v>1255</v>
      </c>
      <c r="P248" s="60" t="s">
        <v>1256</v>
      </c>
      <c r="Q248" s="60" t="s">
        <v>876</v>
      </c>
      <c r="R248" s="60" t="s">
        <v>919</v>
      </c>
      <c r="S248" s="60" t="s">
        <v>897</v>
      </c>
      <c r="T248" s="60" t="s">
        <v>897</v>
      </c>
      <c r="U248" s="60" t="s">
        <v>898</v>
      </c>
      <c r="V248" s="60" t="s">
        <v>1033</v>
      </c>
      <c r="W248" s="74">
        <v>43654</v>
      </c>
      <c r="X248" s="74">
        <v>43654</v>
      </c>
      <c r="Y248" s="74">
        <v>44012</v>
      </c>
      <c r="Z248" s="74">
        <v>34083</v>
      </c>
    </row>
    <row r="249" spans="1:26">
      <c r="A249" s="60" t="s">
        <v>1581</v>
      </c>
      <c r="B249" s="60" t="s">
        <v>868</v>
      </c>
      <c r="C249" s="60" t="s">
        <v>1582</v>
      </c>
      <c r="D249" s="60" t="s">
        <v>574</v>
      </c>
      <c r="E249" s="73" t="s">
        <v>56</v>
      </c>
      <c r="F249" s="73" t="s">
        <v>1216</v>
      </c>
      <c r="G249" s="60" t="s">
        <v>563</v>
      </c>
      <c r="H249" s="60" t="s">
        <v>1139</v>
      </c>
      <c r="I249" s="60" t="s">
        <v>819</v>
      </c>
      <c r="J249" s="60" t="s">
        <v>668</v>
      </c>
      <c r="K249" s="60" t="s">
        <v>807</v>
      </c>
      <c r="L249" s="60" t="s">
        <v>872</v>
      </c>
      <c r="M249" s="60" t="s">
        <v>914</v>
      </c>
      <c r="N249" s="60" t="s">
        <v>22</v>
      </c>
      <c r="O249" s="60" t="s">
        <v>1331</v>
      </c>
      <c r="P249" s="60" t="s">
        <v>1332</v>
      </c>
      <c r="Q249" s="60" t="s">
        <v>876</v>
      </c>
      <c r="R249" s="60" t="s">
        <v>951</v>
      </c>
      <c r="S249" s="60" t="s">
        <v>897</v>
      </c>
      <c r="T249" s="60" t="s">
        <v>897</v>
      </c>
      <c r="U249" s="60" t="s">
        <v>898</v>
      </c>
      <c r="V249" s="60" t="s">
        <v>944</v>
      </c>
      <c r="W249" s="74">
        <v>43655</v>
      </c>
      <c r="X249" s="74">
        <v>43655</v>
      </c>
      <c r="Y249" s="74"/>
      <c r="Z249" s="74">
        <v>32034</v>
      </c>
    </row>
    <row r="250" spans="1:26">
      <c r="A250" s="60" t="s">
        <v>1583</v>
      </c>
      <c r="B250" s="60" t="s">
        <v>868</v>
      </c>
      <c r="C250" s="60" t="s">
        <v>1584</v>
      </c>
      <c r="D250" s="60" t="s">
        <v>53</v>
      </c>
      <c r="E250" s="73" t="s">
        <v>56</v>
      </c>
      <c r="F250" s="73" t="s">
        <v>1216</v>
      </c>
      <c r="G250" s="60" t="s">
        <v>57</v>
      </c>
      <c r="H250" s="60" t="s">
        <v>1139</v>
      </c>
      <c r="I250" s="60" t="s">
        <v>819</v>
      </c>
      <c r="J250" s="60" t="s">
        <v>667</v>
      </c>
      <c r="K250" s="60" t="s">
        <v>696</v>
      </c>
      <c r="L250" s="60" t="s">
        <v>872</v>
      </c>
      <c r="M250" s="60" t="s">
        <v>1036</v>
      </c>
      <c r="N250" s="60" t="s">
        <v>55</v>
      </c>
      <c r="O250" s="60" t="s">
        <v>1217</v>
      </c>
      <c r="P250" s="60" t="s">
        <v>1218</v>
      </c>
      <c r="Q250" s="60" t="s">
        <v>876</v>
      </c>
      <c r="R250" s="60" t="s">
        <v>983</v>
      </c>
      <c r="S250" s="60" t="s">
        <v>897</v>
      </c>
      <c r="T250" s="60" t="s">
        <v>897</v>
      </c>
      <c r="U250" s="60" t="s">
        <v>878</v>
      </c>
      <c r="V250" s="60" t="s">
        <v>879</v>
      </c>
      <c r="W250" s="74">
        <v>43661</v>
      </c>
      <c r="X250" s="74">
        <v>43661</v>
      </c>
      <c r="Y250" s="74"/>
      <c r="Z250" s="74">
        <v>28673</v>
      </c>
    </row>
    <row r="251" spans="1:26">
      <c r="A251" s="60" t="s">
        <v>1585</v>
      </c>
      <c r="B251" s="60" t="s">
        <v>868</v>
      </c>
      <c r="C251" s="60" t="s">
        <v>1586</v>
      </c>
      <c r="D251" s="60" t="s">
        <v>506</v>
      </c>
      <c r="E251" s="73" t="s">
        <v>15</v>
      </c>
      <c r="F251" s="73" t="s">
        <v>967</v>
      </c>
      <c r="G251" s="60" t="s">
        <v>447</v>
      </c>
      <c r="H251" s="60" t="s">
        <v>871</v>
      </c>
      <c r="I251" s="60" t="s">
        <v>819</v>
      </c>
      <c r="J251" s="60" t="s">
        <v>667</v>
      </c>
      <c r="K251" s="60" t="s">
        <v>737</v>
      </c>
      <c r="L251" s="60" t="s">
        <v>872</v>
      </c>
      <c r="M251" s="60" t="s">
        <v>1133</v>
      </c>
      <c r="N251" s="60" t="s">
        <v>14</v>
      </c>
      <c r="O251" s="60" t="s">
        <v>968</v>
      </c>
      <c r="P251" s="60" t="s">
        <v>969</v>
      </c>
      <c r="Q251" s="60" t="s">
        <v>876</v>
      </c>
      <c r="R251" s="60" t="s">
        <v>896</v>
      </c>
      <c r="S251" s="60" t="s">
        <v>897</v>
      </c>
      <c r="T251" s="60" t="s">
        <v>897</v>
      </c>
      <c r="U251" s="60" t="s">
        <v>898</v>
      </c>
      <c r="V251" s="60" t="s">
        <v>1033</v>
      </c>
      <c r="W251" s="74">
        <v>43678</v>
      </c>
      <c r="X251" s="74">
        <v>43678</v>
      </c>
      <c r="Y251" s="74"/>
      <c r="Z251" s="74">
        <v>25452</v>
      </c>
    </row>
    <row r="252" spans="1:26">
      <c r="A252" s="60" t="s">
        <v>1587</v>
      </c>
      <c r="B252" s="60" t="s">
        <v>868</v>
      </c>
      <c r="C252" s="60" t="s">
        <v>1588</v>
      </c>
      <c r="D252" s="60" t="s">
        <v>218</v>
      </c>
      <c r="E252" s="73" t="s">
        <v>56</v>
      </c>
      <c r="F252" s="73" t="s">
        <v>1216</v>
      </c>
      <c r="G252" s="60" t="s">
        <v>57</v>
      </c>
      <c r="H252" s="60" t="s">
        <v>1139</v>
      </c>
      <c r="I252" s="60" t="s">
        <v>819</v>
      </c>
      <c r="J252" s="60" t="s">
        <v>667</v>
      </c>
      <c r="K252" s="60" t="s">
        <v>735</v>
      </c>
      <c r="L252" s="60" t="s">
        <v>872</v>
      </c>
      <c r="M252" s="60" t="s">
        <v>1304</v>
      </c>
      <c r="N252" s="60" t="s">
        <v>14</v>
      </c>
      <c r="O252" s="60" t="s">
        <v>1217</v>
      </c>
      <c r="P252" s="60" t="s">
        <v>1218</v>
      </c>
      <c r="Q252" s="60" t="s">
        <v>876</v>
      </c>
      <c r="R252" s="60" t="s">
        <v>1337</v>
      </c>
      <c r="S252" s="60" t="s">
        <v>897</v>
      </c>
      <c r="T252" s="60" t="s">
        <v>897</v>
      </c>
      <c r="U252" s="60" t="s">
        <v>898</v>
      </c>
      <c r="V252" s="60" t="s">
        <v>1033</v>
      </c>
      <c r="W252" s="74">
        <v>43678</v>
      </c>
      <c r="X252" s="74">
        <v>43678</v>
      </c>
      <c r="Y252" s="74"/>
      <c r="Z252" s="74">
        <v>34415</v>
      </c>
    </row>
    <row r="253" spans="1:26">
      <c r="A253" s="60" t="s">
        <v>1589</v>
      </c>
      <c r="B253" s="60" t="s">
        <v>868</v>
      </c>
      <c r="C253" s="60" t="s">
        <v>1590</v>
      </c>
      <c r="D253" s="60" t="s">
        <v>603</v>
      </c>
      <c r="E253" s="73" t="s">
        <v>15</v>
      </c>
      <c r="F253" s="73" t="s">
        <v>23</v>
      </c>
      <c r="G253" s="60" t="s">
        <v>140</v>
      </c>
      <c r="H253" s="60" t="s">
        <v>1139</v>
      </c>
      <c r="I253" s="60" t="s">
        <v>819</v>
      </c>
      <c r="J253" s="60" t="s">
        <v>668</v>
      </c>
      <c r="K253" s="60" t="s">
        <v>812</v>
      </c>
      <c r="L253" s="60" t="s">
        <v>872</v>
      </c>
      <c r="M253" s="60" t="s">
        <v>1304</v>
      </c>
      <c r="N253" s="60" t="s">
        <v>14</v>
      </c>
      <c r="O253" s="60" t="s">
        <v>1140</v>
      </c>
      <c r="P253" s="60" t="s">
        <v>1141</v>
      </c>
      <c r="Q253" s="60" t="s">
        <v>876</v>
      </c>
      <c r="R253" s="60" t="s">
        <v>970</v>
      </c>
      <c r="S253" s="60" t="s">
        <v>897</v>
      </c>
      <c r="T253" s="60" t="s">
        <v>897</v>
      </c>
      <c r="U253" s="60" t="s">
        <v>898</v>
      </c>
      <c r="V253" s="60" t="s">
        <v>1033</v>
      </c>
      <c r="W253" s="74">
        <v>43678</v>
      </c>
      <c r="X253" s="74">
        <v>43678</v>
      </c>
      <c r="Y253" s="74"/>
      <c r="Z253" s="74">
        <v>34901</v>
      </c>
    </row>
    <row r="254" spans="1:26">
      <c r="A254" s="60" t="s">
        <v>1591</v>
      </c>
      <c r="B254" s="60" t="s">
        <v>1592</v>
      </c>
      <c r="C254" s="60" t="s">
        <v>1593</v>
      </c>
      <c r="D254" s="60" t="s">
        <v>1594</v>
      </c>
      <c r="E254" s="73" t="s">
        <v>1595</v>
      </c>
      <c r="F254" s="73" t="s">
        <v>1595</v>
      </c>
      <c r="G254" s="60" t="s">
        <v>1595</v>
      </c>
      <c r="H254" s="60" t="s">
        <v>1596</v>
      </c>
      <c r="I254" s="60" t="s">
        <v>819</v>
      </c>
      <c r="J254" s="60" t="s">
        <v>668</v>
      </c>
      <c r="K254" s="60" t="s">
        <v>1597</v>
      </c>
      <c r="L254" s="60" t="s">
        <v>1549</v>
      </c>
      <c r="M254" s="60" t="s">
        <v>1550</v>
      </c>
      <c r="N254" s="60" t="s">
        <v>14</v>
      </c>
      <c r="O254" s="60" t="s">
        <v>1598</v>
      </c>
      <c r="P254" s="60" t="s">
        <v>1599</v>
      </c>
      <c r="Q254" s="60" t="s">
        <v>876</v>
      </c>
      <c r="R254" s="60" t="s">
        <v>1157</v>
      </c>
      <c r="S254" s="60" t="s">
        <v>923</v>
      </c>
      <c r="T254" s="60" t="s">
        <v>924</v>
      </c>
      <c r="U254" s="60" t="s">
        <v>1551</v>
      </c>
      <c r="V254" s="60" t="s">
        <v>1033</v>
      </c>
      <c r="W254" s="74">
        <v>43685</v>
      </c>
      <c r="X254" s="74">
        <v>43472</v>
      </c>
      <c r="Y254" s="74"/>
      <c r="Z254" s="74">
        <v>34826</v>
      </c>
    </row>
    <row r="255" spans="1:26">
      <c r="A255" s="60" t="s">
        <v>1600</v>
      </c>
      <c r="B255" s="60" t="s">
        <v>868</v>
      </c>
      <c r="C255" s="60" t="s">
        <v>1601</v>
      </c>
      <c r="D255" s="60" t="s">
        <v>366</v>
      </c>
      <c r="E255" s="73" t="s">
        <v>56</v>
      </c>
      <c r="F255" s="73" t="s">
        <v>1216</v>
      </c>
      <c r="G255" s="60" t="s">
        <v>117</v>
      </c>
      <c r="H255" s="60" t="s">
        <v>1139</v>
      </c>
      <c r="I255" s="60" t="s">
        <v>819</v>
      </c>
      <c r="J255" s="60" t="s">
        <v>668</v>
      </c>
      <c r="K255" s="60" t="s">
        <v>764</v>
      </c>
      <c r="L255" s="60" t="s">
        <v>872</v>
      </c>
      <c r="M255" s="60" t="s">
        <v>1069</v>
      </c>
      <c r="N255" s="60" t="s">
        <v>14</v>
      </c>
      <c r="O255" s="60" t="s">
        <v>1255</v>
      </c>
      <c r="P255" s="60" t="s">
        <v>1256</v>
      </c>
      <c r="Q255" s="60" t="s">
        <v>876</v>
      </c>
      <c r="R255" s="60" t="s">
        <v>951</v>
      </c>
      <c r="S255" s="60" t="s">
        <v>897</v>
      </c>
      <c r="T255" s="60" t="s">
        <v>897</v>
      </c>
      <c r="U255" s="60" t="s">
        <v>898</v>
      </c>
      <c r="V255" s="60" t="s">
        <v>1033</v>
      </c>
      <c r="W255" s="74">
        <v>43685</v>
      </c>
      <c r="X255" s="74">
        <v>42695</v>
      </c>
      <c r="Y255" s="74"/>
      <c r="Z255" s="74">
        <v>33232</v>
      </c>
    </row>
    <row r="256" spans="1:26">
      <c r="A256" s="60" t="s">
        <v>1602</v>
      </c>
      <c r="B256" s="60" t="s">
        <v>868</v>
      </c>
      <c r="C256" s="60" t="s">
        <v>1603</v>
      </c>
      <c r="D256" s="60" t="s">
        <v>583</v>
      </c>
      <c r="E256" s="73" t="s">
        <v>56</v>
      </c>
      <c r="F256" s="73" t="s">
        <v>1216</v>
      </c>
      <c r="G256" s="60" t="s">
        <v>580</v>
      </c>
      <c r="H256" s="60" t="s">
        <v>1139</v>
      </c>
      <c r="I256" s="60" t="s">
        <v>819</v>
      </c>
      <c r="J256" s="60" t="s">
        <v>667</v>
      </c>
      <c r="K256" s="60" t="s">
        <v>809</v>
      </c>
      <c r="L256" s="60" t="s">
        <v>872</v>
      </c>
      <c r="M256" s="60" t="s">
        <v>914</v>
      </c>
      <c r="N256" s="60" t="s">
        <v>22</v>
      </c>
      <c r="O256" s="60" t="s">
        <v>1245</v>
      </c>
      <c r="P256" s="60" t="s">
        <v>1246</v>
      </c>
      <c r="Q256" s="60" t="s">
        <v>876</v>
      </c>
      <c r="R256" s="60" t="s">
        <v>1000</v>
      </c>
      <c r="S256" s="60" t="s">
        <v>897</v>
      </c>
      <c r="T256" s="60" t="s">
        <v>897</v>
      </c>
      <c r="U256" s="60" t="s">
        <v>898</v>
      </c>
      <c r="V256" s="60" t="s">
        <v>944</v>
      </c>
      <c r="W256" s="74">
        <v>43693</v>
      </c>
      <c r="X256" s="74">
        <v>43693</v>
      </c>
      <c r="Y256" s="74"/>
      <c r="Z256" s="74">
        <v>33256</v>
      </c>
    </row>
    <row r="257" spans="1:26">
      <c r="A257" s="60" t="s">
        <v>1604</v>
      </c>
      <c r="B257" s="60" t="s">
        <v>868</v>
      </c>
      <c r="C257" s="60" t="s">
        <v>1605</v>
      </c>
      <c r="D257" s="60" t="s">
        <v>147</v>
      </c>
      <c r="E257" s="73" t="s">
        <v>15</v>
      </c>
      <c r="F257" s="73" t="s">
        <v>870</v>
      </c>
      <c r="G257" s="60" t="s">
        <v>29</v>
      </c>
      <c r="H257" s="60" t="s">
        <v>871</v>
      </c>
      <c r="I257" s="60" t="s">
        <v>819</v>
      </c>
      <c r="J257" s="60" t="s">
        <v>667</v>
      </c>
      <c r="K257" s="60" t="s">
        <v>708</v>
      </c>
      <c r="L257" s="60" t="s">
        <v>872</v>
      </c>
      <c r="M257" s="60" t="s">
        <v>873</v>
      </c>
      <c r="N257" s="60" t="s">
        <v>14</v>
      </c>
      <c r="O257" s="60" t="s">
        <v>905</v>
      </c>
      <c r="P257" s="60" t="s">
        <v>906</v>
      </c>
      <c r="Q257" s="60" t="s">
        <v>876</v>
      </c>
      <c r="R257" s="60" t="s">
        <v>1039</v>
      </c>
      <c r="S257" s="60" t="s">
        <v>897</v>
      </c>
      <c r="T257" s="60" t="s">
        <v>897</v>
      </c>
      <c r="U257" s="60" t="s">
        <v>898</v>
      </c>
      <c r="V257" s="60" t="s">
        <v>879</v>
      </c>
      <c r="W257" s="74">
        <v>43710</v>
      </c>
      <c r="X257" s="74">
        <v>43710</v>
      </c>
      <c r="Y257" s="74"/>
      <c r="Z257" s="74">
        <v>33469</v>
      </c>
    </row>
    <row r="258" spans="1:26">
      <c r="A258" s="60" t="s">
        <v>1606</v>
      </c>
      <c r="B258" s="60" t="s">
        <v>868</v>
      </c>
      <c r="C258" s="60" t="s">
        <v>1607</v>
      </c>
      <c r="D258" s="60" t="s">
        <v>572</v>
      </c>
      <c r="E258" s="73" t="s">
        <v>15</v>
      </c>
      <c r="F258" s="73" t="s">
        <v>23</v>
      </c>
      <c r="G258" s="60" t="s">
        <v>23</v>
      </c>
      <c r="H258" s="60" t="s">
        <v>1139</v>
      </c>
      <c r="I258" s="60" t="s">
        <v>819</v>
      </c>
      <c r="J258" s="60" t="s">
        <v>668</v>
      </c>
      <c r="K258" s="60" t="s">
        <v>806</v>
      </c>
      <c r="L258" s="60" t="s">
        <v>872</v>
      </c>
      <c r="M258" s="60" t="s">
        <v>1304</v>
      </c>
      <c r="N258" s="60" t="s">
        <v>14</v>
      </c>
      <c r="O258" s="60" t="s">
        <v>1264</v>
      </c>
      <c r="P258" s="60" t="s">
        <v>1265</v>
      </c>
      <c r="Q258" s="60" t="s">
        <v>876</v>
      </c>
      <c r="R258" s="60" t="s">
        <v>1039</v>
      </c>
      <c r="S258" s="60" t="s">
        <v>897</v>
      </c>
      <c r="T258" s="60" t="s">
        <v>897</v>
      </c>
      <c r="U258" s="60" t="s">
        <v>898</v>
      </c>
      <c r="V258" s="60" t="s">
        <v>1033</v>
      </c>
      <c r="W258" s="74">
        <v>43710</v>
      </c>
      <c r="X258" s="74">
        <v>43150</v>
      </c>
      <c r="Y258" s="74"/>
      <c r="Z258" s="74">
        <v>34406</v>
      </c>
    </row>
    <row r="259" spans="1:26">
      <c r="A259" s="60" t="s">
        <v>1608</v>
      </c>
      <c r="B259" s="60" t="s">
        <v>868</v>
      </c>
      <c r="C259" s="60" t="s">
        <v>1609</v>
      </c>
      <c r="D259" s="60" t="s">
        <v>283</v>
      </c>
      <c r="E259" s="73" t="s">
        <v>15</v>
      </c>
      <c r="F259" s="73" t="s">
        <v>23</v>
      </c>
      <c r="G259" s="60" t="s">
        <v>47</v>
      </c>
      <c r="H259" s="60" t="s">
        <v>1016</v>
      </c>
      <c r="I259" s="60" t="s">
        <v>821</v>
      </c>
      <c r="J259" s="60" t="s">
        <v>667</v>
      </c>
      <c r="K259" s="60" t="s">
        <v>683</v>
      </c>
      <c r="L259" s="60" t="s">
        <v>872</v>
      </c>
      <c r="M259" s="60" t="s">
        <v>1133</v>
      </c>
      <c r="N259" s="60" t="s">
        <v>14</v>
      </c>
      <c r="O259" s="60" t="s">
        <v>1362</v>
      </c>
      <c r="P259" s="60" t="s">
        <v>1363</v>
      </c>
      <c r="Q259" s="60" t="s">
        <v>876</v>
      </c>
      <c r="R259" s="60" t="s">
        <v>897</v>
      </c>
      <c r="S259" s="60" t="s">
        <v>897</v>
      </c>
      <c r="T259" s="60" t="s">
        <v>897</v>
      </c>
      <c r="U259" s="60" t="s">
        <v>898</v>
      </c>
      <c r="V259" s="60" t="s">
        <v>1033</v>
      </c>
      <c r="W259" s="74">
        <v>43717</v>
      </c>
      <c r="X259" s="74">
        <v>43717</v>
      </c>
      <c r="Y259" s="74"/>
      <c r="Z259" s="74">
        <v>36787</v>
      </c>
    </row>
    <row r="260" spans="1:26">
      <c r="A260" s="60" t="s">
        <v>1610</v>
      </c>
      <c r="B260" s="60" t="s">
        <v>868</v>
      </c>
      <c r="C260" s="60" t="s">
        <v>1611</v>
      </c>
      <c r="D260" s="60" t="s">
        <v>168</v>
      </c>
      <c r="E260" s="73" t="s">
        <v>15</v>
      </c>
      <c r="F260" s="73" t="s">
        <v>23</v>
      </c>
      <c r="G260" s="60" t="s">
        <v>47</v>
      </c>
      <c r="H260" s="60" t="s">
        <v>1016</v>
      </c>
      <c r="I260" s="60" t="s">
        <v>821</v>
      </c>
      <c r="J260" s="60" t="s">
        <v>667</v>
      </c>
      <c r="K260" s="60" t="s">
        <v>728</v>
      </c>
      <c r="L260" s="60" t="s">
        <v>872</v>
      </c>
      <c r="M260" s="60" t="s">
        <v>1133</v>
      </c>
      <c r="N260" s="60" t="s">
        <v>14</v>
      </c>
      <c r="O260" s="60" t="s">
        <v>1383</v>
      </c>
      <c r="P260" s="60" t="s">
        <v>1384</v>
      </c>
      <c r="Q260" s="60" t="s">
        <v>876</v>
      </c>
      <c r="R260" s="60" t="s">
        <v>1019</v>
      </c>
      <c r="S260" s="60" t="s">
        <v>897</v>
      </c>
      <c r="T260" s="60" t="s">
        <v>897</v>
      </c>
      <c r="U260" s="60" t="s">
        <v>898</v>
      </c>
      <c r="V260" s="60" t="s">
        <v>1033</v>
      </c>
      <c r="W260" s="74">
        <v>43717</v>
      </c>
      <c r="X260" s="74">
        <v>43717</v>
      </c>
      <c r="Y260" s="74"/>
      <c r="Z260" s="74">
        <v>33991</v>
      </c>
    </row>
    <row r="261" spans="1:26">
      <c r="A261" s="60" t="s">
        <v>1612</v>
      </c>
      <c r="B261" s="60" t="s">
        <v>868</v>
      </c>
      <c r="C261" s="60" t="s">
        <v>1613</v>
      </c>
      <c r="D261" s="60" t="s">
        <v>1614</v>
      </c>
      <c r="E261" s="73" t="s">
        <v>1226</v>
      </c>
      <c r="F261" s="73" t="s">
        <v>1226</v>
      </c>
      <c r="G261" s="60" t="s">
        <v>1227</v>
      </c>
      <c r="H261" s="60" t="s">
        <v>1615</v>
      </c>
      <c r="I261" s="60" t="s">
        <v>819</v>
      </c>
      <c r="J261" s="60" t="s">
        <v>668</v>
      </c>
      <c r="K261" s="60" t="s">
        <v>768</v>
      </c>
      <c r="L261" s="60" t="s">
        <v>872</v>
      </c>
      <c r="M261" s="60" t="s">
        <v>914</v>
      </c>
      <c r="N261" s="60" t="s">
        <v>22</v>
      </c>
      <c r="O261" s="60" t="s">
        <v>1616</v>
      </c>
      <c r="P261" s="60" t="s">
        <v>1617</v>
      </c>
      <c r="Q261" s="60" t="s">
        <v>876</v>
      </c>
      <c r="R261" s="60" t="s">
        <v>896</v>
      </c>
      <c r="S261" s="60" t="s">
        <v>897</v>
      </c>
      <c r="T261" s="60" t="s">
        <v>897</v>
      </c>
      <c r="U261" s="60" t="s">
        <v>898</v>
      </c>
      <c r="V261" s="60" t="s">
        <v>879</v>
      </c>
      <c r="W261" s="74">
        <v>43710</v>
      </c>
      <c r="X261" s="74">
        <v>43710</v>
      </c>
      <c r="Y261" s="74"/>
      <c r="Z261" s="74">
        <v>34231</v>
      </c>
    </row>
    <row r="262" spans="1:26">
      <c r="A262" s="60" t="s">
        <v>1618</v>
      </c>
      <c r="B262" s="60" t="s">
        <v>868</v>
      </c>
      <c r="C262" s="60" t="s">
        <v>1619</v>
      </c>
      <c r="D262" s="60" t="s">
        <v>1620</v>
      </c>
      <c r="E262" s="73" t="s">
        <v>1226</v>
      </c>
      <c r="F262" s="73" t="s">
        <v>1226</v>
      </c>
      <c r="G262" s="60" t="s">
        <v>1621</v>
      </c>
      <c r="H262" s="60" t="s">
        <v>1615</v>
      </c>
      <c r="I262" s="60" t="s">
        <v>819</v>
      </c>
      <c r="J262" s="60" t="s">
        <v>667</v>
      </c>
      <c r="K262" s="60" t="s">
        <v>1622</v>
      </c>
      <c r="L262" s="60" t="s">
        <v>872</v>
      </c>
      <c r="M262" s="60" t="s">
        <v>1064</v>
      </c>
      <c r="N262" s="60" t="s">
        <v>22</v>
      </c>
      <c r="O262" s="60" t="s">
        <v>1623</v>
      </c>
      <c r="P262" s="60" t="s">
        <v>1624</v>
      </c>
      <c r="Q262" s="60" t="s">
        <v>876</v>
      </c>
      <c r="R262" s="60" t="s">
        <v>1625</v>
      </c>
      <c r="S262" s="60" t="s">
        <v>897</v>
      </c>
      <c r="T262" s="60" t="s">
        <v>897</v>
      </c>
      <c r="U262" s="60" t="s">
        <v>898</v>
      </c>
      <c r="V262" s="60" t="s">
        <v>944</v>
      </c>
      <c r="W262" s="74">
        <v>43689</v>
      </c>
      <c r="X262" s="74">
        <v>43689</v>
      </c>
      <c r="Y262" s="74"/>
      <c r="Z262" s="74">
        <v>33926</v>
      </c>
    </row>
    <row r="263" spans="1:26">
      <c r="A263" s="60" t="s">
        <v>1626</v>
      </c>
      <c r="B263" s="60" t="s">
        <v>868</v>
      </c>
      <c r="C263" s="60" t="s">
        <v>1627</v>
      </c>
      <c r="D263" s="60" t="s">
        <v>1628</v>
      </c>
      <c r="E263" s="73" t="s">
        <v>1226</v>
      </c>
      <c r="F263" s="73" t="s">
        <v>1226</v>
      </c>
      <c r="G263" s="60" t="s">
        <v>1621</v>
      </c>
      <c r="H263" s="60" t="s">
        <v>1615</v>
      </c>
      <c r="I263" s="60" t="s">
        <v>819</v>
      </c>
      <c r="J263" s="60" t="s">
        <v>667</v>
      </c>
      <c r="K263" s="60" t="s">
        <v>1622</v>
      </c>
      <c r="L263" s="60" t="s">
        <v>872</v>
      </c>
      <c r="M263" s="60" t="s">
        <v>1064</v>
      </c>
      <c r="N263" s="60" t="s">
        <v>22</v>
      </c>
      <c r="O263" s="60" t="s">
        <v>1623</v>
      </c>
      <c r="P263" s="60" t="s">
        <v>1624</v>
      </c>
      <c r="Q263" s="60" t="s">
        <v>876</v>
      </c>
      <c r="R263" s="60" t="s">
        <v>939</v>
      </c>
      <c r="S263" s="60" t="s">
        <v>897</v>
      </c>
      <c r="T263" s="60" t="s">
        <v>897</v>
      </c>
      <c r="U263" s="60" t="s">
        <v>898</v>
      </c>
      <c r="V263" s="60" t="s">
        <v>944</v>
      </c>
      <c r="W263" s="74">
        <v>43689</v>
      </c>
      <c r="X263" s="74">
        <v>43689</v>
      </c>
      <c r="Y263" s="74"/>
      <c r="Z263" s="74">
        <v>32613</v>
      </c>
    </row>
    <row r="264" spans="1:26">
      <c r="A264" s="60" t="s">
        <v>1629</v>
      </c>
      <c r="B264" s="60" t="s">
        <v>868</v>
      </c>
      <c r="C264" s="60" t="s">
        <v>1630</v>
      </c>
      <c r="D264" s="60" t="s">
        <v>1631</v>
      </c>
      <c r="E264" s="73" t="s">
        <v>1226</v>
      </c>
      <c r="F264" s="73" t="s">
        <v>1226</v>
      </c>
      <c r="G264" s="60" t="s">
        <v>1227</v>
      </c>
      <c r="H264" s="60" t="s">
        <v>1615</v>
      </c>
      <c r="I264" s="60" t="s">
        <v>819</v>
      </c>
      <c r="J264" s="60" t="s">
        <v>668</v>
      </c>
      <c r="K264" s="60" t="s">
        <v>1632</v>
      </c>
      <c r="L264" s="60" t="s">
        <v>872</v>
      </c>
      <c r="M264" s="60" t="s">
        <v>922</v>
      </c>
      <c r="N264" s="60" t="s">
        <v>22</v>
      </c>
      <c r="O264" s="60" t="s">
        <v>1616</v>
      </c>
      <c r="P264" s="60" t="s">
        <v>1617</v>
      </c>
      <c r="Q264" s="60" t="s">
        <v>876</v>
      </c>
      <c r="R264" s="60" t="s">
        <v>1039</v>
      </c>
      <c r="S264" s="60" t="s">
        <v>897</v>
      </c>
      <c r="T264" s="60" t="s">
        <v>897</v>
      </c>
      <c r="U264" s="60" t="s">
        <v>898</v>
      </c>
      <c r="V264" s="60" t="s">
        <v>879</v>
      </c>
      <c r="W264" s="74">
        <v>43709</v>
      </c>
      <c r="X264" s="74">
        <v>42948</v>
      </c>
      <c r="Y264" s="74"/>
      <c r="Z264" s="74">
        <v>28560</v>
      </c>
    </row>
    <row r="265" spans="1:26">
      <c r="A265" s="60" t="s">
        <v>1633</v>
      </c>
      <c r="B265" s="60" t="s">
        <v>868</v>
      </c>
      <c r="C265" s="60" t="s">
        <v>1634</v>
      </c>
      <c r="D265" s="60" t="s">
        <v>1635</v>
      </c>
      <c r="E265" s="73" t="s">
        <v>1226</v>
      </c>
      <c r="F265" s="73" t="s">
        <v>1226</v>
      </c>
      <c r="G265" s="60" t="s">
        <v>1621</v>
      </c>
      <c r="H265" s="60" t="s">
        <v>1615</v>
      </c>
      <c r="I265" s="60" t="s">
        <v>819</v>
      </c>
      <c r="J265" s="60" t="s">
        <v>668</v>
      </c>
      <c r="K265" s="60" t="s">
        <v>1636</v>
      </c>
      <c r="L265" s="60" t="s">
        <v>872</v>
      </c>
      <c r="M265" s="60" t="s">
        <v>1064</v>
      </c>
      <c r="N265" s="60" t="s">
        <v>22</v>
      </c>
      <c r="O265" s="60" t="s">
        <v>1637</v>
      </c>
      <c r="P265" s="60" t="s">
        <v>1638</v>
      </c>
      <c r="Q265" s="60" t="s">
        <v>876</v>
      </c>
      <c r="R265" s="60" t="s">
        <v>1147</v>
      </c>
      <c r="S265" s="60" t="s">
        <v>897</v>
      </c>
      <c r="T265" s="60" t="s">
        <v>897</v>
      </c>
      <c r="U265" s="60" t="s">
        <v>898</v>
      </c>
      <c r="V265" s="60" t="s">
        <v>944</v>
      </c>
      <c r="W265" s="74">
        <v>43741</v>
      </c>
      <c r="X265" s="74">
        <v>43741</v>
      </c>
      <c r="Y265" s="74"/>
      <c r="Z265" s="74">
        <v>28649</v>
      </c>
    </row>
    <row r="266" spans="1:26">
      <c r="A266" s="60" t="s">
        <v>1639</v>
      </c>
      <c r="B266" s="60" t="s">
        <v>868</v>
      </c>
      <c r="C266" s="60" t="s">
        <v>1640</v>
      </c>
      <c r="D266" s="60" t="s">
        <v>622</v>
      </c>
      <c r="E266" s="73" t="s">
        <v>15</v>
      </c>
      <c r="F266" s="73" t="s">
        <v>913</v>
      </c>
      <c r="G266" s="60" t="s">
        <v>110</v>
      </c>
      <c r="H266" s="60" t="s">
        <v>871</v>
      </c>
      <c r="I266" s="60" t="s">
        <v>819</v>
      </c>
      <c r="J266" s="60" t="s">
        <v>668</v>
      </c>
      <c r="K266" s="60" t="s">
        <v>682</v>
      </c>
      <c r="L266" s="60" t="s">
        <v>872</v>
      </c>
      <c r="M266" s="60" t="s">
        <v>922</v>
      </c>
      <c r="N266" s="60" t="s">
        <v>22</v>
      </c>
      <c r="O266" s="60" t="s">
        <v>928</v>
      </c>
      <c r="P266" s="60" t="s">
        <v>929</v>
      </c>
      <c r="Q266" s="60" t="s">
        <v>876</v>
      </c>
      <c r="R266" s="60" t="s">
        <v>896</v>
      </c>
      <c r="S266" s="60" t="s">
        <v>897</v>
      </c>
      <c r="T266" s="60" t="s">
        <v>897</v>
      </c>
      <c r="U266" s="60" t="s">
        <v>898</v>
      </c>
      <c r="V266" s="60" t="s">
        <v>879</v>
      </c>
      <c r="W266" s="74">
        <v>43745</v>
      </c>
      <c r="X266" s="74">
        <v>43745</v>
      </c>
      <c r="Y266" s="74"/>
      <c r="Z266" s="74">
        <v>34200</v>
      </c>
    </row>
    <row r="267" spans="1:26">
      <c r="A267" s="60" t="s">
        <v>1641</v>
      </c>
      <c r="B267" s="60" t="s">
        <v>868</v>
      </c>
      <c r="C267" s="60" t="s">
        <v>1642</v>
      </c>
      <c r="D267" s="60" t="s">
        <v>510</v>
      </c>
      <c r="E267" s="73" t="s">
        <v>15</v>
      </c>
      <c r="F267" s="73" t="s">
        <v>23</v>
      </c>
      <c r="G267" s="60" t="s">
        <v>140</v>
      </c>
      <c r="H267" s="60" t="s">
        <v>1139</v>
      </c>
      <c r="I267" s="60" t="s">
        <v>819</v>
      </c>
      <c r="J267" s="60" t="s">
        <v>667</v>
      </c>
      <c r="K267" s="60" t="s">
        <v>791</v>
      </c>
      <c r="L267" s="60" t="s">
        <v>872</v>
      </c>
      <c r="M267" s="60" t="s">
        <v>986</v>
      </c>
      <c r="N267" s="60" t="s">
        <v>55</v>
      </c>
      <c r="O267" s="60" t="s">
        <v>1140</v>
      </c>
      <c r="P267" s="60" t="s">
        <v>1141</v>
      </c>
      <c r="Q267" s="60" t="s">
        <v>876</v>
      </c>
      <c r="R267" s="60" t="s">
        <v>1000</v>
      </c>
      <c r="S267" s="60" t="s">
        <v>897</v>
      </c>
      <c r="T267" s="60" t="s">
        <v>897</v>
      </c>
      <c r="U267" s="60" t="s">
        <v>898</v>
      </c>
      <c r="V267" s="60" t="s">
        <v>879</v>
      </c>
      <c r="W267" s="74">
        <v>43742</v>
      </c>
      <c r="X267" s="74">
        <v>43742</v>
      </c>
      <c r="Y267" s="74"/>
      <c r="Z267" s="74">
        <v>31385</v>
      </c>
    </row>
    <row r="268" spans="1:26">
      <c r="A268" s="60" t="s">
        <v>1643</v>
      </c>
      <c r="B268" s="60" t="s">
        <v>868</v>
      </c>
      <c r="C268" s="60" t="s">
        <v>1644</v>
      </c>
      <c r="D268" s="60" t="s">
        <v>184</v>
      </c>
      <c r="E268" s="73" t="s">
        <v>186</v>
      </c>
      <c r="F268" s="73" t="s">
        <v>186</v>
      </c>
      <c r="G268" s="60" t="s">
        <v>187</v>
      </c>
      <c r="H268" s="60" t="s">
        <v>1139</v>
      </c>
      <c r="I268" s="60" t="s">
        <v>819</v>
      </c>
      <c r="J268" s="60" t="s">
        <v>668</v>
      </c>
      <c r="K268" s="60" t="s">
        <v>731</v>
      </c>
      <c r="L268" s="60" t="s">
        <v>1075</v>
      </c>
      <c r="M268" s="60" t="s">
        <v>914</v>
      </c>
      <c r="N268" s="60" t="s">
        <v>22</v>
      </c>
      <c r="O268" s="60" t="s">
        <v>1212</v>
      </c>
      <c r="P268" s="60" t="s">
        <v>1213</v>
      </c>
      <c r="Q268" s="60" t="s">
        <v>876</v>
      </c>
      <c r="R268" s="60" t="s">
        <v>1147</v>
      </c>
      <c r="S268" s="60" t="s">
        <v>897</v>
      </c>
      <c r="T268" s="60" t="s">
        <v>897</v>
      </c>
      <c r="U268" s="60" t="s">
        <v>898</v>
      </c>
      <c r="V268" s="60" t="s">
        <v>944</v>
      </c>
      <c r="W268" s="74">
        <v>43745</v>
      </c>
      <c r="X268" s="74">
        <v>43745</v>
      </c>
      <c r="Y268" s="74">
        <v>44012</v>
      </c>
      <c r="Z268" s="74">
        <v>33025</v>
      </c>
    </row>
    <row r="269" spans="1:26">
      <c r="A269" s="60" t="s">
        <v>1645</v>
      </c>
      <c r="B269" s="60" t="s">
        <v>868</v>
      </c>
      <c r="C269" s="60" t="s">
        <v>1646</v>
      </c>
      <c r="D269" s="60" t="s">
        <v>490</v>
      </c>
      <c r="E269" s="73" t="s">
        <v>56</v>
      </c>
      <c r="F269" s="73" t="s">
        <v>1216</v>
      </c>
      <c r="G269" s="60" t="s">
        <v>57</v>
      </c>
      <c r="H269" s="60" t="s">
        <v>1139</v>
      </c>
      <c r="I269" s="60" t="s">
        <v>819</v>
      </c>
      <c r="J269" s="60" t="s">
        <v>667</v>
      </c>
      <c r="K269" s="60" t="s">
        <v>702</v>
      </c>
      <c r="L269" s="60" t="s">
        <v>872</v>
      </c>
      <c r="M269" s="60" t="s">
        <v>1069</v>
      </c>
      <c r="N269" s="60" t="s">
        <v>14</v>
      </c>
      <c r="O269" s="60" t="s">
        <v>1217</v>
      </c>
      <c r="P269" s="60" t="s">
        <v>1218</v>
      </c>
      <c r="Q269" s="60" t="s">
        <v>876</v>
      </c>
      <c r="R269" s="60" t="s">
        <v>951</v>
      </c>
      <c r="S269" s="60" t="s">
        <v>897</v>
      </c>
      <c r="T269" s="60" t="s">
        <v>897</v>
      </c>
      <c r="U269" s="60" t="s">
        <v>898</v>
      </c>
      <c r="V269" s="60" t="s">
        <v>1033</v>
      </c>
      <c r="W269" s="74">
        <v>43745</v>
      </c>
      <c r="X269" s="74">
        <v>43745</v>
      </c>
      <c r="Y269" s="74"/>
      <c r="Z269" s="74">
        <v>33868</v>
      </c>
    </row>
    <row r="270" spans="1:26">
      <c r="A270" s="60" t="s">
        <v>1647</v>
      </c>
      <c r="B270" s="60" t="s">
        <v>868</v>
      </c>
      <c r="C270" s="60" t="s">
        <v>1648</v>
      </c>
      <c r="D270" s="60" t="s">
        <v>158</v>
      </c>
      <c r="E270" s="73" t="s">
        <v>15</v>
      </c>
      <c r="F270" s="73" t="s">
        <v>870</v>
      </c>
      <c r="G270" s="60" t="s">
        <v>16</v>
      </c>
      <c r="H270" s="60" t="s">
        <v>871</v>
      </c>
      <c r="I270" s="60" t="s">
        <v>819</v>
      </c>
      <c r="J270" s="60" t="s">
        <v>667</v>
      </c>
      <c r="K270" s="60" t="s">
        <v>684</v>
      </c>
      <c r="L270" s="60" t="s">
        <v>872</v>
      </c>
      <c r="M270" s="60" t="s">
        <v>873</v>
      </c>
      <c r="N270" s="60" t="s">
        <v>14</v>
      </c>
      <c r="O270" s="60" t="s">
        <v>909</v>
      </c>
      <c r="P270" s="60" t="s">
        <v>910</v>
      </c>
      <c r="Q270" s="60" t="s">
        <v>876</v>
      </c>
      <c r="R270" s="60" t="s">
        <v>973</v>
      </c>
      <c r="S270" s="60" t="s">
        <v>897</v>
      </c>
      <c r="T270" s="60" t="s">
        <v>897</v>
      </c>
      <c r="U270" s="60" t="s">
        <v>898</v>
      </c>
      <c r="V270" s="60" t="s">
        <v>885</v>
      </c>
      <c r="W270" s="74">
        <v>43831</v>
      </c>
      <c r="X270" s="74">
        <v>43745</v>
      </c>
      <c r="Y270" s="74"/>
      <c r="Z270" s="74">
        <v>30826</v>
      </c>
    </row>
    <row r="271" spans="1:26">
      <c r="A271" s="60" t="s">
        <v>1649</v>
      </c>
      <c r="B271" s="60" t="s">
        <v>868</v>
      </c>
      <c r="C271" s="60" t="s">
        <v>1650</v>
      </c>
      <c r="D271" s="60" t="s">
        <v>524</v>
      </c>
      <c r="E271" s="73" t="s">
        <v>15</v>
      </c>
      <c r="F271" s="73" t="s">
        <v>23</v>
      </c>
      <c r="G271" s="60" t="s">
        <v>32</v>
      </c>
      <c r="H271" s="60" t="s">
        <v>1016</v>
      </c>
      <c r="I271" s="60" t="s">
        <v>820</v>
      </c>
      <c r="J271" s="60" t="s">
        <v>667</v>
      </c>
      <c r="K271" s="60" t="s">
        <v>683</v>
      </c>
      <c r="L271" s="60" t="s">
        <v>872</v>
      </c>
      <c r="M271" s="60" t="s">
        <v>1133</v>
      </c>
      <c r="N271" s="60" t="s">
        <v>14</v>
      </c>
      <c r="O271" s="60" t="s">
        <v>1031</v>
      </c>
      <c r="P271" s="60" t="s">
        <v>1032</v>
      </c>
      <c r="Q271" s="60" t="s">
        <v>876</v>
      </c>
      <c r="R271" s="60" t="s">
        <v>1499</v>
      </c>
      <c r="S271" s="60" t="s">
        <v>897</v>
      </c>
      <c r="T271" s="60" t="s">
        <v>897</v>
      </c>
      <c r="U271" s="60" t="s">
        <v>898</v>
      </c>
      <c r="V271" s="60" t="s">
        <v>1033</v>
      </c>
      <c r="W271" s="74">
        <v>43756</v>
      </c>
      <c r="X271" s="74">
        <v>43756</v>
      </c>
      <c r="Y271" s="74"/>
      <c r="Z271" s="74">
        <v>33212</v>
      </c>
    </row>
    <row r="272" spans="1:26">
      <c r="A272" s="60" t="s">
        <v>1651</v>
      </c>
      <c r="B272" s="60" t="s">
        <v>868</v>
      </c>
      <c r="C272" s="60" t="s">
        <v>1652</v>
      </c>
      <c r="D272" s="60" t="s">
        <v>121</v>
      </c>
      <c r="E272" s="73" t="s">
        <v>56</v>
      </c>
      <c r="F272" s="73" t="s">
        <v>123</v>
      </c>
      <c r="G272" s="60" t="s">
        <v>123</v>
      </c>
      <c r="H272" s="60" t="s">
        <v>1139</v>
      </c>
      <c r="I272" s="60" t="s">
        <v>819</v>
      </c>
      <c r="J272" s="60" t="s">
        <v>667</v>
      </c>
      <c r="K272" s="60" t="s">
        <v>716</v>
      </c>
      <c r="L272" s="60" t="s">
        <v>872</v>
      </c>
      <c r="M272" s="60" t="s">
        <v>914</v>
      </c>
      <c r="N272" s="60" t="s">
        <v>22</v>
      </c>
      <c r="O272" s="60" t="s">
        <v>1251</v>
      </c>
      <c r="P272" s="60" t="s">
        <v>1252</v>
      </c>
      <c r="Q272" s="60" t="s">
        <v>876</v>
      </c>
      <c r="R272" s="60" t="s">
        <v>1110</v>
      </c>
      <c r="S272" s="60" t="s">
        <v>897</v>
      </c>
      <c r="T272" s="60" t="s">
        <v>897</v>
      </c>
      <c r="U272" s="60" t="s">
        <v>898</v>
      </c>
      <c r="V272" s="60" t="s">
        <v>879</v>
      </c>
      <c r="W272" s="74">
        <v>43760</v>
      </c>
      <c r="X272" s="74">
        <v>43760</v>
      </c>
      <c r="Y272" s="74"/>
      <c r="Z272" s="74">
        <v>32587</v>
      </c>
    </row>
    <row r="273" spans="1:26">
      <c r="A273" s="60" t="s">
        <v>1653</v>
      </c>
      <c r="B273" s="60" t="s">
        <v>868</v>
      </c>
      <c r="C273" s="60" t="s">
        <v>1654</v>
      </c>
      <c r="D273" s="60" t="s">
        <v>626</v>
      </c>
      <c r="E273" s="73" t="s">
        <v>15</v>
      </c>
      <c r="F273" s="73" t="s">
        <v>23</v>
      </c>
      <c r="G273" s="60" t="s">
        <v>32</v>
      </c>
      <c r="H273" s="60" t="s">
        <v>1016</v>
      </c>
      <c r="I273" s="60" t="s">
        <v>820</v>
      </c>
      <c r="J273" s="60" t="s">
        <v>667</v>
      </c>
      <c r="K273" s="60" t="s">
        <v>683</v>
      </c>
      <c r="L273" s="60" t="s">
        <v>872</v>
      </c>
      <c r="M273" s="60" t="s">
        <v>1133</v>
      </c>
      <c r="N273" s="60" t="s">
        <v>14</v>
      </c>
      <c r="O273" s="60" t="s">
        <v>1031</v>
      </c>
      <c r="P273" s="60" t="s">
        <v>1032</v>
      </c>
      <c r="Q273" s="60" t="s">
        <v>876</v>
      </c>
      <c r="R273" s="60" t="s">
        <v>1179</v>
      </c>
      <c r="S273" s="60" t="s">
        <v>897</v>
      </c>
      <c r="T273" s="60" t="s">
        <v>897</v>
      </c>
      <c r="U273" s="60" t="s">
        <v>898</v>
      </c>
      <c r="V273" s="60" t="s">
        <v>1033</v>
      </c>
      <c r="W273" s="74">
        <v>43773</v>
      </c>
      <c r="X273" s="74">
        <v>43773</v>
      </c>
      <c r="Y273" s="74"/>
      <c r="Z273" s="74">
        <v>32505</v>
      </c>
    </row>
    <row r="274" spans="1:26">
      <c r="A274" s="60" t="s">
        <v>1655</v>
      </c>
      <c r="B274" s="60" t="s">
        <v>868</v>
      </c>
      <c r="C274" s="60" t="s">
        <v>1656</v>
      </c>
      <c r="D274" s="60" t="s">
        <v>301</v>
      </c>
      <c r="E274" s="73" t="s">
        <v>15</v>
      </c>
      <c r="F274" s="73" t="s">
        <v>870</v>
      </c>
      <c r="G274" s="60" t="s">
        <v>120</v>
      </c>
      <c r="H274" s="60" t="s">
        <v>1657</v>
      </c>
      <c r="I274" s="60" t="s">
        <v>822</v>
      </c>
      <c r="J274" s="60" t="s">
        <v>667</v>
      </c>
      <c r="K274" s="60" t="s">
        <v>748</v>
      </c>
      <c r="L274" s="60" t="s">
        <v>872</v>
      </c>
      <c r="M274" s="60" t="s">
        <v>986</v>
      </c>
      <c r="N274" s="60" t="s">
        <v>55</v>
      </c>
      <c r="O274" s="60" t="s">
        <v>1658</v>
      </c>
      <c r="P274" s="60" t="s">
        <v>1659</v>
      </c>
      <c r="Q274" s="60" t="s">
        <v>876</v>
      </c>
      <c r="R274" s="60" t="s">
        <v>1094</v>
      </c>
      <c r="S274" s="60" t="s">
        <v>1095</v>
      </c>
      <c r="T274" s="60" t="s">
        <v>1096</v>
      </c>
      <c r="U274" s="60" t="s">
        <v>898</v>
      </c>
      <c r="V274" s="60" t="s">
        <v>879</v>
      </c>
      <c r="W274" s="74">
        <v>43774</v>
      </c>
      <c r="X274" s="74">
        <v>43774</v>
      </c>
      <c r="Y274" s="74"/>
      <c r="Z274" s="74">
        <v>29157</v>
      </c>
    </row>
    <row r="275" spans="1:26">
      <c r="A275" s="60" t="s">
        <v>1660</v>
      </c>
      <c r="B275" s="60" t="s">
        <v>868</v>
      </c>
      <c r="C275" s="60" t="s">
        <v>1661</v>
      </c>
      <c r="D275" s="60" t="s">
        <v>591</v>
      </c>
      <c r="E275" s="73" t="s">
        <v>15</v>
      </c>
      <c r="F275" s="73" t="s">
        <v>870</v>
      </c>
      <c r="G275" s="60" t="s">
        <v>120</v>
      </c>
      <c r="H275" s="60" t="s">
        <v>1657</v>
      </c>
      <c r="I275" s="60" t="s">
        <v>822</v>
      </c>
      <c r="J275" s="60" t="s">
        <v>667</v>
      </c>
      <c r="K275" s="60" t="s">
        <v>715</v>
      </c>
      <c r="L275" s="60" t="s">
        <v>872</v>
      </c>
      <c r="M275" s="60" t="s">
        <v>873</v>
      </c>
      <c r="N275" s="60" t="s">
        <v>14</v>
      </c>
      <c r="O275" s="60" t="s">
        <v>1658</v>
      </c>
      <c r="P275" s="60" t="s">
        <v>1659</v>
      </c>
      <c r="Q275" s="60" t="s">
        <v>876</v>
      </c>
      <c r="R275" s="60" t="s">
        <v>1662</v>
      </c>
      <c r="S275" s="60" t="s">
        <v>1095</v>
      </c>
      <c r="T275" s="60" t="s">
        <v>1096</v>
      </c>
      <c r="U275" s="60" t="s">
        <v>898</v>
      </c>
      <c r="V275" s="60" t="s">
        <v>885</v>
      </c>
      <c r="W275" s="74">
        <v>43781</v>
      </c>
      <c r="X275" s="74">
        <v>43781</v>
      </c>
      <c r="Y275" s="74"/>
      <c r="Z275" s="74">
        <v>29255</v>
      </c>
    </row>
    <row r="276" spans="1:26">
      <c r="A276" s="60" t="s">
        <v>1663</v>
      </c>
      <c r="B276" s="60" t="s">
        <v>868</v>
      </c>
      <c r="C276" s="60" t="s">
        <v>1664</v>
      </c>
      <c r="D276" s="60" t="s">
        <v>411</v>
      </c>
      <c r="E276" s="73" t="s">
        <v>15</v>
      </c>
      <c r="F276" s="73" t="s">
        <v>870</v>
      </c>
      <c r="G276" s="60" t="s">
        <v>120</v>
      </c>
      <c r="H276" s="60" t="s">
        <v>1657</v>
      </c>
      <c r="I276" s="60" t="s">
        <v>822</v>
      </c>
      <c r="J276" s="60" t="s">
        <v>667</v>
      </c>
      <c r="K276" s="60" t="s">
        <v>715</v>
      </c>
      <c r="L276" s="60" t="s">
        <v>872</v>
      </c>
      <c r="M276" s="60" t="s">
        <v>873</v>
      </c>
      <c r="N276" s="60" t="s">
        <v>14</v>
      </c>
      <c r="O276" s="60" t="s">
        <v>1658</v>
      </c>
      <c r="P276" s="60" t="s">
        <v>1659</v>
      </c>
      <c r="Q276" s="60" t="s">
        <v>876</v>
      </c>
      <c r="R276" s="60" t="s">
        <v>1094</v>
      </c>
      <c r="S276" s="60" t="s">
        <v>1095</v>
      </c>
      <c r="T276" s="60" t="s">
        <v>1096</v>
      </c>
      <c r="U276" s="60" t="s">
        <v>898</v>
      </c>
      <c r="V276" s="60" t="s">
        <v>885</v>
      </c>
      <c r="W276" s="74">
        <v>43781</v>
      </c>
      <c r="X276" s="74">
        <v>43781</v>
      </c>
      <c r="Y276" s="74"/>
      <c r="Z276" s="74">
        <v>24203</v>
      </c>
    </row>
    <row r="277" spans="1:26">
      <c r="A277" s="60" t="s">
        <v>1665</v>
      </c>
      <c r="B277" s="60" t="s">
        <v>868</v>
      </c>
      <c r="C277" s="60" t="s">
        <v>1666</v>
      </c>
      <c r="D277" s="60" t="s">
        <v>134</v>
      </c>
      <c r="E277" s="73" t="s">
        <v>15</v>
      </c>
      <c r="F277" s="73" t="s">
        <v>870</v>
      </c>
      <c r="G277" s="60" t="s">
        <v>120</v>
      </c>
      <c r="H277" s="60" t="s">
        <v>1657</v>
      </c>
      <c r="I277" s="60" t="s">
        <v>822</v>
      </c>
      <c r="J277" s="60" t="s">
        <v>667</v>
      </c>
      <c r="K277" s="60" t="s">
        <v>720</v>
      </c>
      <c r="L277" s="60" t="s">
        <v>872</v>
      </c>
      <c r="M277" s="60" t="s">
        <v>873</v>
      </c>
      <c r="N277" s="60" t="s">
        <v>14</v>
      </c>
      <c r="O277" s="60" t="s">
        <v>1658</v>
      </c>
      <c r="P277" s="60" t="s">
        <v>1659</v>
      </c>
      <c r="Q277" s="60" t="s">
        <v>876</v>
      </c>
      <c r="R277" s="60" t="s">
        <v>1094</v>
      </c>
      <c r="S277" s="60" t="s">
        <v>1095</v>
      </c>
      <c r="T277" s="60" t="s">
        <v>1096</v>
      </c>
      <c r="U277" s="60" t="s">
        <v>898</v>
      </c>
      <c r="V277" s="60" t="s">
        <v>1033</v>
      </c>
      <c r="W277" s="74">
        <v>43781</v>
      </c>
      <c r="X277" s="74">
        <v>43781</v>
      </c>
      <c r="Y277" s="74"/>
      <c r="Z277" s="74">
        <v>27614</v>
      </c>
    </row>
    <row r="278" spans="1:26">
      <c r="A278" s="60" t="s">
        <v>1667</v>
      </c>
      <c r="B278" s="60" t="s">
        <v>868</v>
      </c>
      <c r="C278" s="60" t="s">
        <v>1668</v>
      </c>
      <c r="D278" s="60" t="s">
        <v>281</v>
      </c>
      <c r="E278" s="73" t="s">
        <v>15</v>
      </c>
      <c r="F278" s="73" t="s">
        <v>870</v>
      </c>
      <c r="G278" s="60" t="s">
        <v>120</v>
      </c>
      <c r="H278" s="60" t="s">
        <v>1657</v>
      </c>
      <c r="I278" s="60" t="s">
        <v>825</v>
      </c>
      <c r="J278" s="60" t="s">
        <v>667</v>
      </c>
      <c r="K278" s="60" t="s">
        <v>748</v>
      </c>
      <c r="L278" s="60" t="s">
        <v>872</v>
      </c>
      <c r="M278" s="60" t="s">
        <v>986</v>
      </c>
      <c r="N278" s="60" t="s">
        <v>55</v>
      </c>
      <c r="O278" s="60" t="s">
        <v>1669</v>
      </c>
      <c r="P278" s="60" t="s">
        <v>1670</v>
      </c>
      <c r="Q278" s="60" t="s">
        <v>876</v>
      </c>
      <c r="R278" s="60" t="s">
        <v>1671</v>
      </c>
      <c r="S278" s="60" t="s">
        <v>1672</v>
      </c>
      <c r="T278" s="60" t="s">
        <v>1673</v>
      </c>
      <c r="U278" s="60" t="s">
        <v>898</v>
      </c>
      <c r="V278" s="60" t="s">
        <v>879</v>
      </c>
      <c r="W278" s="74">
        <v>43781</v>
      </c>
      <c r="X278" s="74">
        <v>43781</v>
      </c>
      <c r="Y278" s="74"/>
      <c r="Z278" s="74">
        <v>29557</v>
      </c>
    </row>
    <row r="279" spans="1:26">
      <c r="A279" s="60" t="s">
        <v>1674</v>
      </c>
      <c r="B279" s="60" t="s">
        <v>868</v>
      </c>
      <c r="C279" s="60" t="s">
        <v>1675</v>
      </c>
      <c r="D279" s="60" t="s">
        <v>356</v>
      </c>
      <c r="E279" s="73" t="s">
        <v>15</v>
      </c>
      <c r="F279" s="73" t="s">
        <v>870</v>
      </c>
      <c r="G279" s="60" t="s">
        <v>120</v>
      </c>
      <c r="H279" s="60" t="s">
        <v>1657</v>
      </c>
      <c r="I279" s="60" t="s">
        <v>825</v>
      </c>
      <c r="J279" s="60" t="s">
        <v>667</v>
      </c>
      <c r="K279" s="60" t="s">
        <v>715</v>
      </c>
      <c r="L279" s="60" t="s">
        <v>1075</v>
      </c>
      <c r="M279" s="60" t="s">
        <v>873</v>
      </c>
      <c r="N279" s="60" t="s">
        <v>14</v>
      </c>
      <c r="O279" s="60" t="s">
        <v>1669</v>
      </c>
      <c r="P279" s="60" t="s">
        <v>1670</v>
      </c>
      <c r="Q279" s="60" t="s">
        <v>876</v>
      </c>
      <c r="R279" s="60" t="s">
        <v>1671</v>
      </c>
      <c r="S279" s="60" t="s">
        <v>1672</v>
      </c>
      <c r="T279" s="60" t="s">
        <v>1673</v>
      </c>
      <c r="U279" s="60" t="s">
        <v>898</v>
      </c>
      <c r="V279" s="60" t="s">
        <v>885</v>
      </c>
      <c r="W279" s="74">
        <v>43787</v>
      </c>
      <c r="X279" s="74">
        <v>43787</v>
      </c>
      <c r="Y279" s="74">
        <v>44012</v>
      </c>
      <c r="Z279" s="74">
        <v>31830</v>
      </c>
    </row>
    <row r="280" spans="1:26">
      <c r="A280" s="60" t="s">
        <v>1676</v>
      </c>
      <c r="B280" s="60" t="s">
        <v>868</v>
      </c>
      <c r="C280" s="60" t="s">
        <v>1677</v>
      </c>
      <c r="D280" s="60" t="s">
        <v>482</v>
      </c>
      <c r="E280" s="73" t="s">
        <v>15</v>
      </c>
      <c r="F280" s="73" t="s">
        <v>870</v>
      </c>
      <c r="G280" s="60" t="s">
        <v>120</v>
      </c>
      <c r="H280" s="60" t="s">
        <v>1657</v>
      </c>
      <c r="I280" s="60" t="s">
        <v>825</v>
      </c>
      <c r="J280" s="60" t="s">
        <v>667</v>
      </c>
      <c r="K280" s="60" t="s">
        <v>715</v>
      </c>
      <c r="L280" s="60" t="s">
        <v>872</v>
      </c>
      <c r="M280" s="60" t="s">
        <v>873</v>
      </c>
      <c r="N280" s="60" t="s">
        <v>14</v>
      </c>
      <c r="O280" s="60" t="s">
        <v>1669</v>
      </c>
      <c r="P280" s="60" t="s">
        <v>1670</v>
      </c>
      <c r="Q280" s="60" t="s">
        <v>876</v>
      </c>
      <c r="R280" s="60" t="s">
        <v>1671</v>
      </c>
      <c r="S280" s="60" t="s">
        <v>1672</v>
      </c>
      <c r="T280" s="60" t="s">
        <v>1673</v>
      </c>
      <c r="U280" s="60" t="s">
        <v>898</v>
      </c>
      <c r="V280" s="60" t="s">
        <v>885</v>
      </c>
      <c r="W280" s="74">
        <v>43787</v>
      </c>
      <c r="X280" s="74">
        <v>43787</v>
      </c>
      <c r="Y280" s="74"/>
      <c r="Z280" s="74">
        <v>29654</v>
      </c>
    </row>
    <row r="281" spans="1:26">
      <c r="A281" s="60" t="s">
        <v>1678</v>
      </c>
      <c r="B281" s="60" t="s">
        <v>868</v>
      </c>
      <c r="C281" s="60" t="s">
        <v>1679</v>
      </c>
      <c r="D281" s="60" t="s">
        <v>143</v>
      </c>
      <c r="E281" s="73" t="s">
        <v>15</v>
      </c>
      <c r="F281" s="73" t="s">
        <v>870</v>
      </c>
      <c r="G281" s="60" t="s">
        <v>79</v>
      </c>
      <c r="H281" s="60" t="s">
        <v>1007</v>
      </c>
      <c r="I281" s="60" t="s">
        <v>826</v>
      </c>
      <c r="J281" s="60" t="s">
        <v>667</v>
      </c>
      <c r="K281" s="60" t="s">
        <v>723</v>
      </c>
      <c r="L281" s="60" t="s">
        <v>872</v>
      </c>
      <c r="M281" s="60" t="s">
        <v>1079</v>
      </c>
      <c r="N281" s="60" t="s">
        <v>14</v>
      </c>
      <c r="O281" s="60" t="s">
        <v>1008</v>
      </c>
      <c r="P281" s="60" t="s">
        <v>1009</v>
      </c>
      <c r="Q281" s="60" t="s">
        <v>876</v>
      </c>
      <c r="R281" s="60" t="s">
        <v>1000</v>
      </c>
      <c r="S281" s="60" t="s">
        <v>897</v>
      </c>
      <c r="T281" s="60" t="s">
        <v>897</v>
      </c>
      <c r="U281" s="60" t="s">
        <v>898</v>
      </c>
      <c r="V281" s="60" t="s">
        <v>1033</v>
      </c>
      <c r="W281" s="74">
        <v>43788</v>
      </c>
      <c r="X281" s="74">
        <v>43788</v>
      </c>
      <c r="Y281" s="74"/>
      <c r="Z281" s="74">
        <v>32525</v>
      </c>
    </row>
    <row r="282" spans="1:26">
      <c r="A282" s="60" t="s">
        <v>1680</v>
      </c>
      <c r="B282" s="60" t="s">
        <v>868</v>
      </c>
      <c r="C282" s="60" t="s">
        <v>1681</v>
      </c>
      <c r="D282" s="60" t="s">
        <v>570</v>
      </c>
      <c r="E282" s="73" t="s">
        <v>56</v>
      </c>
      <c r="F282" s="73" t="s">
        <v>1216</v>
      </c>
      <c r="G282" s="60" t="s">
        <v>57</v>
      </c>
      <c r="H282" s="60" t="s">
        <v>1139</v>
      </c>
      <c r="I282" s="60" t="s">
        <v>819</v>
      </c>
      <c r="J282" s="60" t="s">
        <v>668</v>
      </c>
      <c r="K282" s="60" t="s">
        <v>702</v>
      </c>
      <c r="L282" s="60" t="s">
        <v>872</v>
      </c>
      <c r="M282" s="60" t="s">
        <v>1069</v>
      </c>
      <c r="N282" s="60" t="s">
        <v>14</v>
      </c>
      <c r="O282" s="60" t="s">
        <v>1217</v>
      </c>
      <c r="P282" s="60" t="s">
        <v>1218</v>
      </c>
      <c r="Q282" s="60" t="s">
        <v>876</v>
      </c>
      <c r="R282" s="60" t="s">
        <v>951</v>
      </c>
      <c r="S282" s="60" t="s">
        <v>897</v>
      </c>
      <c r="T282" s="60" t="s">
        <v>897</v>
      </c>
      <c r="U282" s="60" t="s">
        <v>898</v>
      </c>
      <c r="V282" s="60" t="s">
        <v>1033</v>
      </c>
      <c r="W282" s="74">
        <v>43788</v>
      </c>
      <c r="X282" s="74">
        <v>43788</v>
      </c>
      <c r="Y282" s="74"/>
      <c r="Z282" s="74">
        <v>32915</v>
      </c>
    </row>
    <row r="283" spans="1:26">
      <c r="A283" s="60" t="s">
        <v>1682</v>
      </c>
      <c r="B283" s="60" t="s">
        <v>868</v>
      </c>
      <c r="C283" s="60" t="s">
        <v>1683</v>
      </c>
      <c r="D283" s="60" t="s">
        <v>597</v>
      </c>
      <c r="E283" s="73" t="s">
        <v>15</v>
      </c>
      <c r="F283" s="73" t="s">
        <v>870</v>
      </c>
      <c r="G283" s="60" t="s">
        <v>120</v>
      </c>
      <c r="H283" s="60" t="s">
        <v>1657</v>
      </c>
      <c r="I283" s="60" t="s">
        <v>823</v>
      </c>
      <c r="J283" s="60" t="s">
        <v>667</v>
      </c>
      <c r="K283" s="60" t="s">
        <v>720</v>
      </c>
      <c r="L283" s="60" t="s">
        <v>872</v>
      </c>
      <c r="M283" s="60" t="s">
        <v>873</v>
      </c>
      <c r="N283" s="60" t="s">
        <v>14</v>
      </c>
      <c r="O283" s="60" t="s">
        <v>1684</v>
      </c>
      <c r="P283" s="60" t="s">
        <v>1685</v>
      </c>
      <c r="Q283" s="60" t="s">
        <v>876</v>
      </c>
      <c r="R283" s="60" t="s">
        <v>1686</v>
      </c>
      <c r="S283" s="60" t="s">
        <v>1687</v>
      </c>
      <c r="T283" s="60" t="s">
        <v>1687</v>
      </c>
      <c r="U283" s="60" t="s">
        <v>898</v>
      </c>
      <c r="V283" s="60" t="s">
        <v>1033</v>
      </c>
      <c r="W283" s="74">
        <v>43789</v>
      </c>
      <c r="X283" s="74">
        <v>43789</v>
      </c>
      <c r="Y283" s="74"/>
      <c r="Z283" s="74">
        <v>34535</v>
      </c>
    </row>
    <row r="284" spans="1:26">
      <c r="A284" s="60" t="s">
        <v>1688</v>
      </c>
      <c r="B284" s="60" t="s">
        <v>868</v>
      </c>
      <c r="C284" s="60" t="s">
        <v>1689</v>
      </c>
      <c r="D284" s="60" t="s">
        <v>413</v>
      </c>
      <c r="E284" s="73" t="s">
        <v>15</v>
      </c>
      <c r="F284" s="73" t="s">
        <v>870</v>
      </c>
      <c r="G284" s="60" t="s">
        <v>120</v>
      </c>
      <c r="H284" s="60" t="s">
        <v>1657</v>
      </c>
      <c r="I284" s="60" t="s">
        <v>823</v>
      </c>
      <c r="J284" s="60" t="s">
        <v>667</v>
      </c>
      <c r="K284" s="60" t="s">
        <v>715</v>
      </c>
      <c r="L284" s="60" t="s">
        <v>872</v>
      </c>
      <c r="M284" s="60" t="s">
        <v>873</v>
      </c>
      <c r="N284" s="60" t="s">
        <v>14</v>
      </c>
      <c r="O284" s="60" t="s">
        <v>1684</v>
      </c>
      <c r="P284" s="60" t="s">
        <v>1685</v>
      </c>
      <c r="Q284" s="60" t="s">
        <v>876</v>
      </c>
      <c r="R284" s="60" t="s">
        <v>1690</v>
      </c>
      <c r="S284" s="60" t="s">
        <v>1687</v>
      </c>
      <c r="T284" s="60" t="s">
        <v>1687</v>
      </c>
      <c r="U284" s="60" t="s">
        <v>898</v>
      </c>
      <c r="V284" s="60" t="s">
        <v>885</v>
      </c>
      <c r="W284" s="74">
        <v>43789</v>
      </c>
      <c r="X284" s="74">
        <v>43789</v>
      </c>
      <c r="Y284" s="74"/>
      <c r="Z284" s="74">
        <v>30162</v>
      </c>
    </row>
    <row r="285" spans="1:26">
      <c r="A285" s="60" t="s">
        <v>1691</v>
      </c>
      <c r="B285" s="60" t="s">
        <v>868</v>
      </c>
      <c r="C285" s="60" t="s">
        <v>1692</v>
      </c>
      <c r="D285" s="60" t="s">
        <v>581</v>
      </c>
      <c r="E285" s="73" t="s">
        <v>15</v>
      </c>
      <c r="F285" s="73" t="s">
        <v>870</v>
      </c>
      <c r="G285" s="60" t="s">
        <v>120</v>
      </c>
      <c r="H285" s="60" t="s">
        <v>1657</v>
      </c>
      <c r="I285" s="60" t="s">
        <v>823</v>
      </c>
      <c r="J285" s="60" t="s">
        <v>667</v>
      </c>
      <c r="K285" s="60" t="s">
        <v>715</v>
      </c>
      <c r="L285" s="60" t="s">
        <v>1075</v>
      </c>
      <c r="M285" s="60" t="s">
        <v>873</v>
      </c>
      <c r="N285" s="60" t="s">
        <v>14</v>
      </c>
      <c r="O285" s="60" t="s">
        <v>1684</v>
      </c>
      <c r="P285" s="60" t="s">
        <v>1685</v>
      </c>
      <c r="Q285" s="60" t="s">
        <v>876</v>
      </c>
      <c r="R285" s="60" t="s">
        <v>1693</v>
      </c>
      <c r="S285" s="60" t="s">
        <v>1687</v>
      </c>
      <c r="T285" s="60" t="s">
        <v>1687</v>
      </c>
      <c r="U285" s="60" t="s">
        <v>898</v>
      </c>
      <c r="V285" s="60" t="s">
        <v>885</v>
      </c>
      <c r="W285" s="74">
        <v>43789</v>
      </c>
      <c r="X285" s="74">
        <v>43789</v>
      </c>
      <c r="Y285" s="74">
        <v>44012</v>
      </c>
      <c r="Z285" s="74">
        <v>29695</v>
      </c>
    </row>
    <row r="286" spans="1:26">
      <c r="A286" s="60" t="s">
        <v>1694</v>
      </c>
      <c r="B286" s="60" t="s">
        <v>868</v>
      </c>
      <c r="C286" s="60" t="s">
        <v>1695</v>
      </c>
      <c r="D286" s="60" t="s">
        <v>170</v>
      </c>
      <c r="E286" s="73" t="s">
        <v>15</v>
      </c>
      <c r="F286" s="73" t="s">
        <v>870</v>
      </c>
      <c r="G286" s="60" t="s">
        <v>120</v>
      </c>
      <c r="H286" s="60" t="s">
        <v>1657</v>
      </c>
      <c r="I286" s="60" t="s">
        <v>823</v>
      </c>
      <c r="J286" s="60" t="s">
        <v>667</v>
      </c>
      <c r="K286" s="60" t="s">
        <v>715</v>
      </c>
      <c r="L286" s="60" t="s">
        <v>872</v>
      </c>
      <c r="M286" s="60" t="s">
        <v>873</v>
      </c>
      <c r="N286" s="60" t="s">
        <v>14</v>
      </c>
      <c r="O286" s="60" t="s">
        <v>1684</v>
      </c>
      <c r="P286" s="60" t="s">
        <v>1685</v>
      </c>
      <c r="Q286" s="60" t="s">
        <v>876</v>
      </c>
      <c r="R286" s="60" t="s">
        <v>1686</v>
      </c>
      <c r="S286" s="60" t="s">
        <v>1687</v>
      </c>
      <c r="T286" s="60" t="s">
        <v>1687</v>
      </c>
      <c r="U286" s="60" t="s">
        <v>898</v>
      </c>
      <c r="V286" s="60" t="s">
        <v>885</v>
      </c>
      <c r="W286" s="74">
        <v>43789</v>
      </c>
      <c r="X286" s="74">
        <v>43789</v>
      </c>
      <c r="Y286" s="74"/>
      <c r="Z286" s="74">
        <v>24624</v>
      </c>
    </row>
    <row r="287" spans="1:26">
      <c r="A287" s="60" t="s">
        <v>1696</v>
      </c>
      <c r="B287" s="60" t="s">
        <v>868</v>
      </c>
      <c r="C287" s="60" t="s">
        <v>1697</v>
      </c>
      <c r="D287" s="60" t="s">
        <v>1698</v>
      </c>
      <c r="E287" s="73" t="s">
        <v>1226</v>
      </c>
      <c r="F287" s="73" t="s">
        <v>1226</v>
      </c>
      <c r="G287" s="60" t="s">
        <v>1621</v>
      </c>
      <c r="H287" s="60" t="s">
        <v>1615</v>
      </c>
      <c r="I287" s="60" t="s">
        <v>819</v>
      </c>
      <c r="J287" s="60" t="s">
        <v>668</v>
      </c>
      <c r="K287" s="60" t="s">
        <v>1699</v>
      </c>
      <c r="L287" s="60" t="s">
        <v>872</v>
      </c>
      <c r="M287" s="60" t="s">
        <v>1700</v>
      </c>
      <c r="N287" s="60" t="s">
        <v>14</v>
      </c>
      <c r="O287" s="60" t="s">
        <v>1623</v>
      </c>
      <c r="P287" s="60" t="s">
        <v>1624</v>
      </c>
      <c r="Q287" s="60" t="s">
        <v>876</v>
      </c>
      <c r="R287" s="60" t="s">
        <v>923</v>
      </c>
      <c r="S287" s="60" t="s">
        <v>923</v>
      </c>
      <c r="T287" s="60" t="s">
        <v>924</v>
      </c>
      <c r="U287" s="60" t="s">
        <v>898</v>
      </c>
      <c r="V287" s="60" t="s">
        <v>1033</v>
      </c>
      <c r="W287" s="74">
        <v>43801</v>
      </c>
      <c r="X287" s="74">
        <v>43801</v>
      </c>
      <c r="Y287" s="74"/>
      <c r="Z287" s="74">
        <v>29268</v>
      </c>
    </row>
    <row r="288" spans="1:26">
      <c r="A288" s="60" t="s">
        <v>1701</v>
      </c>
      <c r="B288" s="60" t="s">
        <v>868</v>
      </c>
      <c r="C288" s="60" t="s">
        <v>1702</v>
      </c>
      <c r="D288" s="60" t="s">
        <v>291</v>
      </c>
      <c r="E288" s="73" t="s">
        <v>15</v>
      </c>
      <c r="F288" s="73" t="s">
        <v>870</v>
      </c>
      <c r="G288" s="60" t="s">
        <v>39</v>
      </c>
      <c r="H288" s="60" t="s">
        <v>871</v>
      </c>
      <c r="I288" s="60" t="s">
        <v>819</v>
      </c>
      <c r="J288" s="60" t="s">
        <v>667</v>
      </c>
      <c r="K288" s="60" t="s">
        <v>708</v>
      </c>
      <c r="L288" s="60" t="s">
        <v>872</v>
      </c>
      <c r="M288" s="60" t="s">
        <v>873</v>
      </c>
      <c r="N288" s="60" t="s">
        <v>14</v>
      </c>
      <c r="O288" s="60" t="s">
        <v>987</v>
      </c>
      <c r="P288" s="60" t="s">
        <v>988</v>
      </c>
      <c r="Q288" s="60" t="s">
        <v>876</v>
      </c>
      <c r="R288" s="60" t="s">
        <v>1046</v>
      </c>
      <c r="S288" s="60" t="s">
        <v>897</v>
      </c>
      <c r="T288" s="60" t="s">
        <v>897</v>
      </c>
      <c r="U288" s="60" t="s">
        <v>898</v>
      </c>
      <c r="V288" s="60" t="s">
        <v>879</v>
      </c>
      <c r="W288" s="74">
        <v>43801</v>
      </c>
      <c r="X288" s="74">
        <v>43801</v>
      </c>
      <c r="Y288" s="74"/>
      <c r="Z288" s="74">
        <v>34879</v>
      </c>
    </row>
    <row r="289" spans="1:26">
      <c r="A289" s="60" t="s">
        <v>1703</v>
      </c>
      <c r="B289" s="60" t="s">
        <v>868</v>
      </c>
      <c r="C289" s="60" t="s">
        <v>1704</v>
      </c>
      <c r="D289" s="60" t="s">
        <v>617</v>
      </c>
      <c r="E289" s="73" t="s">
        <v>15</v>
      </c>
      <c r="F289" s="73" t="s">
        <v>23</v>
      </c>
      <c r="G289" s="60" t="s">
        <v>32</v>
      </c>
      <c r="H289" s="60" t="s">
        <v>1016</v>
      </c>
      <c r="I289" s="60" t="s">
        <v>820</v>
      </c>
      <c r="J289" s="60" t="s">
        <v>667</v>
      </c>
      <c r="K289" s="60" t="s">
        <v>683</v>
      </c>
      <c r="L289" s="60" t="s">
        <v>872</v>
      </c>
      <c r="M289" s="60" t="s">
        <v>1133</v>
      </c>
      <c r="N289" s="60" t="s">
        <v>14</v>
      </c>
      <c r="O289" s="60" t="s">
        <v>1031</v>
      </c>
      <c r="P289" s="60" t="s">
        <v>1032</v>
      </c>
      <c r="Q289" s="60" t="s">
        <v>876</v>
      </c>
      <c r="R289" s="60" t="s">
        <v>978</v>
      </c>
      <c r="S289" s="60" t="s">
        <v>897</v>
      </c>
      <c r="T289" s="60" t="s">
        <v>897</v>
      </c>
      <c r="U289" s="60" t="s">
        <v>898</v>
      </c>
      <c r="V289" s="60" t="s">
        <v>1033</v>
      </c>
      <c r="W289" s="74">
        <v>43801</v>
      </c>
      <c r="X289" s="74">
        <v>43801</v>
      </c>
      <c r="Y289" s="74"/>
      <c r="Z289" s="74">
        <v>27964</v>
      </c>
    </row>
    <row r="290" spans="1:26">
      <c r="A290" s="60" t="s">
        <v>1705</v>
      </c>
      <c r="B290" s="60" t="s">
        <v>868</v>
      </c>
      <c r="C290" s="60" t="s">
        <v>1706</v>
      </c>
      <c r="D290" s="60" t="s">
        <v>313</v>
      </c>
      <c r="E290" s="73" t="s">
        <v>15</v>
      </c>
      <c r="F290" s="73" t="s">
        <v>23</v>
      </c>
      <c r="G290" s="60" t="s">
        <v>32</v>
      </c>
      <c r="H290" s="60" t="s">
        <v>1016</v>
      </c>
      <c r="I290" s="60" t="s">
        <v>820</v>
      </c>
      <c r="J290" s="60" t="s">
        <v>667</v>
      </c>
      <c r="K290" s="60" t="s">
        <v>683</v>
      </c>
      <c r="L290" s="60" t="s">
        <v>872</v>
      </c>
      <c r="M290" s="60" t="s">
        <v>1133</v>
      </c>
      <c r="N290" s="60" t="s">
        <v>14</v>
      </c>
      <c r="O290" s="60" t="s">
        <v>1031</v>
      </c>
      <c r="P290" s="60" t="s">
        <v>1032</v>
      </c>
      <c r="Q290" s="60" t="s">
        <v>876</v>
      </c>
      <c r="R290" s="60" t="s">
        <v>991</v>
      </c>
      <c r="S290" s="60" t="s">
        <v>923</v>
      </c>
      <c r="T290" s="60" t="s">
        <v>924</v>
      </c>
      <c r="U290" s="60" t="s">
        <v>898</v>
      </c>
      <c r="V290" s="60" t="s">
        <v>1033</v>
      </c>
      <c r="W290" s="74">
        <v>43801</v>
      </c>
      <c r="X290" s="74">
        <v>43801</v>
      </c>
      <c r="Y290" s="74"/>
      <c r="Z290" s="74">
        <v>31308</v>
      </c>
    </row>
    <row r="291" spans="1:26">
      <c r="A291" s="60" t="s">
        <v>1707</v>
      </c>
      <c r="B291" s="60" t="s">
        <v>868</v>
      </c>
      <c r="C291" s="60" t="s">
        <v>1708</v>
      </c>
      <c r="D291" s="60" t="s">
        <v>450</v>
      </c>
      <c r="E291" s="73" t="s">
        <v>15</v>
      </c>
      <c r="F291" s="73" t="s">
        <v>870</v>
      </c>
      <c r="G291" s="60" t="s">
        <v>120</v>
      </c>
      <c r="H291" s="60" t="s">
        <v>1657</v>
      </c>
      <c r="I291" s="60" t="s">
        <v>825</v>
      </c>
      <c r="J291" s="60" t="s">
        <v>667</v>
      </c>
      <c r="K291" s="60" t="s">
        <v>720</v>
      </c>
      <c r="L291" s="60" t="s">
        <v>872</v>
      </c>
      <c r="M291" s="60" t="s">
        <v>873</v>
      </c>
      <c r="N291" s="60" t="s">
        <v>14</v>
      </c>
      <c r="O291" s="60" t="s">
        <v>1669</v>
      </c>
      <c r="P291" s="60" t="s">
        <v>1670</v>
      </c>
      <c r="Q291" s="60" t="s">
        <v>876</v>
      </c>
      <c r="R291" s="60" t="s">
        <v>1709</v>
      </c>
      <c r="S291" s="60" t="s">
        <v>1672</v>
      </c>
      <c r="T291" s="60" t="s">
        <v>1673</v>
      </c>
      <c r="U291" s="60" t="s">
        <v>898</v>
      </c>
      <c r="V291" s="60" t="s">
        <v>1033</v>
      </c>
      <c r="W291" s="74">
        <v>43808</v>
      </c>
      <c r="X291" s="74">
        <v>43808</v>
      </c>
      <c r="Y291" s="74"/>
      <c r="Z291" s="74">
        <v>30578</v>
      </c>
    </row>
    <row r="292" spans="1:26">
      <c r="A292" s="60" t="s">
        <v>1710</v>
      </c>
      <c r="B292" s="60" t="s">
        <v>868</v>
      </c>
      <c r="C292" s="60" t="s">
        <v>1711</v>
      </c>
      <c r="D292" s="60" t="s">
        <v>1712</v>
      </c>
      <c r="E292" s="73" t="s">
        <v>1226</v>
      </c>
      <c r="F292" s="73" t="s">
        <v>1226</v>
      </c>
      <c r="G292" s="60" t="s">
        <v>1621</v>
      </c>
      <c r="H292" s="60" t="s">
        <v>1615</v>
      </c>
      <c r="I292" s="60" t="s">
        <v>819</v>
      </c>
      <c r="J292" s="60" t="s">
        <v>668</v>
      </c>
      <c r="K292" s="60" t="s">
        <v>1713</v>
      </c>
      <c r="L292" s="60" t="s">
        <v>872</v>
      </c>
      <c r="M292" s="60" t="s">
        <v>1506</v>
      </c>
      <c r="N292" s="60" t="s">
        <v>14</v>
      </c>
      <c r="O292" s="60" t="s">
        <v>1623</v>
      </c>
      <c r="P292" s="60" t="s">
        <v>1624</v>
      </c>
      <c r="Q292" s="60" t="s">
        <v>876</v>
      </c>
      <c r="R292" s="60" t="s">
        <v>1257</v>
      </c>
      <c r="S292" s="60" t="s">
        <v>897</v>
      </c>
      <c r="T292" s="60" t="s">
        <v>897</v>
      </c>
      <c r="U292" s="60" t="s">
        <v>898</v>
      </c>
      <c r="V292" s="60" t="s">
        <v>1033</v>
      </c>
      <c r="W292" s="74">
        <v>43810</v>
      </c>
      <c r="X292" s="74">
        <v>43810</v>
      </c>
      <c r="Y292" s="74"/>
      <c r="Z292" s="74">
        <v>31954</v>
      </c>
    </row>
    <row r="293" spans="1:26">
      <c r="A293" s="60" t="s">
        <v>1714</v>
      </c>
      <c r="B293" s="60" t="s">
        <v>868</v>
      </c>
      <c r="C293" s="60" t="s">
        <v>1715</v>
      </c>
      <c r="D293" s="60" t="s">
        <v>1716</v>
      </c>
      <c r="E293" s="73" t="s">
        <v>1226</v>
      </c>
      <c r="F293" s="73" t="s">
        <v>1226</v>
      </c>
      <c r="G293" s="60" t="s">
        <v>1227</v>
      </c>
      <c r="H293" s="60" t="s">
        <v>1615</v>
      </c>
      <c r="I293" s="60" t="s">
        <v>819</v>
      </c>
      <c r="J293" s="60" t="s">
        <v>668</v>
      </c>
      <c r="K293" s="60" t="s">
        <v>1717</v>
      </c>
      <c r="L293" s="60" t="s">
        <v>872</v>
      </c>
      <c r="M293" s="60" t="s">
        <v>1064</v>
      </c>
      <c r="N293" s="60" t="s">
        <v>22</v>
      </c>
      <c r="O293" s="60" t="s">
        <v>1616</v>
      </c>
      <c r="P293" s="60" t="s">
        <v>1617</v>
      </c>
      <c r="Q293" s="60" t="s">
        <v>876</v>
      </c>
      <c r="R293" s="60" t="s">
        <v>1423</v>
      </c>
      <c r="S293" s="60" t="s">
        <v>897</v>
      </c>
      <c r="T293" s="60" t="s">
        <v>897</v>
      </c>
      <c r="U293" s="60" t="s">
        <v>898</v>
      </c>
      <c r="V293" s="60" t="s">
        <v>879</v>
      </c>
      <c r="W293" s="74">
        <v>43815</v>
      </c>
      <c r="X293" s="74">
        <v>43815</v>
      </c>
      <c r="Y293" s="74"/>
      <c r="Z293" s="74">
        <v>32976</v>
      </c>
    </row>
    <row r="294" spans="1:26">
      <c r="A294" s="60" t="s">
        <v>1718</v>
      </c>
      <c r="B294" s="60" t="s">
        <v>868</v>
      </c>
      <c r="C294" s="60" t="s">
        <v>1719</v>
      </c>
      <c r="D294" s="60" t="s">
        <v>398</v>
      </c>
      <c r="E294" s="73" t="s">
        <v>15</v>
      </c>
      <c r="F294" s="73" t="s">
        <v>870</v>
      </c>
      <c r="G294" s="60" t="s">
        <v>120</v>
      </c>
      <c r="H294" s="60" t="s">
        <v>1657</v>
      </c>
      <c r="I294" s="60" t="s">
        <v>825</v>
      </c>
      <c r="J294" s="60" t="s">
        <v>667</v>
      </c>
      <c r="K294" s="60" t="s">
        <v>715</v>
      </c>
      <c r="L294" s="60" t="s">
        <v>1075</v>
      </c>
      <c r="M294" s="60" t="s">
        <v>873</v>
      </c>
      <c r="N294" s="60" t="s">
        <v>14</v>
      </c>
      <c r="O294" s="60" t="s">
        <v>1669</v>
      </c>
      <c r="P294" s="60" t="s">
        <v>1670</v>
      </c>
      <c r="Q294" s="60" t="s">
        <v>876</v>
      </c>
      <c r="R294" s="60" t="s">
        <v>1709</v>
      </c>
      <c r="S294" s="60" t="s">
        <v>1672</v>
      </c>
      <c r="T294" s="60" t="s">
        <v>1673</v>
      </c>
      <c r="U294" s="60" t="s">
        <v>898</v>
      </c>
      <c r="V294" s="60" t="s">
        <v>885</v>
      </c>
      <c r="W294" s="74">
        <v>43815</v>
      </c>
      <c r="X294" s="74">
        <v>43815</v>
      </c>
      <c r="Y294" s="74">
        <v>44012</v>
      </c>
      <c r="Z294" s="74">
        <v>34004</v>
      </c>
    </row>
    <row r="295" spans="1:26">
      <c r="A295" s="60" t="s">
        <v>1720</v>
      </c>
      <c r="B295" s="60" t="s">
        <v>868</v>
      </c>
      <c r="C295" s="60" t="s">
        <v>1721</v>
      </c>
      <c r="D295" s="60" t="s">
        <v>1722</v>
      </c>
      <c r="E295" s="73" t="s">
        <v>1226</v>
      </c>
      <c r="F295" s="73" t="s">
        <v>1226</v>
      </c>
      <c r="G295" s="60" t="s">
        <v>1621</v>
      </c>
      <c r="H295" s="60" t="s">
        <v>1615</v>
      </c>
      <c r="I295" s="60" t="s">
        <v>819</v>
      </c>
      <c r="J295" s="60" t="s">
        <v>667</v>
      </c>
      <c r="K295" s="60" t="s">
        <v>1713</v>
      </c>
      <c r="L295" s="60" t="s">
        <v>872</v>
      </c>
      <c r="M295" s="60" t="s">
        <v>1506</v>
      </c>
      <c r="N295" s="60" t="s">
        <v>14</v>
      </c>
      <c r="O295" s="60" t="s">
        <v>1623</v>
      </c>
      <c r="P295" s="60" t="s">
        <v>1624</v>
      </c>
      <c r="Q295" s="60" t="s">
        <v>876</v>
      </c>
      <c r="R295" s="60" t="s">
        <v>1423</v>
      </c>
      <c r="S295" s="60" t="s">
        <v>897</v>
      </c>
      <c r="T295" s="60" t="s">
        <v>897</v>
      </c>
      <c r="U295" s="60" t="s">
        <v>898</v>
      </c>
      <c r="V295" s="60" t="s">
        <v>1033</v>
      </c>
      <c r="W295" s="74">
        <v>43817</v>
      </c>
      <c r="X295" s="74">
        <v>43817</v>
      </c>
      <c r="Y295" s="74"/>
      <c r="Z295" s="74">
        <v>31388</v>
      </c>
    </row>
    <row r="296" spans="1:26">
      <c r="A296" s="60" t="s">
        <v>1723</v>
      </c>
      <c r="B296" s="60" t="s">
        <v>868</v>
      </c>
      <c r="C296" s="60" t="s">
        <v>1724</v>
      </c>
      <c r="D296" s="60" t="s">
        <v>1725</v>
      </c>
      <c r="E296" s="73" t="s">
        <v>1226</v>
      </c>
      <c r="F296" s="73" t="s">
        <v>1226</v>
      </c>
      <c r="G296" s="60" t="s">
        <v>1621</v>
      </c>
      <c r="H296" s="60" t="s">
        <v>1615</v>
      </c>
      <c r="I296" s="60" t="s">
        <v>819</v>
      </c>
      <c r="J296" s="60" t="s">
        <v>668</v>
      </c>
      <c r="K296" s="60" t="s">
        <v>1713</v>
      </c>
      <c r="L296" s="60" t="s">
        <v>872</v>
      </c>
      <c r="M296" s="60" t="s">
        <v>1506</v>
      </c>
      <c r="N296" s="60" t="s">
        <v>14</v>
      </c>
      <c r="O296" s="60" t="s">
        <v>1623</v>
      </c>
      <c r="P296" s="60" t="s">
        <v>1624</v>
      </c>
      <c r="Q296" s="60" t="s">
        <v>876</v>
      </c>
      <c r="R296" s="60" t="s">
        <v>983</v>
      </c>
      <c r="S296" s="60" t="s">
        <v>897</v>
      </c>
      <c r="T296" s="60" t="s">
        <v>897</v>
      </c>
      <c r="U296" s="60" t="s">
        <v>898</v>
      </c>
      <c r="V296" s="60" t="s">
        <v>1033</v>
      </c>
      <c r="W296" s="74">
        <v>43817</v>
      </c>
      <c r="X296" s="74">
        <v>43817</v>
      </c>
      <c r="Y296" s="74"/>
      <c r="Z296" s="74">
        <v>34957</v>
      </c>
    </row>
    <row r="297" spans="1:26">
      <c r="A297" s="60" t="s">
        <v>1726</v>
      </c>
      <c r="B297" s="60" t="s">
        <v>868</v>
      </c>
      <c r="C297" s="60" t="s">
        <v>1727</v>
      </c>
      <c r="D297" s="60" t="s">
        <v>1728</v>
      </c>
      <c r="E297" s="73" t="s">
        <v>1226</v>
      </c>
      <c r="F297" s="73" t="s">
        <v>1226</v>
      </c>
      <c r="G297" s="60" t="s">
        <v>1729</v>
      </c>
      <c r="H297" s="60" t="s">
        <v>1615</v>
      </c>
      <c r="I297" s="60" t="s">
        <v>819</v>
      </c>
      <c r="J297" s="60" t="s">
        <v>667</v>
      </c>
      <c r="K297" s="60" t="s">
        <v>1730</v>
      </c>
      <c r="L297" s="60" t="s">
        <v>872</v>
      </c>
      <c r="M297" s="60" t="s">
        <v>1700</v>
      </c>
      <c r="N297" s="60" t="s">
        <v>14</v>
      </c>
      <c r="O297" s="60" t="s">
        <v>1731</v>
      </c>
      <c r="P297" s="60" t="s">
        <v>1732</v>
      </c>
      <c r="Q297" s="60" t="s">
        <v>876</v>
      </c>
      <c r="R297" s="60" t="s">
        <v>951</v>
      </c>
      <c r="S297" s="60" t="s">
        <v>897</v>
      </c>
      <c r="T297" s="60" t="s">
        <v>897</v>
      </c>
      <c r="U297" s="60" t="s">
        <v>898</v>
      </c>
      <c r="V297" s="60" t="s">
        <v>1033</v>
      </c>
      <c r="W297" s="74">
        <v>43817</v>
      </c>
      <c r="X297" s="74">
        <v>43817</v>
      </c>
      <c r="Y297" s="74"/>
      <c r="Z297" s="74">
        <v>32370</v>
      </c>
    </row>
    <row r="298" spans="1:26">
      <c r="A298" s="60" t="s">
        <v>1733</v>
      </c>
      <c r="B298" s="60" t="s">
        <v>868</v>
      </c>
      <c r="C298" s="60" t="s">
        <v>1734</v>
      </c>
      <c r="D298" s="60" t="s">
        <v>534</v>
      </c>
      <c r="E298" s="73" t="s">
        <v>186</v>
      </c>
      <c r="F298" s="73" t="s">
        <v>186</v>
      </c>
      <c r="G298" s="60" t="s">
        <v>536</v>
      </c>
      <c r="H298" s="60" t="s">
        <v>1139</v>
      </c>
      <c r="I298" s="60" t="s">
        <v>819</v>
      </c>
      <c r="J298" s="60" t="s">
        <v>667</v>
      </c>
      <c r="K298" s="60" t="s">
        <v>794</v>
      </c>
      <c r="L298" s="60" t="s">
        <v>872</v>
      </c>
      <c r="M298" s="60" t="s">
        <v>914</v>
      </c>
      <c r="N298" s="60" t="s">
        <v>22</v>
      </c>
      <c r="O298" s="60" t="s">
        <v>1212</v>
      </c>
      <c r="P298" s="60" t="s">
        <v>1213</v>
      </c>
      <c r="Q298" s="60" t="s">
        <v>876</v>
      </c>
      <c r="R298" s="60" t="s">
        <v>1000</v>
      </c>
      <c r="S298" s="60" t="s">
        <v>897</v>
      </c>
      <c r="T298" s="60" t="s">
        <v>897</v>
      </c>
      <c r="U298" s="60" t="s">
        <v>898</v>
      </c>
      <c r="V298" s="60" t="s">
        <v>944</v>
      </c>
      <c r="W298" s="74">
        <v>43831</v>
      </c>
      <c r="X298" s="74">
        <v>43535</v>
      </c>
      <c r="Y298" s="74"/>
      <c r="Z298" s="74">
        <v>35740</v>
      </c>
    </row>
    <row r="299" spans="1:26">
      <c r="A299" s="60" t="s">
        <v>1735</v>
      </c>
      <c r="B299" s="60" t="s">
        <v>868</v>
      </c>
      <c r="C299" s="60" t="s">
        <v>1736</v>
      </c>
      <c r="D299" s="60" t="s">
        <v>27</v>
      </c>
      <c r="E299" s="73" t="s">
        <v>15</v>
      </c>
      <c r="F299" s="73" t="s">
        <v>870</v>
      </c>
      <c r="G299" s="60" t="s">
        <v>39</v>
      </c>
      <c r="H299" s="60" t="s">
        <v>871</v>
      </c>
      <c r="I299" s="60" t="s">
        <v>819</v>
      </c>
      <c r="J299" s="60" t="s">
        <v>668</v>
      </c>
      <c r="K299" s="60" t="s">
        <v>688</v>
      </c>
      <c r="L299" s="60" t="s">
        <v>872</v>
      </c>
      <c r="M299" s="60" t="s">
        <v>1064</v>
      </c>
      <c r="N299" s="60" t="s">
        <v>22</v>
      </c>
      <c r="O299" s="60" t="s">
        <v>987</v>
      </c>
      <c r="P299" s="60" t="s">
        <v>988</v>
      </c>
      <c r="Q299" s="60" t="s">
        <v>876</v>
      </c>
      <c r="R299" s="60" t="s">
        <v>939</v>
      </c>
      <c r="S299" s="60" t="s">
        <v>897</v>
      </c>
      <c r="T299" s="60" t="s">
        <v>897</v>
      </c>
      <c r="U299" s="60" t="s">
        <v>898</v>
      </c>
      <c r="V299" s="60" t="s">
        <v>879</v>
      </c>
      <c r="W299" s="74">
        <v>43838</v>
      </c>
      <c r="X299" s="74">
        <v>43838</v>
      </c>
      <c r="Y299" s="74"/>
      <c r="Z299" s="74">
        <v>33610</v>
      </c>
    </row>
    <row r="300" spans="1:26">
      <c r="A300" s="60" t="s">
        <v>1737</v>
      </c>
      <c r="B300" s="60" t="s">
        <v>868</v>
      </c>
      <c r="C300" s="60" t="s">
        <v>1738</v>
      </c>
      <c r="D300" s="60" t="s">
        <v>364</v>
      </c>
      <c r="E300" s="73" t="s">
        <v>15</v>
      </c>
      <c r="F300" s="73" t="s">
        <v>23</v>
      </c>
      <c r="G300" s="60" t="s">
        <v>47</v>
      </c>
      <c r="H300" s="60" t="s">
        <v>1016</v>
      </c>
      <c r="I300" s="60" t="s">
        <v>821</v>
      </c>
      <c r="J300" s="60" t="s">
        <v>667</v>
      </c>
      <c r="K300" s="60" t="s">
        <v>728</v>
      </c>
      <c r="L300" s="60" t="s">
        <v>872</v>
      </c>
      <c r="M300" s="60" t="s">
        <v>1133</v>
      </c>
      <c r="N300" s="60" t="s">
        <v>14</v>
      </c>
      <c r="O300" s="60" t="s">
        <v>1362</v>
      </c>
      <c r="P300" s="60" t="s">
        <v>1363</v>
      </c>
      <c r="Q300" s="60" t="s">
        <v>876</v>
      </c>
      <c r="R300" s="60" t="s">
        <v>1013</v>
      </c>
      <c r="S300" s="60" t="s">
        <v>897</v>
      </c>
      <c r="T300" s="60" t="s">
        <v>897</v>
      </c>
      <c r="U300" s="60" t="s">
        <v>898</v>
      </c>
      <c r="V300" s="60" t="s">
        <v>1033</v>
      </c>
      <c r="W300" s="74">
        <v>43847</v>
      </c>
      <c r="X300" s="74">
        <v>43847</v>
      </c>
      <c r="Y300" s="74"/>
      <c r="Z300" s="74">
        <v>34251</v>
      </c>
    </row>
    <row r="301" spans="1:26">
      <c r="A301" s="60" t="s">
        <v>1739</v>
      </c>
      <c r="B301" s="60" t="s">
        <v>868</v>
      </c>
      <c r="C301" s="60" t="s">
        <v>1740</v>
      </c>
      <c r="D301" s="60" t="s">
        <v>1741</v>
      </c>
      <c r="E301" s="73" t="s">
        <v>1226</v>
      </c>
      <c r="F301" s="73" t="s">
        <v>1226</v>
      </c>
      <c r="G301" s="60" t="s">
        <v>1729</v>
      </c>
      <c r="H301" s="60" t="s">
        <v>1615</v>
      </c>
      <c r="I301" s="60" t="s">
        <v>819</v>
      </c>
      <c r="J301" s="60" t="s">
        <v>668</v>
      </c>
      <c r="K301" s="60" t="s">
        <v>1742</v>
      </c>
      <c r="L301" s="60" t="s">
        <v>872</v>
      </c>
      <c r="M301" s="60" t="s">
        <v>1700</v>
      </c>
      <c r="N301" s="60" t="s">
        <v>14</v>
      </c>
      <c r="O301" s="60" t="s">
        <v>1743</v>
      </c>
      <c r="P301" s="60" t="s">
        <v>1744</v>
      </c>
      <c r="Q301" s="60" t="s">
        <v>876</v>
      </c>
      <c r="R301" s="60" t="s">
        <v>1039</v>
      </c>
      <c r="S301" s="60" t="s">
        <v>897</v>
      </c>
      <c r="T301" s="60" t="s">
        <v>897</v>
      </c>
      <c r="U301" s="60" t="s">
        <v>898</v>
      </c>
      <c r="V301" s="60" t="s">
        <v>1033</v>
      </c>
      <c r="W301" s="74">
        <v>43857</v>
      </c>
      <c r="X301" s="74">
        <v>43857</v>
      </c>
      <c r="Y301" s="74"/>
      <c r="Z301" s="74">
        <v>34452</v>
      </c>
    </row>
    <row r="302" spans="1:26">
      <c r="A302" s="60" t="s">
        <v>1745</v>
      </c>
      <c r="B302" s="60" t="s">
        <v>868</v>
      </c>
      <c r="C302" s="60" t="s">
        <v>1746</v>
      </c>
      <c r="D302" s="60" t="s">
        <v>1747</v>
      </c>
      <c r="E302" s="73" t="s">
        <v>1226</v>
      </c>
      <c r="F302" s="73" t="s">
        <v>1226</v>
      </c>
      <c r="G302" s="60" t="s">
        <v>1621</v>
      </c>
      <c r="H302" s="60" t="s">
        <v>1615</v>
      </c>
      <c r="I302" s="60" t="s">
        <v>819</v>
      </c>
      <c r="J302" s="60" t="s">
        <v>668</v>
      </c>
      <c r="K302" s="60" t="s">
        <v>1748</v>
      </c>
      <c r="L302" s="60" t="s">
        <v>872</v>
      </c>
      <c r="M302" s="60" t="s">
        <v>1700</v>
      </c>
      <c r="N302" s="60" t="s">
        <v>14</v>
      </c>
      <c r="O302" s="60" t="s">
        <v>1623</v>
      </c>
      <c r="P302" s="60" t="s">
        <v>1624</v>
      </c>
      <c r="Q302" s="60" t="s">
        <v>876</v>
      </c>
      <c r="R302" s="60" t="s">
        <v>1046</v>
      </c>
      <c r="S302" s="60" t="s">
        <v>897</v>
      </c>
      <c r="T302" s="60" t="s">
        <v>897</v>
      </c>
      <c r="U302" s="60" t="s">
        <v>898</v>
      </c>
      <c r="V302" s="60" t="s">
        <v>1033</v>
      </c>
      <c r="W302" s="74">
        <v>43857</v>
      </c>
      <c r="X302" s="74">
        <v>43857</v>
      </c>
      <c r="Y302" s="74"/>
      <c r="Z302" s="74">
        <v>34527</v>
      </c>
    </row>
    <row r="303" spans="1:26">
      <c r="A303" s="60" t="s">
        <v>1749</v>
      </c>
      <c r="B303" s="60" t="s">
        <v>868</v>
      </c>
      <c r="C303" s="60" t="s">
        <v>1750</v>
      </c>
      <c r="D303" s="60" t="s">
        <v>1751</v>
      </c>
      <c r="E303" s="73" t="s">
        <v>1226</v>
      </c>
      <c r="F303" s="73" t="s">
        <v>1226</v>
      </c>
      <c r="G303" s="60" t="s">
        <v>1729</v>
      </c>
      <c r="H303" s="60" t="s">
        <v>1615</v>
      </c>
      <c r="I303" s="60" t="s">
        <v>819</v>
      </c>
      <c r="J303" s="60" t="s">
        <v>667</v>
      </c>
      <c r="K303" s="60" t="s">
        <v>1752</v>
      </c>
      <c r="L303" s="60" t="s">
        <v>872</v>
      </c>
      <c r="M303" s="60" t="s">
        <v>1700</v>
      </c>
      <c r="N303" s="60" t="s">
        <v>14</v>
      </c>
      <c r="O303" s="60" t="s">
        <v>1743</v>
      </c>
      <c r="P303" s="60" t="s">
        <v>1744</v>
      </c>
      <c r="Q303" s="60" t="s">
        <v>876</v>
      </c>
      <c r="R303" s="60" t="s">
        <v>970</v>
      </c>
      <c r="S303" s="60" t="s">
        <v>897</v>
      </c>
      <c r="T303" s="60" t="s">
        <v>897</v>
      </c>
      <c r="U303" s="60" t="s">
        <v>898</v>
      </c>
      <c r="V303" s="60" t="s">
        <v>1033</v>
      </c>
      <c r="W303" s="74">
        <v>43857</v>
      </c>
      <c r="X303" s="74">
        <v>43857</v>
      </c>
      <c r="Y303" s="74"/>
      <c r="Z303" s="74">
        <v>34408</v>
      </c>
    </row>
    <row r="304" spans="1:26">
      <c r="A304" s="60" t="s">
        <v>1753</v>
      </c>
      <c r="B304" s="60" t="s">
        <v>868</v>
      </c>
      <c r="C304" s="60" t="s">
        <v>1754</v>
      </c>
      <c r="D304" s="60" t="s">
        <v>1755</v>
      </c>
      <c r="E304" s="73" t="s">
        <v>1226</v>
      </c>
      <c r="F304" s="73" t="s">
        <v>1226</v>
      </c>
      <c r="G304" s="60" t="s">
        <v>1729</v>
      </c>
      <c r="H304" s="60" t="s">
        <v>1615</v>
      </c>
      <c r="I304" s="60" t="s">
        <v>819</v>
      </c>
      <c r="J304" s="60" t="s">
        <v>668</v>
      </c>
      <c r="K304" s="60" t="s">
        <v>1742</v>
      </c>
      <c r="L304" s="60" t="s">
        <v>872</v>
      </c>
      <c r="M304" s="60" t="s">
        <v>1700</v>
      </c>
      <c r="N304" s="60" t="s">
        <v>14</v>
      </c>
      <c r="O304" s="60" t="s">
        <v>1743</v>
      </c>
      <c r="P304" s="60" t="s">
        <v>1744</v>
      </c>
      <c r="Q304" s="60" t="s">
        <v>876</v>
      </c>
      <c r="R304" s="60" t="s">
        <v>1010</v>
      </c>
      <c r="S304" s="60" t="s">
        <v>897</v>
      </c>
      <c r="T304" s="60" t="s">
        <v>897</v>
      </c>
      <c r="U304" s="60" t="s">
        <v>898</v>
      </c>
      <c r="V304" s="60" t="s">
        <v>1033</v>
      </c>
      <c r="W304" s="74">
        <v>43857</v>
      </c>
      <c r="X304" s="74">
        <v>43857</v>
      </c>
      <c r="Y304" s="74"/>
      <c r="Z304" s="74">
        <v>36046</v>
      </c>
    </row>
    <row r="305" spans="1:26">
      <c r="A305" s="60" t="s">
        <v>1756</v>
      </c>
      <c r="B305" s="60" t="s">
        <v>868</v>
      </c>
      <c r="C305" s="60" t="s">
        <v>1757</v>
      </c>
      <c r="D305" s="60" t="s">
        <v>1758</v>
      </c>
      <c r="E305" s="73" t="s">
        <v>1226</v>
      </c>
      <c r="F305" s="73" t="s">
        <v>1226</v>
      </c>
      <c r="G305" s="60" t="s">
        <v>1621</v>
      </c>
      <c r="H305" s="60" t="s">
        <v>1615</v>
      </c>
      <c r="I305" s="60" t="s">
        <v>819</v>
      </c>
      <c r="J305" s="60" t="s">
        <v>667</v>
      </c>
      <c r="K305" s="60" t="s">
        <v>1748</v>
      </c>
      <c r="L305" s="60" t="s">
        <v>872</v>
      </c>
      <c r="M305" s="60" t="s">
        <v>1700</v>
      </c>
      <c r="N305" s="60" t="s">
        <v>14</v>
      </c>
      <c r="O305" s="60" t="s">
        <v>1623</v>
      </c>
      <c r="P305" s="60" t="s">
        <v>1624</v>
      </c>
      <c r="Q305" s="60" t="s">
        <v>876</v>
      </c>
      <c r="R305" s="60" t="s">
        <v>970</v>
      </c>
      <c r="S305" s="60" t="s">
        <v>897</v>
      </c>
      <c r="T305" s="60" t="s">
        <v>897</v>
      </c>
      <c r="U305" s="60" t="s">
        <v>898</v>
      </c>
      <c r="V305" s="60" t="s">
        <v>1033</v>
      </c>
      <c r="W305" s="74">
        <v>43864</v>
      </c>
      <c r="X305" s="74">
        <v>43864</v>
      </c>
      <c r="Y305" s="74"/>
      <c r="Z305" s="74">
        <v>34919</v>
      </c>
    </row>
    <row r="306" spans="1:26">
      <c r="A306" s="60" t="s">
        <v>1759</v>
      </c>
      <c r="B306" s="60" t="s">
        <v>868</v>
      </c>
      <c r="C306" s="60" t="s">
        <v>1760</v>
      </c>
      <c r="D306" s="60" t="s">
        <v>1761</v>
      </c>
      <c r="E306" s="73" t="s">
        <v>1226</v>
      </c>
      <c r="F306" s="73" t="s">
        <v>1226</v>
      </c>
      <c r="G306" s="60" t="s">
        <v>1729</v>
      </c>
      <c r="H306" s="60" t="s">
        <v>1615</v>
      </c>
      <c r="I306" s="60" t="s">
        <v>819</v>
      </c>
      <c r="J306" s="60" t="s">
        <v>668</v>
      </c>
      <c r="K306" s="60" t="s">
        <v>1752</v>
      </c>
      <c r="L306" s="60" t="s">
        <v>872</v>
      </c>
      <c r="M306" s="60" t="s">
        <v>1700</v>
      </c>
      <c r="N306" s="60" t="s">
        <v>14</v>
      </c>
      <c r="O306" s="60" t="s">
        <v>1743</v>
      </c>
      <c r="P306" s="60" t="s">
        <v>1744</v>
      </c>
      <c r="Q306" s="60" t="s">
        <v>876</v>
      </c>
      <c r="R306" s="60" t="s">
        <v>1566</v>
      </c>
      <c r="S306" s="60" t="s">
        <v>897</v>
      </c>
      <c r="T306" s="60" t="s">
        <v>897</v>
      </c>
      <c r="U306" s="60" t="s">
        <v>898</v>
      </c>
      <c r="V306" s="60" t="s">
        <v>1033</v>
      </c>
      <c r="W306" s="74">
        <v>43864</v>
      </c>
      <c r="X306" s="74">
        <v>43864</v>
      </c>
      <c r="Y306" s="74"/>
      <c r="Z306" s="74">
        <v>34182</v>
      </c>
    </row>
    <row r="307" spans="1:26">
      <c r="A307" s="60" t="s">
        <v>1762</v>
      </c>
      <c r="B307" s="60" t="s">
        <v>868</v>
      </c>
      <c r="C307" s="60" t="s">
        <v>1763</v>
      </c>
      <c r="D307" s="60" t="s">
        <v>1764</v>
      </c>
      <c r="E307" s="73" t="s">
        <v>15</v>
      </c>
      <c r="F307" s="73" t="s">
        <v>23</v>
      </c>
      <c r="G307" s="60" t="s">
        <v>47</v>
      </c>
      <c r="H307" s="60" t="s">
        <v>1016</v>
      </c>
      <c r="I307" s="60" t="s">
        <v>821</v>
      </c>
      <c r="J307" s="60" t="s">
        <v>667</v>
      </c>
      <c r="K307" s="60" t="s">
        <v>683</v>
      </c>
      <c r="L307" s="60" t="s">
        <v>872</v>
      </c>
      <c r="M307" s="60" t="s">
        <v>1133</v>
      </c>
      <c r="N307" s="60" t="s">
        <v>14</v>
      </c>
      <c r="O307" s="60" t="s">
        <v>1362</v>
      </c>
      <c r="P307" s="60" t="s">
        <v>1363</v>
      </c>
      <c r="Q307" s="60" t="s">
        <v>876</v>
      </c>
      <c r="R307" s="60" t="s">
        <v>991</v>
      </c>
      <c r="S307" s="60" t="s">
        <v>923</v>
      </c>
      <c r="T307" s="60" t="s">
        <v>924</v>
      </c>
      <c r="U307" s="60" t="s">
        <v>898</v>
      </c>
      <c r="V307" s="60" t="s">
        <v>1033</v>
      </c>
      <c r="W307" s="74">
        <v>43871</v>
      </c>
      <c r="X307" s="74">
        <v>43871</v>
      </c>
      <c r="Y307" s="74"/>
      <c r="Z307" s="74">
        <v>36120</v>
      </c>
    </row>
    <row r="308" spans="1:26">
      <c r="A308" s="60" t="s">
        <v>1765</v>
      </c>
      <c r="B308" s="60" t="s">
        <v>868</v>
      </c>
      <c r="C308" s="60" t="s">
        <v>1766</v>
      </c>
      <c r="D308" s="60" t="s">
        <v>1767</v>
      </c>
      <c r="E308" s="73" t="s">
        <v>15</v>
      </c>
      <c r="F308" s="73" t="s">
        <v>23</v>
      </c>
      <c r="G308" s="60" t="s">
        <v>32</v>
      </c>
      <c r="H308" s="60" t="s">
        <v>1016</v>
      </c>
      <c r="I308" s="60" t="s">
        <v>820</v>
      </c>
      <c r="J308" s="60" t="s">
        <v>667</v>
      </c>
      <c r="K308" s="60" t="s">
        <v>728</v>
      </c>
      <c r="L308" s="60" t="s">
        <v>872</v>
      </c>
      <c r="M308" s="60" t="s">
        <v>1133</v>
      </c>
      <c r="N308" s="60" t="s">
        <v>14</v>
      </c>
      <c r="O308" s="60" t="s">
        <v>1031</v>
      </c>
      <c r="P308" s="60" t="s">
        <v>1032</v>
      </c>
      <c r="Q308" s="60" t="s">
        <v>876</v>
      </c>
      <c r="R308" s="60" t="s">
        <v>1019</v>
      </c>
      <c r="S308" s="60" t="s">
        <v>897</v>
      </c>
      <c r="T308" s="60" t="s">
        <v>897</v>
      </c>
      <c r="U308" s="60" t="s">
        <v>898</v>
      </c>
      <c r="V308" s="60" t="s">
        <v>1033</v>
      </c>
      <c r="W308" s="74">
        <v>43878</v>
      </c>
      <c r="X308" s="74">
        <v>43878</v>
      </c>
      <c r="Y308" s="74"/>
      <c r="Z308" s="74">
        <v>34089</v>
      </c>
    </row>
    <row r="309" spans="1:26">
      <c r="A309" s="60" t="s">
        <v>1768</v>
      </c>
      <c r="B309" s="60" t="s">
        <v>868</v>
      </c>
      <c r="C309" s="60" t="s">
        <v>1769</v>
      </c>
      <c r="D309" s="60" t="s">
        <v>1770</v>
      </c>
      <c r="E309" s="73" t="s">
        <v>1226</v>
      </c>
      <c r="F309" s="73" t="s">
        <v>1226</v>
      </c>
      <c r="G309" s="60" t="s">
        <v>1729</v>
      </c>
      <c r="H309" s="60" t="s">
        <v>1615</v>
      </c>
      <c r="I309" s="60" t="s">
        <v>819</v>
      </c>
      <c r="J309" s="60" t="s">
        <v>668</v>
      </c>
      <c r="K309" s="60" t="s">
        <v>1752</v>
      </c>
      <c r="L309" s="60" t="s">
        <v>872</v>
      </c>
      <c r="M309" s="60" t="s">
        <v>1700</v>
      </c>
      <c r="N309" s="60" t="s">
        <v>14</v>
      </c>
      <c r="O309" s="60" t="s">
        <v>1743</v>
      </c>
      <c r="P309" s="60" t="s">
        <v>1744</v>
      </c>
      <c r="Q309" s="60" t="s">
        <v>876</v>
      </c>
      <c r="R309" s="60" t="s">
        <v>1176</v>
      </c>
      <c r="S309" s="60" t="s">
        <v>897</v>
      </c>
      <c r="T309" s="60" t="s">
        <v>897</v>
      </c>
      <c r="U309" s="60" t="s">
        <v>898</v>
      </c>
      <c r="V309" s="60" t="s">
        <v>1033</v>
      </c>
      <c r="W309" s="74">
        <v>43879</v>
      </c>
      <c r="X309" s="74">
        <v>43879</v>
      </c>
      <c r="Y309" s="74"/>
      <c r="Z309" s="74">
        <v>36120</v>
      </c>
    </row>
    <row r="310" spans="1:26">
      <c r="A310" s="60" t="s">
        <v>1771</v>
      </c>
      <c r="B310" s="60" t="s">
        <v>868</v>
      </c>
      <c r="C310" s="96" t="s">
        <v>1772</v>
      </c>
      <c r="D310" s="96" t="s">
        <v>1773</v>
      </c>
      <c r="E310" s="73" t="s">
        <v>15</v>
      </c>
      <c r="F310" s="73" t="s">
        <v>870</v>
      </c>
      <c r="G310" s="60" t="s">
        <v>120</v>
      </c>
      <c r="H310" s="60" t="s">
        <v>1657</v>
      </c>
      <c r="I310" s="60" t="s">
        <v>822</v>
      </c>
      <c r="J310" s="60" t="s">
        <v>667</v>
      </c>
      <c r="K310" s="60" t="s">
        <v>715</v>
      </c>
      <c r="L310" s="60" t="s">
        <v>872</v>
      </c>
      <c r="M310" s="60" t="s">
        <v>873</v>
      </c>
      <c r="N310" s="60" t="s">
        <v>14</v>
      </c>
      <c r="O310" s="60" t="s">
        <v>1658</v>
      </c>
      <c r="P310" s="60" t="s">
        <v>1659</v>
      </c>
      <c r="Q310" s="60" t="s">
        <v>876</v>
      </c>
      <c r="R310" s="60" t="s">
        <v>1662</v>
      </c>
      <c r="S310" s="60" t="s">
        <v>1095</v>
      </c>
      <c r="T310" s="60" t="s">
        <v>1096</v>
      </c>
      <c r="U310" s="60" t="s">
        <v>898</v>
      </c>
      <c r="V310" s="60" t="s">
        <v>885</v>
      </c>
      <c r="W310" s="74">
        <v>43881</v>
      </c>
      <c r="X310" s="74">
        <v>43881</v>
      </c>
      <c r="Y310" s="74"/>
      <c r="Z310" s="74">
        <v>30073</v>
      </c>
    </row>
    <row r="311" spans="1:26">
      <c r="A311" s="60" t="s">
        <v>1774</v>
      </c>
      <c r="B311" s="60" t="s">
        <v>868</v>
      </c>
      <c r="C311" s="60" t="s">
        <v>1775</v>
      </c>
      <c r="D311" s="60" t="s">
        <v>1776</v>
      </c>
      <c r="E311" s="73" t="s">
        <v>1226</v>
      </c>
      <c r="F311" s="73" t="s">
        <v>1226</v>
      </c>
      <c r="G311" s="60" t="s">
        <v>1729</v>
      </c>
      <c r="H311" s="60" t="s">
        <v>1615</v>
      </c>
      <c r="I311" s="60" t="s">
        <v>819</v>
      </c>
      <c r="J311" s="60" t="s">
        <v>667</v>
      </c>
      <c r="K311" s="60" t="s">
        <v>1752</v>
      </c>
      <c r="L311" s="60" t="s">
        <v>872</v>
      </c>
      <c r="M311" s="60" t="s">
        <v>1700</v>
      </c>
      <c r="N311" s="60" t="s">
        <v>14</v>
      </c>
      <c r="O311" s="60" t="s">
        <v>1743</v>
      </c>
      <c r="P311" s="60" t="s">
        <v>1744</v>
      </c>
      <c r="Q311" s="60" t="s">
        <v>876</v>
      </c>
      <c r="R311" s="60" t="s">
        <v>951</v>
      </c>
      <c r="S311" s="60" t="s">
        <v>897</v>
      </c>
      <c r="T311" s="60" t="s">
        <v>897</v>
      </c>
      <c r="U311" s="60" t="s">
        <v>898</v>
      </c>
      <c r="V311" s="60" t="s">
        <v>1033</v>
      </c>
      <c r="W311" s="74">
        <v>43886</v>
      </c>
      <c r="X311" s="74">
        <v>43886</v>
      </c>
      <c r="Y311" s="74"/>
      <c r="Z311" s="74">
        <v>35494</v>
      </c>
    </row>
    <row r="312" spans="1:26">
      <c r="A312" s="60" t="s">
        <v>1777</v>
      </c>
      <c r="B312" s="60" t="s">
        <v>868</v>
      </c>
      <c r="C312" s="60" t="s">
        <v>1778</v>
      </c>
      <c r="D312" s="60" t="s">
        <v>1779</v>
      </c>
      <c r="E312" s="73" t="s">
        <v>186</v>
      </c>
      <c r="F312" s="73" t="s">
        <v>186</v>
      </c>
      <c r="G312" s="60" t="s">
        <v>536</v>
      </c>
      <c r="H312" s="60" t="s">
        <v>1139</v>
      </c>
      <c r="I312" s="60" t="s">
        <v>819</v>
      </c>
      <c r="J312" s="60" t="s">
        <v>668</v>
      </c>
      <c r="K312" s="60" t="s">
        <v>1780</v>
      </c>
      <c r="L312" s="60" t="s">
        <v>1075</v>
      </c>
      <c r="M312" s="60" t="s">
        <v>1069</v>
      </c>
      <c r="N312" s="60" t="s">
        <v>14</v>
      </c>
      <c r="O312" s="60" t="s">
        <v>1212</v>
      </c>
      <c r="P312" s="60" t="s">
        <v>1213</v>
      </c>
      <c r="Q312" s="60" t="s">
        <v>876</v>
      </c>
      <c r="R312" s="60" t="s">
        <v>1013</v>
      </c>
      <c r="S312" s="60" t="s">
        <v>897</v>
      </c>
      <c r="T312" s="60" t="s">
        <v>897</v>
      </c>
      <c r="U312" s="60" t="s">
        <v>898</v>
      </c>
      <c r="V312" s="60" t="s">
        <v>944</v>
      </c>
      <c r="W312" s="74">
        <v>43892</v>
      </c>
      <c r="X312" s="74">
        <v>43892</v>
      </c>
      <c r="Y312" s="74">
        <v>44012</v>
      </c>
      <c r="Z312" s="74">
        <v>34891</v>
      </c>
    </row>
    <row r="313" spans="1:26">
      <c r="A313" s="60" t="s">
        <v>1781</v>
      </c>
      <c r="B313" s="60" t="s">
        <v>868</v>
      </c>
      <c r="C313" s="60" t="s">
        <v>1782</v>
      </c>
      <c r="D313" s="60" t="s">
        <v>1783</v>
      </c>
      <c r="E313" s="73" t="s">
        <v>15</v>
      </c>
      <c r="F313" s="73" t="s">
        <v>23</v>
      </c>
      <c r="G313" s="60" t="s">
        <v>47</v>
      </c>
      <c r="H313" s="60" t="s">
        <v>871</v>
      </c>
      <c r="I313" s="60" t="s">
        <v>821</v>
      </c>
      <c r="J313" s="60" t="s">
        <v>667</v>
      </c>
      <c r="K313" s="60" t="s">
        <v>710</v>
      </c>
      <c r="L313" s="60" t="s">
        <v>872</v>
      </c>
      <c r="M313" s="60" t="s">
        <v>1079</v>
      </c>
      <c r="N313" s="60" t="s">
        <v>14</v>
      </c>
      <c r="O313" s="60" t="s">
        <v>1080</v>
      </c>
      <c r="P313" s="60" t="s">
        <v>1081</v>
      </c>
      <c r="Q313" s="60" t="s">
        <v>876</v>
      </c>
      <c r="R313" s="60" t="s">
        <v>1019</v>
      </c>
      <c r="S313" s="60" t="s">
        <v>897</v>
      </c>
      <c r="T313" s="60" t="s">
        <v>897</v>
      </c>
      <c r="U313" s="60" t="s">
        <v>898</v>
      </c>
      <c r="V313" s="60" t="s">
        <v>1033</v>
      </c>
      <c r="W313" s="74">
        <v>43893</v>
      </c>
      <c r="X313" s="74">
        <v>43893</v>
      </c>
      <c r="Y313" s="74">
        <v>44012</v>
      </c>
      <c r="Z313" s="74">
        <v>36016</v>
      </c>
    </row>
    <row r="314" spans="1:26">
      <c r="A314" s="60" t="s">
        <v>1784</v>
      </c>
      <c r="B314" s="60" t="s">
        <v>868</v>
      </c>
      <c r="C314" s="60" t="s">
        <v>1785</v>
      </c>
      <c r="D314" s="60" t="s">
        <v>1786</v>
      </c>
      <c r="E314" s="73" t="s">
        <v>15</v>
      </c>
      <c r="F314" s="73" t="s">
        <v>23</v>
      </c>
      <c r="G314" s="60" t="s">
        <v>32</v>
      </c>
      <c r="H314" s="60" t="s">
        <v>1016</v>
      </c>
      <c r="I314" s="60" t="s">
        <v>820</v>
      </c>
      <c r="J314" s="60" t="s">
        <v>667</v>
      </c>
      <c r="K314" s="60" t="s">
        <v>683</v>
      </c>
      <c r="L314" s="60" t="s">
        <v>1075</v>
      </c>
      <c r="M314" s="60" t="s">
        <v>1133</v>
      </c>
      <c r="N314" s="60" t="s">
        <v>14</v>
      </c>
      <c r="O314" s="60" t="s">
        <v>1031</v>
      </c>
      <c r="P314" s="60" t="s">
        <v>1032</v>
      </c>
      <c r="Q314" s="60" t="s">
        <v>876</v>
      </c>
      <c r="R314" s="60" t="s">
        <v>923</v>
      </c>
      <c r="S314" s="60" t="s">
        <v>923</v>
      </c>
      <c r="T314" s="60" t="s">
        <v>924</v>
      </c>
      <c r="U314" s="60" t="s">
        <v>898</v>
      </c>
      <c r="V314" s="60" t="s">
        <v>1033</v>
      </c>
      <c r="W314" s="74">
        <v>43899</v>
      </c>
      <c r="X314" s="74">
        <v>43899</v>
      </c>
      <c r="Y314" s="74">
        <v>44012</v>
      </c>
      <c r="Z314" s="74">
        <v>35325</v>
      </c>
    </row>
    <row r="315" spans="1:26">
      <c r="A315" s="60" t="s">
        <v>1787</v>
      </c>
      <c r="B315" s="60" t="s">
        <v>868</v>
      </c>
      <c r="C315" s="60" t="s">
        <v>1788</v>
      </c>
      <c r="D315" s="60" t="s">
        <v>839</v>
      </c>
      <c r="E315" s="73" t="s">
        <v>15</v>
      </c>
      <c r="F315" s="73" t="s">
        <v>23</v>
      </c>
      <c r="G315" s="60" t="s">
        <v>32</v>
      </c>
      <c r="H315" s="60" t="s">
        <v>1016</v>
      </c>
      <c r="I315" s="60" t="s">
        <v>820</v>
      </c>
      <c r="J315" s="60" t="s">
        <v>667</v>
      </c>
      <c r="K315" s="60" t="s">
        <v>683</v>
      </c>
      <c r="L315" s="60" t="s">
        <v>872</v>
      </c>
      <c r="M315" s="60" t="s">
        <v>1133</v>
      </c>
      <c r="N315" s="60" t="s">
        <v>14</v>
      </c>
      <c r="O315" s="60" t="s">
        <v>1031</v>
      </c>
      <c r="P315" s="60" t="s">
        <v>1032</v>
      </c>
      <c r="Q315" s="60" t="s">
        <v>876</v>
      </c>
      <c r="R315" s="60" t="s">
        <v>1019</v>
      </c>
      <c r="S315" s="60" t="s">
        <v>897</v>
      </c>
      <c r="T315" s="60" t="s">
        <v>897</v>
      </c>
      <c r="U315" s="60" t="s">
        <v>898</v>
      </c>
      <c r="V315" s="60" t="s">
        <v>1033</v>
      </c>
      <c r="W315" s="74">
        <v>43900</v>
      </c>
      <c r="X315" s="74">
        <v>43900</v>
      </c>
      <c r="Y315" s="74"/>
      <c r="Z315" s="74">
        <v>34858</v>
      </c>
    </row>
    <row r="316" spans="1:26">
      <c r="A316" s="60" t="s">
        <v>1789</v>
      </c>
      <c r="B316" s="60" t="s">
        <v>868</v>
      </c>
      <c r="C316" s="60" t="s">
        <v>1790</v>
      </c>
      <c r="D316" s="60" t="s">
        <v>841</v>
      </c>
      <c r="E316" s="73" t="s">
        <v>186</v>
      </c>
      <c r="F316" s="73" t="s">
        <v>186</v>
      </c>
      <c r="G316" s="60" t="s">
        <v>187</v>
      </c>
      <c r="H316" s="60" t="s">
        <v>1139</v>
      </c>
      <c r="I316" s="60" t="s">
        <v>819</v>
      </c>
      <c r="J316" s="60" t="s">
        <v>668</v>
      </c>
      <c r="K316" s="60" t="s">
        <v>731</v>
      </c>
      <c r="L316" s="60" t="s">
        <v>872</v>
      </c>
      <c r="M316" s="60" t="s">
        <v>914</v>
      </c>
      <c r="N316" s="60" t="s">
        <v>22</v>
      </c>
      <c r="O316" s="60" t="s">
        <v>1212</v>
      </c>
      <c r="P316" s="60" t="s">
        <v>1213</v>
      </c>
      <c r="Q316" s="60" t="s">
        <v>876</v>
      </c>
      <c r="R316" s="60" t="s">
        <v>1039</v>
      </c>
      <c r="S316" s="60" t="s">
        <v>897</v>
      </c>
      <c r="T316" s="60" t="s">
        <v>897</v>
      </c>
      <c r="U316" s="60" t="s">
        <v>898</v>
      </c>
      <c r="V316" s="60" t="s">
        <v>944</v>
      </c>
      <c r="W316" s="74">
        <v>43906</v>
      </c>
      <c r="X316" s="74">
        <v>43906</v>
      </c>
      <c r="Y316" s="74"/>
      <c r="Z316" s="74">
        <v>32967</v>
      </c>
    </row>
    <row r="317" spans="1:26">
      <c r="A317" s="60" t="s">
        <v>1791</v>
      </c>
      <c r="B317" s="60" t="s">
        <v>868</v>
      </c>
      <c r="C317" s="60" t="s">
        <v>1792</v>
      </c>
      <c r="D317" s="60" t="s">
        <v>1793</v>
      </c>
      <c r="E317" s="73" t="s">
        <v>15</v>
      </c>
      <c r="F317" s="73" t="s">
        <v>870</v>
      </c>
      <c r="G317" s="60" t="s">
        <v>29</v>
      </c>
      <c r="H317" s="60" t="s">
        <v>871</v>
      </c>
      <c r="I317" s="60" t="s">
        <v>819</v>
      </c>
      <c r="J317" s="60" t="s">
        <v>667</v>
      </c>
      <c r="K317" s="60" t="s">
        <v>787</v>
      </c>
      <c r="L317" s="60" t="s">
        <v>872</v>
      </c>
      <c r="M317" s="60" t="s">
        <v>914</v>
      </c>
      <c r="N317" s="60" t="s">
        <v>22</v>
      </c>
      <c r="O317" s="60" t="s">
        <v>874</v>
      </c>
      <c r="P317" s="60" t="s">
        <v>875</v>
      </c>
      <c r="Q317" s="60" t="s">
        <v>876</v>
      </c>
      <c r="R317" s="60" t="s">
        <v>1099</v>
      </c>
      <c r="S317" s="60" t="s">
        <v>897</v>
      </c>
      <c r="T317" s="60" t="s">
        <v>897</v>
      </c>
      <c r="U317" s="60" t="s">
        <v>898</v>
      </c>
      <c r="V317" s="60" t="s">
        <v>1033</v>
      </c>
      <c r="W317" s="74">
        <v>43963</v>
      </c>
      <c r="X317" s="74">
        <v>43963</v>
      </c>
      <c r="Y317" s="74"/>
      <c r="Z317" s="74">
        <v>28930</v>
      </c>
    </row>
    <row r="321" spans="1:26">
      <c r="A321" s="60" t="s">
        <v>1794</v>
      </c>
      <c r="B321" s="60" t="s">
        <v>868</v>
      </c>
      <c r="C321" s="60" t="s">
        <v>1055</v>
      </c>
      <c r="D321" s="60" t="s">
        <v>429</v>
      </c>
      <c r="E321" s="73" t="s">
        <v>15</v>
      </c>
      <c r="F321" s="73" t="s">
        <v>23</v>
      </c>
      <c r="G321" s="60" t="s">
        <v>23</v>
      </c>
      <c r="H321" s="60" t="s">
        <v>1016</v>
      </c>
      <c r="I321" s="60" t="s">
        <v>819</v>
      </c>
      <c r="J321" s="60" t="s">
        <v>667</v>
      </c>
      <c r="K321" s="60" t="s">
        <v>781</v>
      </c>
      <c r="L321" s="60" t="s">
        <v>872</v>
      </c>
      <c r="M321" s="60" t="s">
        <v>888</v>
      </c>
      <c r="N321" s="60" t="s">
        <v>109</v>
      </c>
      <c r="O321" s="60" t="s">
        <v>1022</v>
      </c>
      <c r="P321" s="60" t="s">
        <v>1023</v>
      </c>
      <c r="Q321" s="60" t="s">
        <v>876</v>
      </c>
      <c r="R321" s="60" t="s">
        <v>973</v>
      </c>
      <c r="S321" s="60" t="s">
        <v>897</v>
      </c>
      <c r="T321" s="60" t="s">
        <v>897</v>
      </c>
      <c r="U321" s="60" t="s">
        <v>878</v>
      </c>
      <c r="V321" s="60" t="s">
        <v>891</v>
      </c>
      <c r="W321" s="74">
        <v>42736</v>
      </c>
      <c r="X321" s="74">
        <v>41369</v>
      </c>
      <c r="Y321" s="74"/>
      <c r="Z321" s="74">
        <v>28510</v>
      </c>
    </row>
    <row r="322" spans="1:26">
      <c r="A322" s="60" t="s">
        <v>1795</v>
      </c>
      <c r="B322" s="60" t="s">
        <v>868</v>
      </c>
      <c r="C322" s="60" t="s">
        <v>1267</v>
      </c>
      <c r="D322" s="60" t="s">
        <v>323</v>
      </c>
      <c r="E322" s="73" t="s">
        <v>66</v>
      </c>
      <c r="F322" s="73" t="s">
        <v>67</v>
      </c>
      <c r="G322" s="60" t="s">
        <v>67</v>
      </c>
      <c r="H322" s="60" t="s">
        <v>936</v>
      </c>
      <c r="I322" s="60" t="s">
        <v>819</v>
      </c>
      <c r="J322" s="60" t="s">
        <v>667</v>
      </c>
      <c r="K322" s="60" t="s">
        <v>838</v>
      </c>
      <c r="L322" s="60" t="s">
        <v>872</v>
      </c>
      <c r="M322" s="60" t="s">
        <v>1228</v>
      </c>
      <c r="N322" s="60" t="s">
        <v>109</v>
      </c>
      <c r="O322" s="60" t="s">
        <v>1796</v>
      </c>
      <c r="P322" s="60" t="s">
        <v>1797</v>
      </c>
      <c r="Q322" s="60" t="s">
        <v>876</v>
      </c>
      <c r="R322" s="60" t="s">
        <v>1269</v>
      </c>
      <c r="S322" s="60" t="s">
        <v>897</v>
      </c>
      <c r="T322" s="60" t="s">
        <v>897</v>
      </c>
      <c r="U322" s="60" t="s">
        <v>878</v>
      </c>
      <c r="V322" s="60" t="s">
        <v>891</v>
      </c>
      <c r="W322" s="74">
        <v>39083</v>
      </c>
      <c r="X322" s="74">
        <v>36892</v>
      </c>
      <c r="Y322" s="74"/>
      <c r="Z322" s="74">
        <v>23384</v>
      </c>
    </row>
    <row r="323" spans="1:26">
      <c r="A323" s="60" t="s">
        <v>1798</v>
      </c>
      <c r="B323" s="60" t="s">
        <v>868</v>
      </c>
      <c r="C323" s="60" t="s">
        <v>1275</v>
      </c>
      <c r="D323" s="60" t="s">
        <v>321</v>
      </c>
      <c r="E323" s="73" t="s">
        <v>66</v>
      </c>
      <c r="F323" s="73" t="s">
        <v>67</v>
      </c>
      <c r="G323" s="60" t="s">
        <v>1799</v>
      </c>
      <c r="H323" s="60" t="s">
        <v>1800</v>
      </c>
      <c r="I323" s="60" t="s">
        <v>819</v>
      </c>
      <c r="J323" s="60" t="s">
        <v>667</v>
      </c>
      <c r="K323" s="60" t="s">
        <v>838</v>
      </c>
      <c r="L323" s="60" t="s">
        <v>872</v>
      </c>
      <c r="M323" s="60" t="s">
        <v>1228</v>
      </c>
      <c r="N323" s="60" t="s">
        <v>109</v>
      </c>
      <c r="O323" s="60" t="s">
        <v>1801</v>
      </c>
      <c r="P323" s="60" t="s">
        <v>1802</v>
      </c>
      <c r="Q323" s="60" t="s">
        <v>876</v>
      </c>
      <c r="R323" s="60" t="s">
        <v>983</v>
      </c>
      <c r="S323" s="60" t="s">
        <v>897</v>
      </c>
      <c r="T323" s="60" t="s">
        <v>897</v>
      </c>
      <c r="U323" s="60" t="s">
        <v>878</v>
      </c>
      <c r="V323" s="60" t="s">
        <v>891</v>
      </c>
      <c r="W323" s="74">
        <v>38473</v>
      </c>
      <c r="X323" s="74">
        <v>22842</v>
      </c>
      <c r="Y323" s="74"/>
      <c r="Z323" s="74">
        <v>14757</v>
      </c>
    </row>
    <row r="324" spans="1:26">
      <c r="A324" s="60" t="s">
        <v>1803</v>
      </c>
      <c r="B324" s="60" t="s">
        <v>868</v>
      </c>
      <c r="C324" s="60" t="s">
        <v>1052</v>
      </c>
      <c r="D324" s="60" t="s">
        <v>273</v>
      </c>
      <c r="E324" s="73" t="s">
        <v>15</v>
      </c>
      <c r="F324" s="73" t="s">
        <v>870</v>
      </c>
      <c r="G324" s="60" t="s">
        <v>79</v>
      </c>
      <c r="H324" s="60" t="s">
        <v>1007</v>
      </c>
      <c r="I324" s="60" t="s">
        <v>819</v>
      </c>
      <c r="J324" s="60" t="s">
        <v>667</v>
      </c>
      <c r="K324" s="60" t="s">
        <v>746</v>
      </c>
      <c r="L324" s="60" t="s">
        <v>872</v>
      </c>
      <c r="M324" s="60" t="s">
        <v>927</v>
      </c>
      <c r="N324" s="60" t="s">
        <v>109</v>
      </c>
      <c r="O324" s="60" t="s">
        <v>1008</v>
      </c>
      <c r="P324" s="60" t="s">
        <v>1009</v>
      </c>
      <c r="Q324" s="60" t="s">
        <v>876</v>
      </c>
      <c r="R324" s="60" t="s">
        <v>896</v>
      </c>
      <c r="S324" s="60" t="s">
        <v>897</v>
      </c>
      <c r="T324" s="60" t="s">
        <v>897</v>
      </c>
      <c r="U324" s="60" t="s">
        <v>878</v>
      </c>
      <c r="V324" s="60" t="s">
        <v>891</v>
      </c>
      <c r="W324" s="74">
        <v>42917</v>
      </c>
      <c r="X324" s="74">
        <v>40182</v>
      </c>
      <c r="Y324" s="74"/>
      <c r="Z324" s="74">
        <v>29418</v>
      </c>
    </row>
    <row r="325" spans="1:26">
      <c r="A325" s="60" t="s">
        <v>1804</v>
      </c>
      <c r="B325" s="60" t="s">
        <v>868</v>
      </c>
      <c r="C325" s="60" t="s">
        <v>935</v>
      </c>
      <c r="D325" s="60" t="s">
        <v>619</v>
      </c>
      <c r="E325" s="73" t="s">
        <v>15</v>
      </c>
      <c r="F325" s="73" t="s">
        <v>870</v>
      </c>
      <c r="G325" s="60" t="s">
        <v>16</v>
      </c>
      <c r="H325" s="60" t="s">
        <v>871</v>
      </c>
      <c r="I325" s="60" t="s">
        <v>819</v>
      </c>
      <c r="J325" s="60" t="s">
        <v>667</v>
      </c>
      <c r="K325" s="60" t="s">
        <v>680</v>
      </c>
      <c r="L325" s="60" t="s">
        <v>872</v>
      </c>
      <c r="M325" s="60" t="s">
        <v>888</v>
      </c>
      <c r="N325" s="60" t="s">
        <v>109</v>
      </c>
      <c r="O325" s="60" t="s">
        <v>909</v>
      </c>
      <c r="P325" s="60" t="s">
        <v>910</v>
      </c>
      <c r="Q325" s="60" t="s">
        <v>876</v>
      </c>
      <c r="R325" s="60" t="s">
        <v>939</v>
      </c>
      <c r="S325" s="60" t="s">
        <v>897</v>
      </c>
      <c r="T325" s="60" t="s">
        <v>897</v>
      </c>
      <c r="U325" s="60" t="s">
        <v>878</v>
      </c>
      <c r="V325" s="60" t="s">
        <v>891</v>
      </c>
      <c r="W325" s="74">
        <v>43831</v>
      </c>
      <c r="X325" s="74">
        <v>37916</v>
      </c>
      <c r="Y325" s="74"/>
      <c r="Z325" s="74">
        <v>28485</v>
      </c>
    </row>
  </sheetData>
  <autoFilter ref="A1:Z31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3"/>
  <sheetViews>
    <sheetView topLeftCell="A227" workbookViewId="0">
      <selection activeCell="B236" sqref="B236"/>
    </sheetView>
  </sheetViews>
  <sheetFormatPr baseColWidth="10" defaultColWidth="11.42578125" defaultRowHeight="15"/>
  <cols>
    <col min="1" max="9" width="35.42578125" style="84" customWidth="1"/>
    <col min="10" max="16384" width="11.42578125" style="84"/>
  </cols>
  <sheetData>
    <row r="1" spans="1:9">
      <c r="A1" s="82" t="s">
        <v>846</v>
      </c>
      <c r="B1" s="82" t="s">
        <v>845</v>
      </c>
      <c r="C1" s="82" t="s">
        <v>850</v>
      </c>
      <c r="D1" s="82" t="s">
        <v>847</v>
      </c>
      <c r="E1" s="82" t="s">
        <v>848</v>
      </c>
      <c r="F1" s="82" t="s">
        <v>1808</v>
      </c>
      <c r="G1" s="82" t="s">
        <v>852</v>
      </c>
      <c r="H1" s="83" t="s">
        <v>1809</v>
      </c>
      <c r="I1" s="83" t="s">
        <v>1810</v>
      </c>
    </row>
    <row r="2" spans="1:9" ht="15" customHeight="1">
      <c r="A2" s="85" t="s">
        <v>323</v>
      </c>
      <c r="B2" s="85" t="s">
        <v>1267</v>
      </c>
      <c r="C2" s="85" t="s">
        <v>1139</v>
      </c>
      <c r="D2" s="85" t="s">
        <v>66</v>
      </c>
      <c r="E2" s="85" t="s">
        <v>67</v>
      </c>
      <c r="F2" s="85" t="s">
        <v>67</v>
      </c>
      <c r="G2" s="85" t="s">
        <v>754</v>
      </c>
      <c r="H2" s="85">
        <v>0</v>
      </c>
      <c r="I2" s="85">
        <v>0</v>
      </c>
    </row>
    <row r="3" spans="1:9" ht="15" customHeight="1">
      <c r="A3" s="85" t="s">
        <v>321</v>
      </c>
      <c r="B3" s="85" t="s">
        <v>1275</v>
      </c>
      <c r="C3" s="85" t="s">
        <v>1139</v>
      </c>
      <c r="D3" s="85" t="s">
        <v>66</v>
      </c>
      <c r="E3" s="85" t="s">
        <v>67</v>
      </c>
      <c r="F3" s="85" t="s">
        <v>67</v>
      </c>
      <c r="G3" s="85" t="s">
        <v>753</v>
      </c>
      <c r="H3" s="85">
        <v>0</v>
      </c>
      <c r="I3" s="85">
        <v>0</v>
      </c>
    </row>
    <row r="4" spans="1:9" ht="15" customHeight="1">
      <c r="A4" s="85" t="s">
        <v>595</v>
      </c>
      <c r="B4" s="85" t="s">
        <v>966</v>
      </c>
      <c r="C4" s="85" t="s">
        <v>871</v>
      </c>
      <c r="D4" s="85" t="s">
        <v>15</v>
      </c>
      <c r="E4" s="85" t="s">
        <v>967</v>
      </c>
      <c r="F4" s="85" t="s">
        <v>447</v>
      </c>
      <c r="G4" s="85" t="s">
        <v>838</v>
      </c>
      <c r="H4" s="85">
        <v>0</v>
      </c>
      <c r="I4" s="85">
        <v>0</v>
      </c>
    </row>
    <row r="5" spans="1:9" ht="15" customHeight="1">
      <c r="A5" s="85" t="s">
        <v>235</v>
      </c>
      <c r="B5" s="85" t="s">
        <v>1238</v>
      </c>
      <c r="C5" s="85" t="s">
        <v>1139</v>
      </c>
      <c r="D5" s="85" t="s">
        <v>186</v>
      </c>
      <c r="E5" s="85" t="s">
        <v>190</v>
      </c>
      <c r="F5" s="85" t="s">
        <v>190</v>
      </c>
      <c r="G5" s="85" t="s">
        <v>738</v>
      </c>
      <c r="H5" s="85" t="s">
        <v>1211</v>
      </c>
      <c r="I5" s="85" t="s">
        <v>1211</v>
      </c>
    </row>
    <row r="6" spans="1:9" ht="15" customHeight="1">
      <c r="A6" s="85" t="s">
        <v>478</v>
      </c>
      <c r="B6" s="85" t="s">
        <v>1248</v>
      </c>
      <c r="C6" s="85" t="s">
        <v>1139</v>
      </c>
      <c r="D6" s="85" t="s">
        <v>186</v>
      </c>
      <c r="E6" s="85" t="s">
        <v>186</v>
      </c>
      <c r="F6" s="85" t="s">
        <v>187</v>
      </c>
      <c r="G6" s="85" t="s">
        <v>731</v>
      </c>
      <c r="H6" s="85" t="s">
        <v>1211</v>
      </c>
      <c r="I6" s="85" t="s">
        <v>1211</v>
      </c>
    </row>
    <row r="7" spans="1:9" ht="15" customHeight="1">
      <c r="A7" s="85" t="s">
        <v>534</v>
      </c>
      <c r="B7" s="85" t="s">
        <v>1734</v>
      </c>
      <c r="C7" s="85" t="s">
        <v>1139</v>
      </c>
      <c r="D7" s="85" t="s">
        <v>186</v>
      </c>
      <c r="E7" s="85" t="s">
        <v>186</v>
      </c>
      <c r="F7" s="85" t="s">
        <v>536</v>
      </c>
      <c r="G7" s="85" t="s">
        <v>794</v>
      </c>
      <c r="H7" s="85" t="s">
        <v>1211</v>
      </c>
      <c r="I7" s="85" t="s">
        <v>1211</v>
      </c>
    </row>
    <row r="8" spans="1:9" ht="15" customHeight="1">
      <c r="A8" s="85" t="s">
        <v>613</v>
      </c>
      <c r="B8" s="85" t="s">
        <v>1154</v>
      </c>
      <c r="C8" s="85" t="s">
        <v>871</v>
      </c>
      <c r="D8" s="85" t="s">
        <v>186</v>
      </c>
      <c r="E8" s="85" t="s">
        <v>186</v>
      </c>
      <c r="F8" s="85" t="s">
        <v>247</v>
      </c>
      <c r="G8" s="85" t="s">
        <v>813</v>
      </c>
      <c r="H8" s="85" t="s">
        <v>1211</v>
      </c>
      <c r="I8" s="85" t="s">
        <v>1211</v>
      </c>
    </row>
    <row r="9" spans="1:9" ht="15" customHeight="1">
      <c r="A9" s="85" t="s">
        <v>335</v>
      </c>
      <c r="B9" s="85" t="s">
        <v>1295</v>
      </c>
      <c r="C9" s="85" t="s">
        <v>1139</v>
      </c>
      <c r="D9" s="85" t="s">
        <v>186</v>
      </c>
      <c r="E9" s="85" t="s">
        <v>190</v>
      </c>
      <c r="F9" s="85" t="s">
        <v>337</v>
      </c>
      <c r="G9" s="85" t="s">
        <v>759</v>
      </c>
      <c r="H9" s="85" t="s">
        <v>1211</v>
      </c>
      <c r="I9" s="85" t="s">
        <v>1211</v>
      </c>
    </row>
    <row r="10" spans="1:9" ht="15" customHeight="1">
      <c r="A10" s="85" t="s">
        <v>184</v>
      </c>
      <c r="B10" s="85" t="s">
        <v>1644</v>
      </c>
      <c r="C10" s="85" t="s">
        <v>1139</v>
      </c>
      <c r="D10" s="85" t="s">
        <v>186</v>
      </c>
      <c r="E10" s="85" t="s">
        <v>186</v>
      </c>
      <c r="F10" s="85" t="s">
        <v>187</v>
      </c>
      <c r="G10" s="85" t="s">
        <v>731</v>
      </c>
      <c r="H10" s="85" t="s">
        <v>1211</v>
      </c>
      <c r="I10" s="85" t="s">
        <v>1211</v>
      </c>
    </row>
    <row r="11" spans="1:9" ht="15" customHeight="1">
      <c r="A11" s="85" t="s">
        <v>841</v>
      </c>
      <c r="B11" s="85" t="s">
        <v>1790</v>
      </c>
      <c r="C11" s="85" t="s">
        <v>1139</v>
      </c>
      <c r="D11" s="85" t="s">
        <v>186</v>
      </c>
      <c r="E11" s="85" t="s">
        <v>186</v>
      </c>
      <c r="F11" s="85" t="s">
        <v>187</v>
      </c>
      <c r="G11" s="85" t="s">
        <v>731</v>
      </c>
      <c r="H11" s="85" t="s">
        <v>1211</v>
      </c>
      <c r="I11" s="85" t="s">
        <v>1211</v>
      </c>
    </row>
    <row r="12" spans="1:9" ht="15" customHeight="1">
      <c r="A12" s="85" t="s">
        <v>384</v>
      </c>
      <c r="B12" s="85" t="s">
        <v>1220</v>
      </c>
      <c r="C12" s="85" t="s">
        <v>1139</v>
      </c>
      <c r="D12" s="85" t="s">
        <v>186</v>
      </c>
      <c r="E12" s="85" t="s">
        <v>190</v>
      </c>
      <c r="F12" s="85" t="s">
        <v>190</v>
      </c>
      <c r="G12" s="85" t="s">
        <v>732</v>
      </c>
      <c r="H12" s="85" t="s">
        <v>1238</v>
      </c>
      <c r="I12" s="85" t="s">
        <v>1211</v>
      </c>
    </row>
    <row r="13" spans="1:9" ht="15" customHeight="1">
      <c r="A13" s="85" t="s">
        <v>233</v>
      </c>
      <c r="B13" s="85" t="s">
        <v>1242</v>
      </c>
      <c r="C13" s="85" t="s">
        <v>1139</v>
      </c>
      <c r="D13" s="85" t="s">
        <v>186</v>
      </c>
      <c r="E13" s="85" t="s">
        <v>190</v>
      </c>
      <c r="F13" s="85" t="s">
        <v>190</v>
      </c>
      <c r="G13" s="85" t="s">
        <v>732</v>
      </c>
      <c r="H13" s="85" t="s">
        <v>1238</v>
      </c>
      <c r="I13" s="85" t="s">
        <v>1211</v>
      </c>
    </row>
    <row r="14" spans="1:9" ht="15" customHeight="1">
      <c r="A14" s="85" t="s">
        <v>543</v>
      </c>
      <c r="B14" s="85" t="s">
        <v>1068</v>
      </c>
      <c r="C14" s="85" t="s">
        <v>1062</v>
      </c>
      <c r="D14" s="85" t="s">
        <v>186</v>
      </c>
      <c r="E14" s="85" t="s">
        <v>190</v>
      </c>
      <c r="F14" s="85" t="s">
        <v>190</v>
      </c>
      <c r="G14" s="85" t="s">
        <v>798</v>
      </c>
      <c r="H14" s="85" t="s">
        <v>1238</v>
      </c>
      <c r="I14" s="85" t="s">
        <v>1211</v>
      </c>
    </row>
    <row r="15" spans="1:9" ht="15" customHeight="1">
      <c r="A15" s="85" t="s">
        <v>188</v>
      </c>
      <c r="B15" s="85" t="s">
        <v>1336</v>
      </c>
      <c r="C15" s="85" t="s">
        <v>1139</v>
      </c>
      <c r="D15" s="85" t="s">
        <v>186</v>
      </c>
      <c r="E15" s="85" t="s">
        <v>190</v>
      </c>
      <c r="F15" s="85" t="s">
        <v>190</v>
      </c>
      <c r="G15" s="85" t="s">
        <v>732</v>
      </c>
      <c r="H15" s="85" t="s">
        <v>1238</v>
      </c>
      <c r="I15" s="85" t="s">
        <v>1211</v>
      </c>
    </row>
    <row r="16" spans="1:9" ht="15" customHeight="1">
      <c r="A16" s="85" t="s">
        <v>1779</v>
      </c>
      <c r="B16" s="85" t="s">
        <v>1778</v>
      </c>
      <c r="C16" s="85" t="s">
        <v>1139</v>
      </c>
      <c r="D16" s="85" t="s">
        <v>186</v>
      </c>
      <c r="E16" s="85" t="s">
        <v>186</v>
      </c>
      <c r="F16" s="85" t="s">
        <v>536</v>
      </c>
      <c r="G16" s="85" t="s">
        <v>1780</v>
      </c>
      <c r="H16" s="85" t="s">
        <v>1734</v>
      </c>
      <c r="I16" s="85" t="s">
        <v>1211</v>
      </c>
    </row>
    <row r="17" spans="1:9" ht="15" customHeight="1">
      <c r="A17" s="85" t="s">
        <v>372</v>
      </c>
      <c r="B17" s="85" t="s">
        <v>1425</v>
      </c>
      <c r="C17" s="85" t="s">
        <v>1139</v>
      </c>
      <c r="D17" s="85" t="s">
        <v>186</v>
      </c>
      <c r="E17" s="85" t="s">
        <v>186</v>
      </c>
      <c r="F17" s="85" t="s">
        <v>247</v>
      </c>
      <c r="G17" s="85" t="s">
        <v>765</v>
      </c>
      <c r="H17" s="85" t="s">
        <v>1154</v>
      </c>
      <c r="I17" s="85" t="s">
        <v>1211</v>
      </c>
    </row>
    <row r="18" spans="1:9" ht="15" customHeight="1">
      <c r="A18" s="85" t="s">
        <v>245</v>
      </c>
      <c r="B18" s="85" t="s">
        <v>1334</v>
      </c>
      <c r="C18" s="85" t="s">
        <v>1139</v>
      </c>
      <c r="D18" s="85" t="s">
        <v>186</v>
      </c>
      <c r="E18" s="85" t="s">
        <v>186</v>
      </c>
      <c r="F18" s="85" t="s">
        <v>247</v>
      </c>
      <c r="G18" s="85" t="s">
        <v>741</v>
      </c>
      <c r="H18" s="85" t="s">
        <v>1154</v>
      </c>
      <c r="I18" s="85" t="s">
        <v>1211</v>
      </c>
    </row>
    <row r="19" spans="1:9" ht="15" customHeight="1">
      <c r="A19" s="85" t="s">
        <v>164</v>
      </c>
      <c r="B19" s="85" t="s">
        <v>1345</v>
      </c>
      <c r="C19" s="85" t="s">
        <v>1016</v>
      </c>
      <c r="D19" s="85" t="s">
        <v>15</v>
      </c>
      <c r="E19" s="85" t="s">
        <v>23</v>
      </c>
      <c r="F19" s="85" t="s">
        <v>32</v>
      </c>
      <c r="G19" s="85" t="s">
        <v>689</v>
      </c>
      <c r="H19" s="85" t="s">
        <v>1341</v>
      </c>
      <c r="I19" s="85" t="s">
        <v>1055</v>
      </c>
    </row>
    <row r="20" spans="1:9" ht="15" customHeight="1">
      <c r="A20" s="85" t="s">
        <v>319</v>
      </c>
      <c r="B20" s="85" t="s">
        <v>1353</v>
      </c>
      <c r="C20" s="85" t="s">
        <v>1016</v>
      </c>
      <c r="D20" s="85" t="s">
        <v>15</v>
      </c>
      <c r="E20" s="85" t="s">
        <v>23</v>
      </c>
      <c r="F20" s="85" t="s">
        <v>32</v>
      </c>
      <c r="G20" s="85" t="s">
        <v>683</v>
      </c>
      <c r="H20" s="85" t="s">
        <v>1341</v>
      </c>
      <c r="I20" s="85" t="s">
        <v>1055</v>
      </c>
    </row>
    <row r="21" spans="1:9" ht="15" customHeight="1">
      <c r="A21" s="85" t="s">
        <v>207</v>
      </c>
      <c r="B21" s="85" t="s">
        <v>1435</v>
      </c>
      <c r="C21" s="85" t="s">
        <v>1016</v>
      </c>
      <c r="D21" s="85" t="s">
        <v>15</v>
      </c>
      <c r="E21" s="85" t="s">
        <v>23</v>
      </c>
      <c r="F21" s="85" t="s">
        <v>32</v>
      </c>
      <c r="G21" s="85" t="s">
        <v>683</v>
      </c>
      <c r="H21" s="85" t="s">
        <v>1341</v>
      </c>
      <c r="I21" s="85" t="s">
        <v>1055</v>
      </c>
    </row>
    <row r="22" spans="1:9" ht="15" customHeight="1">
      <c r="A22" s="85" t="s">
        <v>118</v>
      </c>
      <c r="B22" s="85" t="s">
        <v>1365</v>
      </c>
      <c r="C22" s="85" t="s">
        <v>1016</v>
      </c>
      <c r="D22" s="85" t="s">
        <v>15</v>
      </c>
      <c r="E22" s="85" t="s">
        <v>23</v>
      </c>
      <c r="F22" s="85" t="s">
        <v>32</v>
      </c>
      <c r="G22" s="85" t="s">
        <v>689</v>
      </c>
      <c r="H22" s="85" t="s">
        <v>1341</v>
      </c>
      <c r="I22" s="85" t="s">
        <v>1055</v>
      </c>
    </row>
    <row r="23" spans="1:9" ht="15" customHeight="1">
      <c r="A23" s="85" t="s">
        <v>601</v>
      </c>
      <c r="B23" s="85" t="s">
        <v>1535</v>
      </c>
      <c r="C23" s="85" t="s">
        <v>1016</v>
      </c>
      <c r="D23" s="85" t="s">
        <v>15</v>
      </c>
      <c r="E23" s="85" t="s">
        <v>23</v>
      </c>
      <c r="F23" s="85" t="s">
        <v>32</v>
      </c>
      <c r="G23" s="85" t="s">
        <v>683</v>
      </c>
      <c r="H23" s="85" t="s">
        <v>1341</v>
      </c>
      <c r="I23" s="85" t="s">
        <v>1055</v>
      </c>
    </row>
    <row r="24" spans="1:9" ht="15" customHeight="1">
      <c r="A24" s="85" t="s">
        <v>500</v>
      </c>
      <c r="B24" s="85" t="s">
        <v>1488</v>
      </c>
      <c r="C24" s="85" t="s">
        <v>1016</v>
      </c>
      <c r="D24" s="85" t="s">
        <v>15</v>
      </c>
      <c r="E24" s="85" t="s">
        <v>23</v>
      </c>
      <c r="F24" s="85" t="s">
        <v>32</v>
      </c>
      <c r="G24" s="85" t="s">
        <v>683</v>
      </c>
      <c r="H24" s="85" t="s">
        <v>1341</v>
      </c>
      <c r="I24" s="85" t="s">
        <v>1055</v>
      </c>
    </row>
    <row r="25" spans="1:9" ht="15" customHeight="1">
      <c r="A25" s="85" t="s">
        <v>1786</v>
      </c>
      <c r="B25" s="85" t="s">
        <v>1785</v>
      </c>
      <c r="C25" s="85" t="s">
        <v>1016</v>
      </c>
      <c r="D25" s="85" t="s">
        <v>15</v>
      </c>
      <c r="E25" s="85" t="s">
        <v>23</v>
      </c>
      <c r="F25" s="85" t="s">
        <v>32</v>
      </c>
      <c r="G25" s="85" t="s">
        <v>683</v>
      </c>
      <c r="H25" s="85" t="s">
        <v>1341</v>
      </c>
      <c r="I25" s="85" t="s">
        <v>1055</v>
      </c>
    </row>
    <row r="26" spans="1:9" ht="15" customHeight="1">
      <c r="A26" s="85" t="s">
        <v>88</v>
      </c>
      <c r="B26" s="85" t="s">
        <v>1464</v>
      </c>
      <c r="C26" s="85" t="s">
        <v>1016</v>
      </c>
      <c r="D26" s="85" t="s">
        <v>15</v>
      </c>
      <c r="E26" s="85" t="s">
        <v>23</v>
      </c>
      <c r="F26" s="85" t="s">
        <v>32</v>
      </c>
      <c r="G26" s="85" t="s">
        <v>683</v>
      </c>
      <c r="H26" s="85" t="s">
        <v>1341</v>
      </c>
      <c r="I26" s="85" t="s">
        <v>1055</v>
      </c>
    </row>
    <row r="27" spans="1:9" ht="15" customHeight="1">
      <c r="A27" s="85" t="s">
        <v>441</v>
      </c>
      <c r="B27" s="85" t="s">
        <v>1394</v>
      </c>
      <c r="C27" s="85" t="s">
        <v>1016</v>
      </c>
      <c r="D27" s="85" t="s">
        <v>15</v>
      </c>
      <c r="E27" s="85" t="s">
        <v>23</v>
      </c>
      <c r="F27" s="85" t="s">
        <v>32</v>
      </c>
      <c r="G27" s="85" t="s">
        <v>683</v>
      </c>
      <c r="H27" s="85" t="s">
        <v>1341</v>
      </c>
      <c r="I27" s="85" t="s">
        <v>1055</v>
      </c>
    </row>
    <row r="28" spans="1:9" ht="15" customHeight="1">
      <c r="A28" s="85" t="s">
        <v>839</v>
      </c>
      <c r="B28" s="85" t="s">
        <v>1788</v>
      </c>
      <c r="C28" s="85" t="s">
        <v>1016</v>
      </c>
      <c r="D28" s="85" t="s">
        <v>15</v>
      </c>
      <c r="E28" s="85" t="s">
        <v>23</v>
      </c>
      <c r="F28" s="85" t="s">
        <v>32</v>
      </c>
      <c r="G28" s="85" t="s">
        <v>683</v>
      </c>
      <c r="H28" s="85" t="s">
        <v>1341</v>
      </c>
      <c r="I28" s="85" t="s">
        <v>1055</v>
      </c>
    </row>
    <row r="29" spans="1:9" ht="15" customHeight="1">
      <c r="A29" s="85" t="s">
        <v>307</v>
      </c>
      <c r="B29" s="85" t="s">
        <v>1553</v>
      </c>
      <c r="C29" s="85" t="s">
        <v>1016</v>
      </c>
      <c r="D29" s="85" t="s">
        <v>15</v>
      </c>
      <c r="E29" s="85" t="s">
        <v>23</v>
      </c>
      <c r="F29" s="85" t="s">
        <v>32</v>
      </c>
      <c r="G29" s="85" t="s">
        <v>683</v>
      </c>
      <c r="H29" s="85" t="s">
        <v>1341</v>
      </c>
      <c r="I29" s="85" t="s">
        <v>1055</v>
      </c>
    </row>
    <row r="30" spans="1:9" ht="15" customHeight="1">
      <c r="A30" s="85" t="s">
        <v>626</v>
      </c>
      <c r="B30" s="85" t="s">
        <v>1654</v>
      </c>
      <c r="C30" s="85" t="s">
        <v>1016</v>
      </c>
      <c r="D30" s="85" t="s">
        <v>15</v>
      </c>
      <c r="E30" s="85" t="s">
        <v>23</v>
      </c>
      <c r="F30" s="85" t="s">
        <v>32</v>
      </c>
      <c r="G30" s="85" t="s">
        <v>683</v>
      </c>
      <c r="H30" s="85" t="s">
        <v>1341</v>
      </c>
      <c r="I30" s="85" t="s">
        <v>1055</v>
      </c>
    </row>
    <row r="31" spans="1:9" ht="15" customHeight="1">
      <c r="A31" s="85" t="s">
        <v>257</v>
      </c>
      <c r="B31" s="85" t="s">
        <v>1410</v>
      </c>
      <c r="C31" s="85" t="s">
        <v>1016</v>
      </c>
      <c r="D31" s="85" t="s">
        <v>15</v>
      </c>
      <c r="E31" s="85" t="s">
        <v>23</v>
      </c>
      <c r="F31" s="85" t="s">
        <v>32</v>
      </c>
      <c r="G31" s="85" t="s">
        <v>719</v>
      </c>
      <c r="H31" s="85" t="s">
        <v>1341</v>
      </c>
      <c r="I31" s="85" t="s">
        <v>1055</v>
      </c>
    </row>
    <row r="32" spans="1:9" ht="15" customHeight="1">
      <c r="A32" s="85" t="s">
        <v>197</v>
      </c>
      <c r="B32" s="85" t="s">
        <v>1498</v>
      </c>
      <c r="C32" s="85" t="s">
        <v>1016</v>
      </c>
      <c r="D32" s="85" t="s">
        <v>15</v>
      </c>
      <c r="E32" s="85" t="s">
        <v>23</v>
      </c>
      <c r="F32" s="85" t="s">
        <v>32</v>
      </c>
      <c r="G32" s="85" t="s">
        <v>683</v>
      </c>
      <c r="H32" s="85" t="s">
        <v>1343</v>
      </c>
      <c r="I32" s="85" t="s">
        <v>1055</v>
      </c>
    </row>
    <row r="33" spans="1:9" ht="15" customHeight="1">
      <c r="A33" s="85" t="s">
        <v>524</v>
      </c>
      <c r="B33" s="85" t="s">
        <v>1650</v>
      </c>
      <c r="C33" s="85" t="s">
        <v>1016</v>
      </c>
      <c r="D33" s="85" t="s">
        <v>15</v>
      </c>
      <c r="E33" s="85" t="s">
        <v>23</v>
      </c>
      <c r="F33" s="85" t="s">
        <v>32</v>
      </c>
      <c r="G33" s="85" t="s">
        <v>683</v>
      </c>
      <c r="H33" s="85" t="s">
        <v>1343</v>
      </c>
      <c r="I33" s="85" t="s">
        <v>1055</v>
      </c>
    </row>
    <row r="34" spans="1:9" ht="15" customHeight="1">
      <c r="A34" s="85" t="s">
        <v>568</v>
      </c>
      <c r="B34" s="85" t="s">
        <v>1357</v>
      </c>
      <c r="C34" s="85" t="s">
        <v>1016</v>
      </c>
      <c r="D34" s="85" t="s">
        <v>15</v>
      </c>
      <c r="E34" s="85" t="s">
        <v>23</v>
      </c>
      <c r="F34" s="85" t="s">
        <v>32</v>
      </c>
      <c r="G34" s="85" t="s">
        <v>689</v>
      </c>
      <c r="H34" s="85" t="s">
        <v>1343</v>
      </c>
      <c r="I34" s="85" t="s">
        <v>1055</v>
      </c>
    </row>
    <row r="35" spans="1:9" ht="15" customHeight="1">
      <c r="A35" s="85" t="s">
        <v>222</v>
      </c>
      <c r="B35" s="85" t="s">
        <v>1367</v>
      </c>
      <c r="C35" s="85" t="s">
        <v>1016</v>
      </c>
      <c r="D35" s="85" t="s">
        <v>15</v>
      </c>
      <c r="E35" s="85" t="s">
        <v>23</v>
      </c>
      <c r="F35" s="85" t="s">
        <v>32</v>
      </c>
      <c r="G35" s="85" t="s">
        <v>689</v>
      </c>
      <c r="H35" s="85" t="s">
        <v>1343</v>
      </c>
      <c r="I35" s="85" t="s">
        <v>1055</v>
      </c>
    </row>
    <row r="36" spans="1:9" ht="15" customHeight="1">
      <c r="A36" s="85" t="s">
        <v>216</v>
      </c>
      <c r="B36" s="85" t="s">
        <v>1369</v>
      </c>
      <c r="C36" s="85" t="s">
        <v>1016</v>
      </c>
      <c r="D36" s="85" t="s">
        <v>15</v>
      </c>
      <c r="E36" s="85" t="s">
        <v>23</v>
      </c>
      <c r="F36" s="85" t="s">
        <v>32</v>
      </c>
      <c r="G36" s="85" t="s">
        <v>683</v>
      </c>
      <c r="H36" s="85" t="s">
        <v>1343</v>
      </c>
      <c r="I36" s="85" t="s">
        <v>1055</v>
      </c>
    </row>
    <row r="37" spans="1:9" ht="15" customHeight="1">
      <c r="A37" s="85" t="s">
        <v>516</v>
      </c>
      <c r="B37" s="85" t="s">
        <v>1386</v>
      </c>
      <c r="C37" s="85" t="s">
        <v>1016</v>
      </c>
      <c r="D37" s="85" t="s">
        <v>15</v>
      </c>
      <c r="E37" s="85" t="s">
        <v>23</v>
      </c>
      <c r="F37" s="85" t="s">
        <v>32</v>
      </c>
      <c r="G37" s="85" t="s">
        <v>683</v>
      </c>
      <c r="H37" s="85" t="s">
        <v>1343</v>
      </c>
      <c r="I37" s="85" t="s">
        <v>1055</v>
      </c>
    </row>
    <row r="38" spans="1:9" ht="15" customHeight="1">
      <c r="A38" s="85" t="s">
        <v>1767</v>
      </c>
      <c r="B38" s="85" t="s">
        <v>1766</v>
      </c>
      <c r="C38" s="85" t="s">
        <v>1016</v>
      </c>
      <c r="D38" s="85" t="s">
        <v>15</v>
      </c>
      <c r="E38" s="85" t="s">
        <v>23</v>
      </c>
      <c r="F38" s="85" t="s">
        <v>32</v>
      </c>
      <c r="G38" s="85" t="s">
        <v>728</v>
      </c>
      <c r="H38" s="85" t="s">
        <v>1343</v>
      </c>
      <c r="I38" s="85" t="s">
        <v>1055</v>
      </c>
    </row>
    <row r="39" spans="1:9" ht="15" customHeight="1">
      <c r="A39" s="85" t="s">
        <v>155</v>
      </c>
      <c r="B39" s="85" t="s">
        <v>1541</v>
      </c>
      <c r="C39" s="85" t="s">
        <v>1139</v>
      </c>
      <c r="D39" s="85" t="s">
        <v>15</v>
      </c>
      <c r="E39" s="85" t="s">
        <v>23</v>
      </c>
      <c r="F39" s="85" t="s">
        <v>157</v>
      </c>
      <c r="G39" s="85" t="s">
        <v>725</v>
      </c>
      <c r="H39" s="85" t="s">
        <v>1055</v>
      </c>
      <c r="I39" s="85" t="s">
        <v>1055</v>
      </c>
    </row>
    <row r="40" spans="1:9" ht="15" customHeight="1">
      <c r="A40" s="85" t="s">
        <v>124</v>
      </c>
      <c r="B40" s="85" t="s">
        <v>1232</v>
      </c>
      <c r="C40" s="85" t="s">
        <v>1139</v>
      </c>
      <c r="D40" s="85" t="s">
        <v>15</v>
      </c>
      <c r="E40" s="85" t="s">
        <v>23</v>
      </c>
      <c r="F40" s="85" t="s">
        <v>126</v>
      </c>
      <c r="G40" s="85" t="s">
        <v>717</v>
      </c>
      <c r="H40" s="85" t="s">
        <v>1055</v>
      </c>
      <c r="I40" s="85" t="s">
        <v>1055</v>
      </c>
    </row>
    <row r="41" spans="1:9" ht="15" customHeight="1">
      <c r="A41" s="85" t="s">
        <v>559</v>
      </c>
      <c r="B41" s="85" t="s">
        <v>1236</v>
      </c>
      <c r="C41" s="85" t="s">
        <v>1139</v>
      </c>
      <c r="D41" s="85" t="s">
        <v>15</v>
      </c>
      <c r="E41" s="85" t="s">
        <v>23</v>
      </c>
      <c r="F41" s="85" t="s">
        <v>126</v>
      </c>
      <c r="G41" s="85" t="s">
        <v>717</v>
      </c>
      <c r="H41" s="85" t="s">
        <v>1055</v>
      </c>
      <c r="I41" s="85" t="s">
        <v>1055</v>
      </c>
    </row>
    <row r="42" spans="1:9" ht="15" customHeight="1">
      <c r="A42" s="85" t="s">
        <v>468</v>
      </c>
      <c r="B42" s="85" t="s">
        <v>1263</v>
      </c>
      <c r="C42" s="85" t="s">
        <v>1139</v>
      </c>
      <c r="D42" s="85" t="s">
        <v>15</v>
      </c>
      <c r="E42" s="85" t="s">
        <v>23</v>
      </c>
      <c r="F42" s="85" t="s">
        <v>23</v>
      </c>
      <c r="G42" s="85" t="s">
        <v>784</v>
      </c>
      <c r="H42" s="85" t="s">
        <v>1055</v>
      </c>
      <c r="I42" s="85" t="s">
        <v>1055</v>
      </c>
    </row>
    <row r="43" spans="1:9" ht="15" customHeight="1">
      <c r="A43" s="85" t="s">
        <v>80</v>
      </c>
      <c r="B43" s="85" t="s">
        <v>1416</v>
      </c>
      <c r="C43" s="85" t="s">
        <v>1016</v>
      </c>
      <c r="D43" s="85" t="s">
        <v>15</v>
      </c>
      <c r="E43" s="85" t="s">
        <v>23</v>
      </c>
      <c r="F43" s="85" t="s">
        <v>32</v>
      </c>
      <c r="G43" s="85" t="s">
        <v>704</v>
      </c>
      <c r="H43" s="85" t="s">
        <v>1055</v>
      </c>
      <c r="I43" s="85" t="s">
        <v>1055</v>
      </c>
    </row>
    <row r="44" spans="1:9" ht="15" customHeight="1">
      <c r="A44" s="85" t="s">
        <v>305</v>
      </c>
      <c r="B44" s="85" t="s">
        <v>1559</v>
      </c>
      <c r="C44" s="85" t="s">
        <v>1139</v>
      </c>
      <c r="D44" s="85" t="s">
        <v>15</v>
      </c>
      <c r="E44" s="85" t="s">
        <v>23</v>
      </c>
      <c r="F44" s="85" t="s">
        <v>157</v>
      </c>
      <c r="G44" s="85" t="s">
        <v>751</v>
      </c>
      <c r="H44" s="85" t="s">
        <v>1055</v>
      </c>
      <c r="I44" s="85" t="s">
        <v>1055</v>
      </c>
    </row>
    <row r="45" spans="1:9" ht="15" customHeight="1">
      <c r="A45" s="85" t="s">
        <v>20</v>
      </c>
      <c r="B45" s="85" t="s">
        <v>1287</v>
      </c>
      <c r="C45" s="85" t="s">
        <v>1139</v>
      </c>
      <c r="D45" s="85" t="s">
        <v>15</v>
      </c>
      <c r="E45" s="85" t="s">
        <v>23</v>
      </c>
      <c r="F45" s="85" t="s">
        <v>23</v>
      </c>
      <c r="G45" s="85" t="s">
        <v>686</v>
      </c>
      <c r="H45" s="85" t="s">
        <v>1055</v>
      </c>
      <c r="I45" s="85" t="s">
        <v>1055</v>
      </c>
    </row>
    <row r="46" spans="1:9" ht="15" customHeight="1">
      <c r="A46" s="85" t="s">
        <v>496</v>
      </c>
      <c r="B46" s="85" t="s">
        <v>1299</v>
      </c>
      <c r="C46" s="85" t="s">
        <v>1139</v>
      </c>
      <c r="D46" s="85" t="s">
        <v>15</v>
      </c>
      <c r="E46" s="85" t="s">
        <v>23</v>
      </c>
      <c r="F46" s="85" t="s">
        <v>157</v>
      </c>
      <c r="G46" s="85" t="s">
        <v>789</v>
      </c>
      <c r="H46" s="85" t="s">
        <v>1055</v>
      </c>
      <c r="I46" s="85" t="s">
        <v>1055</v>
      </c>
    </row>
    <row r="47" spans="1:9" ht="15" customHeight="1">
      <c r="A47" s="85" t="s">
        <v>474</v>
      </c>
      <c r="B47" s="85" t="s">
        <v>1015</v>
      </c>
      <c r="C47" s="85" t="s">
        <v>1016</v>
      </c>
      <c r="D47" s="85" t="s">
        <v>15</v>
      </c>
      <c r="E47" s="85" t="s">
        <v>23</v>
      </c>
      <c r="F47" s="85" t="s">
        <v>44</v>
      </c>
      <c r="G47" s="85" t="s">
        <v>785</v>
      </c>
      <c r="H47" s="85" t="s">
        <v>1055</v>
      </c>
      <c r="I47" s="85" t="s">
        <v>1055</v>
      </c>
    </row>
    <row r="48" spans="1:9" ht="15" customHeight="1">
      <c r="A48" s="85" t="s">
        <v>435</v>
      </c>
      <c r="B48" s="85" t="s">
        <v>1396</v>
      </c>
      <c r="C48" s="85" t="s">
        <v>1016</v>
      </c>
      <c r="D48" s="85" t="s">
        <v>15</v>
      </c>
      <c r="E48" s="85" t="s">
        <v>23</v>
      </c>
      <c r="F48" s="85" t="s">
        <v>47</v>
      </c>
      <c r="G48" s="85" t="s">
        <v>690</v>
      </c>
      <c r="H48" s="85" t="s">
        <v>1055</v>
      </c>
      <c r="I48" s="85" t="s">
        <v>1055</v>
      </c>
    </row>
    <row r="49" spans="1:9" ht="15" customHeight="1">
      <c r="A49" s="85" t="s">
        <v>541</v>
      </c>
      <c r="B49" s="85" t="s">
        <v>1537</v>
      </c>
      <c r="C49" s="85" t="s">
        <v>1139</v>
      </c>
      <c r="D49" s="85" t="s">
        <v>15</v>
      </c>
      <c r="E49" s="85" t="s">
        <v>23</v>
      </c>
      <c r="F49" s="85" t="s">
        <v>157</v>
      </c>
      <c r="G49" s="85" t="s">
        <v>797</v>
      </c>
      <c r="H49" s="85" t="s">
        <v>1055</v>
      </c>
      <c r="I49" s="85" t="s">
        <v>1055</v>
      </c>
    </row>
    <row r="50" spans="1:9" ht="15" customHeight="1">
      <c r="A50" s="85" t="s">
        <v>425</v>
      </c>
      <c r="B50" s="85" t="s">
        <v>1021</v>
      </c>
      <c r="C50" s="85" t="s">
        <v>1016</v>
      </c>
      <c r="D50" s="85" t="s">
        <v>15</v>
      </c>
      <c r="E50" s="85" t="s">
        <v>23</v>
      </c>
      <c r="F50" s="85" t="s">
        <v>23</v>
      </c>
      <c r="G50" s="85" t="s">
        <v>779</v>
      </c>
      <c r="H50" s="85" t="s">
        <v>1055</v>
      </c>
      <c r="I50" s="85" t="s">
        <v>1055</v>
      </c>
    </row>
    <row r="51" spans="1:9" ht="15" customHeight="1">
      <c r="A51" s="85" t="s">
        <v>510</v>
      </c>
      <c r="B51" s="85" t="s">
        <v>1642</v>
      </c>
      <c r="C51" s="85" t="s">
        <v>1139</v>
      </c>
      <c r="D51" s="85" t="s">
        <v>15</v>
      </c>
      <c r="E51" s="85" t="s">
        <v>23</v>
      </c>
      <c r="F51" s="85" t="s">
        <v>140</v>
      </c>
      <c r="G51" s="85" t="s">
        <v>791</v>
      </c>
      <c r="H51" s="85" t="s">
        <v>1055</v>
      </c>
      <c r="I51" s="85" t="s">
        <v>1055</v>
      </c>
    </row>
    <row r="52" spans="1:9" ht="15" customHeight="1">
      <c r="A52" s="85" t="s">
        <v>572</v>
      </c>
      <c r="B52" s="85" t="s">
        <v>1607</v>
      </c>
      <c r="C52" s="85" t="s">
        <v>1139</v>
      </c>
      <c r="D52" s="85" t="s">
        <v>15</v>
      </c>
      <c r="E52" s="85" t="s">
        <v>23</v>
      </c>
      <c r="F52" s="85" t="s">
        <v>23</v>
      </c>
      <c r="G52" s="85" t="s">
        <v>806</v>
      </c>
      <c r="H52" s="85" t="s">
        <v>1263</v>
      </c>
      <c r="I52" s="85" t="s">
        <v>1055</v>
      </c>
    </row>
    <row r="53" spans="1:9" ht="15" customHeight="1">
      <c r="A53" s="85" t="s">
        <v>376</v>
      </c>
      <c r="B53" s="85" t="s">
        <v>1341</v>
      </c>
      <c r="C53" s="85" t="s">
        <v>1016</v>
      </c>
      <c r="D53" s="85" t="s">
        <v>15</v>
      </c>
      <c r="E53" s="85" t="s">
        <v>23</v>
      </c>
      <c r="F53" s="85" t="s">
        <v>32</v>
      </c>
      <c r="G53" s="85" t="s">
        <v>690</v>
      </c>
      <c r="H53" s="85" t="s">
        <v>1416</v>
      </c>
      <c r="I53" s="85" t="s">
        <v>1055</v>
      </c>
    </row>
    <row r="54" spans="1:9" ht="15" customHeight="1">
      <c r="A54" s="85" t="s">
        <v>33</v>
      </c>
      <c r="B54" s="85" t="s">
        <v>1343</v>
      </c>
      <c r="C54" s="85" t="s">
        <v>1016</v>
      </c>
      <c r="D54" s="85" t="s">
        <v>15</v>
      </c>
      <c r="E54" s="85" t="s">
        <v>23</v>
      </c>
      <c r="F54" s="85" t="s">
        <v>32</v>
      </c>
      <c r="G54" s="85" t="s">
        <v>690</v>
      </c>
      <c r="H54" s="85" t="s">
        <v>1416</v>
      </c>
      <c r="I54" s="85" t="s">
        <v>1055</v>
      </c>
    </row>
    <row r="55" spans="1:9" ht="15" customHeight="1">
      <c r="A55" s="85" t="s">
        <v>275</v>
      </c>
      <c r="B55" s="85" t="s">
        <v>1030</v>
      </c>
      <c r="C55" s="85" t="s">
        <v>1016</v>
      </c>
      <c r="D55" s="85" t="s">
        <v>15</v>
      </c>
      <c r="E55" s="85" t="s">
        <v>23</v>
      </c>
      <c r="F55" s="85" t="s">
        <v>32</v>
      </c>
      <c r="G55" s="85" t="s">
        <v>693</v>
      </c>
      <c r="H55" s="85" t="s">
        <v>1416</v>
      </c>
      <c r="I55" s="85" t="s">
        <v>1055</v>
      </c>
    </row>
    <row r="56" spans="1:9" ht="15" customHeight="1">
      <c r="A56" s="85" t="s">
        <v>333</v>
      </c>
      <c r="B56" s="85" t="s">
        <v>1376</v>
      </c>
      <c r="C56" s="85" t="s">
        <v>1016</v>
      </c>
      <c r="D56" s="85" t="s">
        <v>15</v>
      </c>
      <c r="E56" s="85" t="s">
        <v>23</v>
      </c>
      <c r="F56" s="85" t="s">
        <v>32</v>
      </c>
      <c r="G56" s="85" t="s">
        <v>690</v>
      </c>
      <c r="H56" s="85" t="s">
        <v>1416</v>
      </c>
      <c r="I56" s="85" t="s">
        <v>1055</v>
      </c>
    </row>
    <row r="57" spans="1:9" ht="15" customHeight="1">
      <c r="A57" s="85" t="s">
        <v>176</v>
      </c>
      <c r="B57" s="85" t="s">
        <v>1402</v>
      </c>
      <c r="C57" s="85" t="s">
        <v>1016</v>
      </c>
      <c r="D57" s="85" t="s">
        <v>15</v>
      </c>
      <c r="E57" s="85" t="s">
        <v>23</v>
      </c>
      <c r="F57" s="85" t="s">
        <v>32</v>
      </c>
      <c r="G57" s="85" t="s">
        <v>729</v>
      </c>
      <c r="H57" s="85" t="s">
        <v>1416</v>
      </c>
      <c r="I57" s="85" t="s">
        <v>1055</v>
      </c>
    </row>
    <row r="58" spans="1:9" ht="15" customHeight="1">
      <c r="A58" s="85" t="s">
        <v>498</v>
      </c>
      <c r="B58" s="85" t="s">
        <v>1412</v>
      </c>
      <c r="C58" s="85" t="s">
        <v>1016</v>
      </c>
      <c r="D58" s="85" t="s">
        <v>15</v>
      </c>
      <c r="E58" s="85" t="s">
        <v>23</v>
      </c>
      <c r="F58" s="85" t="s">
        <v>32</v>
      </c>
      <c r="G58" s="85" t="s">
        <v>689</v>
      </c>
      <c r="H58" s="85" t="s">
        <v>1416</v>
      </c>
      <c r="I58" s="85" t="s">
        <v>1055</v>
      </c>
    </row>
    <row r="59" spans="1:9" ht="15" customHeight="1">
      <c r="A59" s="85" t="s">
        <v>105</v>
      </c>
      <c r="B59" s="85" t="s">
        <v>1078</v>
      </c>
      <c r="C59" s="85" t="s">
        <v>871</v>
      </c>
      <c r="D59" s="85" t="s">
        <v>15</v>
      </c>
      <c r="E59" s="85" t="s">
        <v>23</v>
      </c>
      <c r="F59" s="85" t="s">
        <v>47</v>
      </c>
      <c r="G59" s="85" t="s">
        <v>710</v>
      </c>
      <c r="H59" s="85" t="s">
        <v>1118</v>
      </c>
      <c r="I59" s="85" t="s">
        <v>1055</v>
      </c>
    </row>
    <row r="60" spans="1:9" ht="15" customHeight="1">
      <c r="A60" s="85" t="s">
        <v>267</v>
      </c>
      <c r="B60" s="85" t="s">
        <v>1490</v>
      </c>
      <c r="C60" s="85" t="s">
        <v>871</v>
      </c>
      <c r="D60" s="85" t="s">
        <v>15</v>
      </c>
      <c r="E60" s="85" t="s">
        <v>23</v>
      </c>
      <c r="F60" s="85" t="s">
        <v>47</v>
      </c>
      <c r="G60" s="85" t="s">
        <v>694</v>
      </c>
      <c r="H60" s="85" t="s">
        <v>1118</v>
      </c>
      <c r="I60" s="85" t="s">
        <v>1055</v>
      </c>
    </row>
    <row r="61" spans="1:9" ht="15" customHeight="1">
      <c r="A61" s="85" t="s">
        <v>182</v>
      </c>
      <c r="B61" s="85" t="s">
        <v>1083</v>
      </c>
      <c r="C61" s="85" t="s">
        <v>871</v>
      </c>
      <c r="D61" s="85" t="s">
        <v>15</v>
      </c>
      <c r="E61" s="85" t="s">
        <v>23</v>
      </c>
      <c r="F61" s="85" t="s">
        <v>47</v>
      </c>
      <c r="G61" s="85" t="s">
        <v>710</v>
      </c>
      <c r="H61" s="85" t="s">
        <v>1118</v>
      </c>
      <c r="I61" s="85" t="s">
        <v>1055</v>
      </c>
    </row>
    <row r="62" spans="1:9" ht="15" customHeight="1">
      <c r="A62" s="85" t="s">
        <v>354</v>
      </c>
      <c r="B62" s="85" t="s">
        <v>1089</v>
      </c>
      <c r="C62" s="85" t="s">
        <v>871</v>
      </c>
      <c r="D62" s="85" t="s">
        <v>15</v>
      </c>
      <c r="E62" s="85" t="s">
        <v>23</v>
      </c>
      <c r="F62" s="85" t="s">
        <v>47</v>
      </c>
      <c r="G62" s="85" t="s">
        <v>721</v>
      </c>
      <c r="H62" s="85" t="s">
        <v>1118</v>
      </c>
      <c r="I62" s="85" t="s">
        <v>1055</v>
      </c>
    </row>
    <row r="63" spans="1:9" ht="15" customHeight="1">
      <c r="A63" s="85" t="s">
        <v>279</v>
      </c>
      <c r="B63" s="85" t="s">
        <v>1508</v>
      </c>
      <c r="C63" s="85" t="s">
        <v>871</v>
      </c>
      <c r="D63" s="85" t="s">
        <v>15</v>
      </c>
      <c r="E63" s="85" t="s">
        <v>23</v>
      </c>
      <c r="F63" s="85" t="s">
        <v>47</v>
      </c>
      <c r="G63" s="85" t="s">
        <v>747</v>
      </c>
      <c r="H63" s="85" t="s">
        <v>1118</v>
      </c>
      <c r="I63" s="85" t="s">
        <v>1055</v>
      </c>
    </row>
    <row r="64" spans="1:9" ht="15" customHeight="1">
      <c r="A64" s="85" t="s">
        <v>437</v>
      </c>
      <c r="B64" s="85" t="s">
        <v>1105</v>
      </c>
      <c r="C64" s="85" t="s">
        <v>871</v>
      </c>
      <c r="D64" s="85" t="s">
        <v>15</v>
      </c>
      <c r="E64" s="85" t="s">
        <v>23</v>
      </c>
      <c r="F64" s="85" t="s">
        <v>47</v>
      </c>
      <c r="G64" s="85" t="s">
        <v>710</v>
      </c>
      <c r="H64" s="85" t="s">
        <v>1118</v>
      </c>
      <c r="I64" s="85" t="s">
        <v>1055</v>
      </c>
    </row>
    <row r="65" spans="1:9" ht="15" customHeight="1">
      <c r="A65" s="85" t="s">
        <v>462</v>
      </c>
      <c r="B65" s="85" t="s">
        <v>1811</v>
      </c>
      <c r="C65" s="85" t="s">
        <v>871</v>
      </c>
      <c r="D65" s="85" t="s">
        <v>15</v>
      </c>
      <c r="E65" s="85" t="s">
        <v>23</v>
      </c>
      <c r="F65" s="85" t="s">
        <v>47</v>
      </c>
      <c r="G65" s="85" t="s">
        <v>694</v>
      </c>
      <c r="H65" s="85" t="s">
        <v>1118</v>
      </c>
      <c r="I65" s="85" t="s">
        <v>1055</v>
      </c>
    </row>
    <row r="66" spans="1:9" ht="15" customHeight="1">
      <c r="A66" s="85" t="s">
        <v>342</v>
      </c>
      <c r="B66" s="85" t="s">
        <v>1109</v>
      </c>
      <c r="C66" s="85" t="s">
        <v>871</v>
      </c>
      <c r="D66" s="85" t="s">
        <v>15</v>
      </c>
      <c r="E66" s="85" t="s">
        <v>23</v>
      </c>
      <c r="F66" s="85" t="s">
        <v>47</v>
      </c>
      <c r="G66" s="85" t="s">
        <v>710</v>
      </c>
      <c r="H66" s="85" t="s">
        <v>1118</v>
      </c>
      <c r="I66" s="85" t="s">
        <v>1055</v>
      </c>
    </row>
    <row r="67" spans="1:9" ht="15" customHeight="1">
      <c r="A67" s="85" t="s">
        <v>1783</v>
      </c>
      <c r="B67" s="85" t="s">
        <v>1782</v>
      </c>
      <c r="C67" s="85" t="s">
        <v>871</v>
      </c>
      <c r="D67" s="85" t="s">
        <v>15</v>
      </c>
      <c r="E67" s="85" t="s">
        <v>23</v>
      </c>
      <c r="F67" s="85" t="s">
        <v>47</v>
      </c>
      <c r="G67" s="85" t="s">
        <v>710</v>
      </c>
      <c r="H67" s="85" t="s">
        <v>1118</v>
      </c>
      <c r="I67" s="85" t="s">
        <v>1055</v>
      </c>
    </row>
    <row r="68" spans="1:9" ht="15" customHeight="1">
      <c r="A68" s="85" t="s">
        <v>84</v>
      </c>
      <c r="B68" s="85" t="s">
        <v>1132</v>
      </c>
      <c r="C68" s="85" t="s">
        <v>871</v>
      </c>
      <c r="D68" s="85" t="s">
        <v>15</v>
      </c>
      <c r="E68" s="85" t="s">
        <v>23</v>
      </c>
      <c r="F68" s="85" t="s">
        <v>47</v>
      </c>
      <c r="G68" s="85" t="s">
        <v>694</v>
      </c>
      <c r="H68" s="85" t="s">
        <v>1118</v>
      </c>
      <c r="I68" s="85" t="s">
        <v>1055</v>
      </c>
    </row>
    <row r="69" spans="1:9" ht="15" customHeight="1">
      <c r="A69" s="85" t="s">
        <v>237</v>
      </c>
      <c r="B69" s="85" t="s">
        <v>1505</v>
      </c>
      <c r="C69" s="85" t="s">
        <v>871</v>
      </c>
      <c r="D69" s="85" t="s">
        <v>15</v>
      </c>
      <c r="E69" s="85" t="s">
        <v>23</v>
      </c>
      <c r="F69" s="85" t="s">
        <v>47</v>
      </c>
      <c r="G69" s="85" t="s">
        <v>739</v>
      </c>
      <c r="H69" s="85" t="s">
        <v>1118</v>
      </c>
      <c r="I69" s="85" t="s">
        <v>1055</v>
      </c>
    </row>
    <row r="70" spans="1:9" ht="15" customHeight="1">
      <c r="A70" s="85" t="s">
        <v>136</v>
      </c>
      <c r="B70" s="85" t="s">
        <v>1163</v>
      </c>
      <c r="C70" s="85" t="s">
        <v>871</v>
      </c>
      <c r="D70" s="85" t="s">
        <v>15</v>
      </c>
      <c r="E70" s="85" t="s">
        <v>23</v>
      </c>
      <c r="F70" s="85" t="s">
        <v>47</v>
      </c>
      <c r="G70" s="85" t="s">
        <v>721</v>
      </c>
      <c r="H70" s="85" t="s">
        <v>1118</v>
      </c>
      <c r="I70" s="85" t="s">
        <v>1055</v>
      </c>
    </row>
    <row r="71" spans="1:9" ht="15" customHeight="1">
      <c r="A71" s="85" t="s">
        <v>45</v>
      </c>
      <c r="B71" s="85" t="s">
        <v>1165</v>
      </c>
      <c r="C71" s="85" t="s">
        <v>871</v>
      </c>
      <c r="D71" s="85" t="s">
        <v>15</v>
      </c>
      <c r="E71" s="85" t="s">
        <v>23</v>
      </c>
      <c r="F71" s="85" t="s">
        <v>47</v>
      </c>
      <c r="G71" s="85" t="s">
        <v>694</v>
      </c>
      <c r="H71" s="85" t="s">
        <v>1118</v>
      </c>
      <c r="I71" s="85" t="s">
        <v>1055</v>
      </c>
    </row>
    <row r="72" spans="1:9" ht="15" customHeight="1">
      <c r="A72" s="85" t="s">
        <v>464</v>
      </c>
      <c r="B72" s="85" t="s">
        <v>1173</v>
      </c>
      <c r="C72" s="85" t="s">
        <v>871</v>
      </c>
      <c r="D72" s="85" t="s">
        <v>15</v>
      </c>
      <c r="E72" s="85" t="s">
        <v>23</v>
      </c>
      <c r="F72" s="85" t="s">
        <v>47</v>
      </c>
      <c r="G72" s="85" t="s">
        <v>728</v>
      </c>
      <c r="H72" s="85" t="s">
        <v>1118</v>
      </c>
      <c r="I72" s="85" t="s">
        <v>1055</v>
      </c>
    </row>
    <row r="73" spans="1:9" ht="15" customHeight="1">
      <c r="A73" s="85" t="s">
        <v>209</v>
      </c>
      <c r="B73" s="85" t="s">
        <v>1183</v>
      </c>
      <c r="C73" s="85" t="s">
        <v>871</v>
      </c>
      <c r="D73" s="85" t="s">
        <v>15</v>
      </c>
      <c r="E73" s="85" t="s">
        <v>23</v>
      </c>
      <c r="F73" s="85" t="s">
        <v>47</v>
      </c>
      <c r="G73" s="85" t="s">
        <v>710</v>
      </c>
      <c r="H73" s="85" t="s">
        <v>1118</v>
      </c>
      <c r="I73" s="85" t="s">
        <v>1055</v>
      </c>
    </row>
    <row r="74" spans="1:9" ht="15" customHeight="1">
      <c r="A74" s="85" t="s">
        <v>488</v>
      </c>
      <c r="B74" s="85" t="s">
        <v>1187</v>
      </c>
      <c r="C74" s="85" t="s">
        <v>871</v>
      </c>
      <c r="D74" s="85" t="s">
        <v>15</v>
      </c>
      <c r="E74" s="85" t="s">
        <v>23</v>
      </c>
      <c r="F74" s="85" t="s">
        <v>47</v>
      </c>
      <c r="G74" s="85" t="s">
        <v>747</v>
      </c>
      <c r="H74" s="85" t="s">
        <v>1118</v>
      </c>
      <c r="I74" s="85" t="s">
        <v>1055</v>
      </c>
    </row>
    <row r="75" spans="1:9" ht="15" customHeight="1">
      <c r="A75" s="85" t="s">
        <v>243</v>
      </c>
      <c r="B75" s="85" t="s">
        <v>1347</v>
      </c>
      <c r="C75" s="85" t="s">
        <v>1016</v>
      </c>
      <c r="D75" s="85" t="s">
        <v>15</v>
      </c>
      <c r="E75" s="85" t="s">
        <v>23</v>
      </c>
      <c r="F75" s="85" t="s">
        <v>44</v>
      </c>
      <c r="G75" s="85" t="s">
        <v>689</v>
      </c>
      <c r="H75" s="85" t="s">
        <v>1447</v>
      </c>
      <c r="I75" s="85" t="s">
        <v>1055</v>
      </c>
    </row>
    <row r="76" spans="1:9" ht="15" customHeight="1">
      <c r="A76" s="85" t="s">
        <v>132</v>
      </c>
      <c r="B76" s="85" t="s">
        <v>1449</v>
      </c>
      <c r="C76" s="85" t="s">
        <v>1016</v>
      </c>
      <c r="D76" s="85" t="s">
        <v>15</v>
      </c>
      <c r="E76" s="85" t="s">
        <v>23</v>
      </c>
      <c r="F76" s="85" t="s">
        <v>32</v>
      </c>
      <c r="G76" s="85" t="s">
        <v>719</v>
      </c>
      <c r="H76" s="85" t="s">
        <v>1376</v>
      </c>
      <c r="I76" s="85" t="s">
        <v>1055</v>
      </c>
    </row>
    <row r="77" spans="1:9" ht="15" customHeight="1">
      <c r="A77" s="85" t="s">
        <v>253</v>
      </c>
      <c r="B77" s="85" t="s">
        <v>1433</v>
      </c>
      <c r="C77" s="85" t="s">
        <v>1016</v>
      </c>
      <c r="D77" s="85" t="s">
        <v>15</v>
      </c>
      <c r="E77" s="85" t="s">
        <v>23</v>
      </c>
      <c r="F77" s="85" t="s">
        <v>32</v>
      </c>
      <c r="G77" s="85" t="s">
        <v>683</v>
      </c>
      <c r="H77" s="85" t="s">
        <v>1376</v>
      </c>
      <c r="I77" s="85" t="s">
        <v>1055</v>
      </c>
    </row>
    <row r="78" spans="1:9" ht="15" customHeight="1">
      <c r="A78" s="85" t="s">
        <v>172</v>
      </c>
      <c r="B78" s="85" t="s">
        <v>1468</v>
      </c>
      <c r="C78" s="85" t="s">
        <v>1139</v>
      </c>
      <c r="D78" s="85" t="s">
        <v>15</v>
      </c>
      <c r="E78" s="85" t="s">
        <v>23</v>
      </c>
      <c r="F78" s="85" t="s">
        <v>157</v>
      </c>
      <c r="G78" s="85" t="s">
        <v>678</v>
      </c>
      <c r="H78" s="85" t="s">
        <v>1299</v>
      </c>
      <c r="I78" s="85" t="s">
        <v>1055</v>
      </c>
    </row>
    <row r="79" spans="1:9" ht="15" customHeight="1">
      <c r="A79" s="85" t="s">
        <v>191</v>
      </c>
      <c r="B79" s="85" t="s">
        <v>1576</v>
      </c>
      <c r="C79" s="85" t="s">
        <v>1139</v>
      </c>
      <c r="D79" s="85" t="s">
        <v>15</v>
      </c>
      <c r="E79" s="85" t="s">
        <v>23</v>
      </c>
      <c r="F79" s="85" t="s">
        <v>157</v>
      </c>
      <c r="G79" s="85" t="s">
        <v>678</v>
      </c>
      <c r="H79" s="85" t="s">
        <v>1299</v>
      </c>
      <c r="I79" s="85" t="s">
        <v>1055</v>
      </c>
    </row>
    <row r="80" spans="1:9" ht="15" customHeight="1">
      <c r="A80" s="85" t="s">
        <v>514</v>
      </c>
      <c r="B80" s="85" t="s">
        <v>1480</v>
      </c>
      <c r="C80" s="85" t="s">
        <v>1139</v>
      </c>
      <c r="D80" s="85" t="s">
        <v>15</v>
      </c>
      <c r="E80" s="85" t="s">
        <v>23</v>
      </c>
      <c r="F80" s="85" t="s">
        <v>157</v>
      </c>
      <c r="G80" s="85" t="s">
        <v>678</v>
      </c>
      <c r="H80" s="85" t="s">
        <v>1299</v>
      </c>
      <c r="I80" s="85" t="s">
        <v>1055</v>
      </c>
    </row>
    <row r="81" spans="1:9" ht="15" customHeight="1">
      <c r="A81" s="85" t="s">
        <v>630</v>
      </c>
      <c r="B81" s="85" t="s">
        <v>1325</v>
      </c>
      <c r="C81" s="85" t="s">
        <v>1139</v>
      </c>
      <c r="D81" s="85" t="s">
        <v>15</v>
      </c>
      <c r="E81" s="85" t="s">
        <v>23</v>
      </c>
      <c r="F81" s="85" t="s">
        <v>157</v>
      </c>
      <c r="G81" s="85" t="s">
        <v>678</v>
      </c>
      <c r="H81" s="85" t="s">
        <v>1299</v>
      </c>
      <c r="I81" s="85" t="s">
        <v>1055</v>
      </c>
    </row>
    <row r="82" spans="1:9" ht="15" customHeight="1">
      <c r="A82" s="85" t="s">
        <v>470</v>
      </c>
      <c r="B82" s="85" t="s">
        <v>1398</v>
      </c>
      <c r="C82" s="85" t="s">
        <v>1016</v>
      </c>
      <c r="D82" s="85" t="s">
        <v>15</v>
      </c>
      <c r="E82" s="85" t="s">
        <v>23</v>
      </c>
      <c r="F82" s="85" t="s">
        <v>47</v>
      </c>
      <c r="G82" s="85" t="s">
        <v>728</v>
      </c>
      <c r="H82" s="85" t="s">
        <v>1382</v>
      </c>
      <c r="I82" s="85" t="s">
        <v>1055</v>
      </c>
    </row>
    <row r="83" spans="1:9" ht="15" customHeight="1">
      <c r="A83" s="85" t="s">
        <v>141</v>
      </c>
      <c r="B83" s="85" t="s">
        <v>1400</v>
      </c>
      <c r="C83" s="85" t="s">
        <v>1016</v>
      </c>
      <c r="D83" s="85" t="s">
        <v>15</v>
      </c>
      <c r="E83" s="85" t="s">
        <v>23</v>
      </c>
      <c r="F83" s="85" t="s">
        <v>47</v>
      </c>
      <c r="G83" s="85" t="s">
        <v>683</v>
      </c>
      <c r="H83" s="85" t="s">
        <v>1382</v>
      </c>
      <c r="I83" s="85" t="s">
        <v>1055</v>
      </c>
    </row>
    <row r="84" spans="1:9" ht="15" customHeight="1">
      <c r="A84" s="85" t="s">
        <v>340</v>
      </c>
      <c r="B84" s="85" t="s">
        <v>1349</v>
      </c>
      <c r="C84" s="85" t="s">
        <v>1016</v>
      </c>
      <c r="D84" s="85" t="s">
        <v>15</v>
      </c>
      <c r="E84" s="85" t="s">
        <v>23</v>
      </c>
      <c r="F84" s="85" t="s">
        <v>44</v>
      </c>
      <c r="G84" s="85" t="s">
        <v>760</v>
      </c>
      <c r="H84" s="85" t="s">
        <v>1015</v>
      </c>
      <c r="I84" s="85" t="s">
        <v>1055</v>
      </c>
    </row>
    <row r="85" spans="1:9" ht="15" customHeight="1">
      <c r="A85" s="85" t="s">
        <v>532</v>
      </c>
      <c r="B85" s="85" t="s">
        <v>1355</v>
      </c>
      <c r="C85" s="85" t="s">
        <v>1016</v>
      </c>
      <c r="D85" s="85" t="s">
        <v>15</v>
      </c>
      <c r="E85" s="85" t="s">
        <v>23</v>
      </c>
      <c r="F85" s="85" t="s">
        <v>44</v>
      </c>
      <c r="G85" s="85" t="s">
        <v>690</v>
      </c>
      <c r="H85" s="85" t="s">
        <v>1015</v>
      </c>
      <c r="I85" s="85" t="s">
        <v>1055</v>
      </c>
    </row>
    <row r="86" spans="1:9" ht="15" customHeight="1">
      <c r="A86" s="85" t="s">
        <v>255</v>
      </c>
      <c r="B86" s="85" t="s">
        <v>1418</v>
      </c>
      <c r="C86" s="85" t="s">
        <v>1016</v>
      </c>
      <c r="D86" s="85" t="s">
        <v>15</v>
      </c>
      <c r="E86" s="85" t="s">
        <v>23</v>
      </c>
      <c r="F86" s="85" t="s">
        <v>44</v>
      </c>
      <c r="G86" s="85" t="s">
        <v>683</v>
      </c>
      <c r="H86" s="85" t="s">
        <v>1015</v>
      </c>
      <c r="I86" s="85" t="s">
        <v>1055</v>
      </c>
    </row>
    <row r="87" spans="1:9" ht="15" customHeight="1">
      <c r="A87" s="85" t="s">
        <v>42</v>
      </c>
      <c r="B87" s="85" t="s">
        <v>1447</v>
      </c>
      <c r="C87" s="85" t="s">
        <v>1016</v>
      </c>
      <c r="D87" s="85" t="s">
        <v>15</v>
      </c>
      <c r="E87" s="85" t="s">
        <v>23</v>
      </c>
      <c r="F87" s="85" t="s">
        <v>44</v>
      </c>
      <c r="G87" s="85" t="s">
        <v>693</v>
      </c>
      <c r="H87" s="85" t="s">
        <v>1015</v>
      </c>
      <c r="I87" s="85" t="s">
        <v>1055</v>
      </c>
    </row>
    <row r="88" spans="1:9" ht="15" customHeight="1">
      <c r="A88" s="85" t="s">
        <v>350</v>
      </c>
      <c r="B88" s="85" t="s">
        <v>1548</v>
      </c>
      <c r="C88" s="85" t="s">
        <v>1016</v>
      </c>
      <c r="D88" s="85" t="s">
        <v>15</v>
      </c>
      <c r="E88" s="85" t="s">
        <v>23</v>
      </c>
      <c r="F88" s="85" t="s">
        <v>44</v>
      </c>
      <c r="G88" s="85" t="s">
        <v>762</v>
      </c>
      <c r="H88" s="85" t="s">
        <v>1015</v>
      </c>
      <c r="I88" s="85" t="s">
        <v>1055</v>
      </c>
    </row>
    <row r="89" spans="1:9" ht="15" customHeight="1">
      <c r="A89" s="85" t="s">
        <v>396</v>
      </c>
      <c r="B89" s="85" t="s">
        <v>1429</v>
      </c>
      <c r="C89" s="85" t="s">
        <v>1016</v>
      </c>
      <c r="D89" s="85" t="s">
        <v>15</v>
      </c>
      <c r="E89" s="85" t="s">
        <v>23</v>
      </c>
      <c r="F89" s="85" t="s">
        <v>44</v>
      </c>
      <c r="G89" s="85" t="s">
        <v>693</v>
      </c>
      <c r="H89" s="85" t="s">
        <v>1015</v>
      </c>
      <c r="I89" s="85" t="s">
        <v>1055</v>
      </c>
    </row>
    <row r="90" spans="1:9" ht="15" customHeight="1">
      <c r="A90" s="85" t="s">
        <v>214</v>
      </c>
      <c r="B90" s="85" t="s">
        <v>1404</v>
      </c>
      <c r="C90" s="85" t="s">
        <v>1016</v>
      </c>
      <c r="D90" s="85" t="s">
        <v>15</v>
      </c>
      <c r="E90" s="85" t="s">
        <v>23</v>
      </c>
      <c r="F90" s="85" t="s">
        <v>44</v>
      </c>
      <c r="G90" s="85" t="s">
        <v>693</v>
      </c>
      <c r="H90" s="85" t="s">
        <v>1015</v>
      </c>
      <c r="I90" s="85" t="s">
        <v>1055</v>
      </c>
    </row>
    <row r="91" spans="1:9" ht="15" customHeight="1">
      <c r="A91" s="85" t="s">
        <v>51</v>
      </c>
      <c r="B91" s="85" t="s">
        <v>1470</v>
      </c>
      <c r="C91" s="85" t="s">
        <v>1016</v>
      </c>
      <c r="D91" s="85" t="s">
        <v>15</v>
      </c>
      <c r="E91" s="85" t="s">
        <v>23</v>
      </c>
      <c r="F91" s="85" t="s">
        <v>47</v>
      </c>
      <c r="G91" s="85" t="s">
        <v>689</v>
      </c>
      <c r="H91" s="85" t="s">
        <v>1396</v>
      </c>
      <c r="I91" s="85" t="s">
        <v>1055</v>
      </c>
    </row>
    <row r="92" spans="1:9" ht="15" customHeight="1">
      <c r="A92" s="85" t="s">
        <v>283</v>
      </c>
      <c r="B92" s="85" t="s">
        <v>1609</v>
      </c>
      <c r="C92" s="85" t="s">
        <v>1016</v>
      </c>
      <c r="D92" s="85" t="s">
        <v>15</v>
      </c>
      <c r="E92" s="85" t="s">
        <v>23</v>
      </c>
      <c r="F92" s="85" t="s">
        <v>47</v>
      </c>
      <c r="G92" s="85" t="s">
        <v>683</v>
      </c>
      <c r="H92" s="85" t="s">
        <v>1396</v>
      </c>
      <c r="I92" s="85" t="s">
        <v>1055</v>
      </c>
    </row>
    <row r="93" spans="1:9" ht="15" customHeight="1">
      <c r="A93" s="85" t="s">
        <v>599</v>
      </c>
      <c r="B93" s="85" t="s">
        <v>1361</v>
      </c>
      <c r="C93" s="85" t="s">
        <v>1016</v>
      </c>
      <c r="D93" s="85" t="s">
        <v>15</v>
      </c>
      <c r="E93" s="85" t="s">
        <v>23</v>
      </c>
      <c r="F93" s="85" t="s">
        <v>47</v>
      </c>
      <c r="G93" s="85" t="s">
        <v>728</v>
      </c>
      <c r="H93" s="85" t="s">
        <v>1396</v>
      </c>
      <c r="I93" s="85" t="s">
        <v>1055</v>
      </c>
    </row>
    <row r="94" spans="1:9" ht="15" customHeight="1">
      <c r="A94" s="85" t="s">
        <v>168</v>
      </c>
      <c r="B94" s="85" t="s">
        <v>1611</v>
      </c>
      <c r="C94" s="85" t="s">
        <v>1016</v>
      </c>
      <c r="D94" s="85" t="s">
        <v>15</v>
      </c>
      <c r="E94" s="85" t="s">
        <v>23</v>
      </c>
      <c r="F94" s="85" t="s">
        <v>47</v>
      </c>
      <c r="G94" s="85" t="s">
        <v>728</v>
      </c>
      <c r="H94" s="85" t="s">
        <v>1396</v>
      </c>
      <c r="I94" s="85" t="s">
        <v>1055</v>
      </c>
    </row>
    <row r="95" spans="1:9" ht="15" customHeight="1">
      <c r="A95" s="85" t="s">
        <v>508</v>
      </c>
      <c r="B95" s="85" t="s">
        <v>1025</v>
      </c>
      <c r="C95" s="85" t="s">
        <v>871</v>
      </c>
      <c r="D95" s="85" t="s">
        <v>15</v>
      </c>
      <c r="E95" s="85" t="s">
        <v>23</v>
      </c>
      <c r="F95" s="85" t="s">
        <v>47</v>
      </c>
      <c r="G95" s="85" t="s">
        <v>779</v>
      </c>
      <c r="H95" s="85" t="s">
        <v>1396</v>
      </c>
      <c r="I95" s="85" t="s">
        <v>1055</v>
      </c>
    </row>
    <row r="96" spans="1:9" ht="15" customHeight="1">
      <c r="A96" s="85" t="s">
        <v>392</v>
      </c>
      <c r="B96" s="85" t="s">
        <v>1118</v>
      </c>
      <c r="C96" s="85" t="s">
        <v>871</v>
      </c>
      <c r="D96" s="85" t="s">
        <v>15</v>
      </c>
      <c r="E96" s="85" t="s">
        <v>23</v>
      </c>
      <c r="F96" s="85" t="s">
        <v>47</v>
      </c>
      <c r="G96" s="85" t="s">
        <v>770</v>
      </c>
      <c r="H96" s="85" t="s">
        <v>1396</v>
      </c>
      <c r="I96" s="85" t="s">
        <v>1055</v>
      </c>
    </row>
    <row r="97" spans="1:9" ht="15" customHeight="1">
      <c r="A97" s="85" t="s">
        <v>370</v>
      </c>
      <c r="B97" s="85" t="s">
        <v>1382</v>
      </c>
      <c r="C97" s="85" t="s">
        <v>1016</v>
      </c>
      <c r="D97" s="85" t="s">
        <v>15</v>
      </c>
      <c r="E97" s="85" t="s">
        <v>23</v>
      </c>
      <c r="F97" s="85" t="s">
        <v>47</v>
      </c>
      <c r="G97" s="85" t="s">
        <v>690</v>
      </c>
      <c r="H97" s="85" t="s">
        <v>1396</v>
      </c>
      <c r="I97" s="85" t="s">
        <v>1055</v>
      </c>
    </row>
    <row r="98" spans="1:9" ht="15" customHeight="1">
      <c r="A98" s="85" t="s">
        <v>1764</v>
      </c>
      <c r="B98" s="85" t="s">
        <v>1763</v>
      </c>
      <c r="C98" s="85" t="s">
        <v>1016</v>
      </c>
      <c r="D98" s="85" t="s">
        <v>15</v>
      </c>
      <c r="E98" s="85" t="s">
        <v>23</v>
      </c>
      <c r="F98" s="85" t="s">
        <v>47</v>
      </c>
      <c r="G98" s="85" t="s">
        <v>683</v>
      </c>
      <c r="H98" s="85" t="s">
        <v>1396</v>
      </c>
      <c r="I98" s="85" t="s">
        <v>1055</v>
      </c>
    </row>
    <row r="99" spans="1:9" ht="15" customHeight="1">
      <c r="A99" s="85" t="s">
        <v>364</v>
      </c>
      <c r="B99" s="85" t="s">
        <v>1738</v>
      </c>
      <c r="C99" s="85" t="s">
        <v>1016</v>
      </c>
      <c r="D99" s="85" t="s">
        <v>15</v>
      </c>
      <c r="E99" s="85" t="s">
        <v>23</v>
      </c>
      <c r="F99" s="85" t="s">
        <v>47</v>
      </c>
      <c r="G99" s="85" t="s">
        <v>728</v>
      </c>
      <c r="H99" s="85" t="s">
        <v>1396</v>
      </c>
      <c r="I99" s="85" t="s">
        <v>1055</v>
      </c>
    </row>
    <row r="100" spans="1:9" ht="15" customHeight="1">
      <c r="A100" s="85" t="s">
        <v>30</v>
      </c>
      <c r="B100" s="85" t="s">
        <v>1359</v>
      </c>
      <c r="C100" s="85" t="s">
        <v>1016</v>
      </c>
      <c r="D100" s="85" t="s">
        <v>15</v>
      </c>
      <c r="E100" s="85" t="s">
        <v>23</v>
      </c>
      <c r="F100" s="85" t="s">
        <v>32</v>
      </c>
      <c r="G100" s="85" t="s">
        <v>689</v>
      </c>
      <c r="H100" s="85" t="s">
        <v>1402</v>
      </c>
      <c r="I100" s="85" t="s">
        <v>1055</v>
      </c>
    </row>
    <row r="101" spans="1:9" ht="15" customHeight="1">
      <c r="A101" s="85" t="s">
        <v>263</v>
      </c>
      <c r="B101" s="85" t="s">
        <v>1503</v>
      </c>
      <c r="C101" s="85" t="s">
        <v>1016</v>
      </c>
      <c r="D101" s="85" t="s">
        <v>15</v>
      </c>
      <c r="E101" s="85" t="s">
        <v>23</v>
      </c>
      <c r="F101" s="85" t="s">
        <v>32</v>
      </c>
      <c r="G101" s="85" t="s">
        <v>683</v>
      </c>
      <c r="H101" s="85" t="s">
        <v>1402</v>
      </c>
      <c r="I101" s="85" t="s">
        <v>1055</v>
      </c>
    </row>
    <row r="102" spans="1:9" ht="15" customHeight="1">
      <c r="A102" s="85" t="s">
        <v>97</v>
      </c>
      <c r="B102" s="85" t="s">
        <v>1439</v>
      </c>
      <c r="C102" s="85" t="s">
        <v>1016</v>
      </c>
      <c r="D102" s="85" t="s">
        <v>15</v>
      </c>
      <c r="E102" s="85" t="s">
        <v>23</v>
      </c>
      <c r="F102" s="85" t="s">
        <v>32</v>
      </c>
      <c r="G102" s="85" t="s">
        <v>689</v>
      </c>
      <c r="H102" s="85" t="s">
        <v>1402</v>
      </c>
      <c r="I102" s="85" t="s">
        <v>1055</v>
      </c>
    </row>
    <row r="103" spans="1:9" ht="15" customHeight="1">
      <c r="A103" s="85" t="s">
        <v>611</v>
      </c>
      <c r="B103" s="85" t="s">
        <v>1406</v>
      </c>
      <c r="C103" s="85" t="s">
        <v>1016</v>
      </c>
      <c r="D103" s="85" t="s">
        <v>15</v>
      </c>
      <c r="E103" s="85" t="s">
        <v>23</v>
      </c>
      <c r="F103" s="85" t="s">
        <v>32</v>
      </c>
      <c r="G103" s="85" t="s">
        <v>683</v>
      </c>
      <c r="H103" s="85" t="s">
        <v>1402</v>
      </c>
      <c r="I103" s="85" t="s">
        <v>1055</v>
      </c>
    </row>
    <row r="104" spans="1:9" ht="15" customHeight="1">
      <c r="A104" s="85" t="s">
        <v>603</v>
      </c>
      <c r="B104" s="85" t="s">
        <v>1590</v>
      </c>
      <c r="C104" s="85" t="s">
        <v>1139</v>
      </c>
      <c r="D104" s="85" t="s">
        <v>15</v>
      </c>
      <c r="E104" s="85" t="s">
        <v>23</v>
      </c>
      <c r="F104" s="85" t="s">
        <v>140</v>
      </c>
      <c r="G104" s="85" t="s">
        <v>812</v>
      </c>
      <c r="H104" s="85" t="s">
        <v>1642</v>
      </c>
      <c r="I104" s="85" t="s">
        <v>1055</v>
      </c>
    </row>
    <row r="105" spans="1:9" ht="15" customHeight="1">
      <c r="A105" s="85" t="s">
        <v>138</v>
      </c>
      <c r="B105" s="85" t="s">
        <v>1138</v>
      </c>
      <c r="C105" s="85" t="s">
        <v>1139</v>
      </c>
      <c r="D105" s="85" t="s">
        <v>15</v>
      </c>
      <c r="E105" s="85" t="s">
        <v>23</v>
      </c>
      <c r="F105" s="85" t="s">
        <v>140</v>
      </c>
      <c r="G105" s="85" t="s">
        <v>722</v>
      </c>
      <c r="H105" s="85" t="s">
        <v>1642</v>
      </c>
      <c r="I105" s="85" t="s">
        <v>1055</v>
      </c>
    </row>
    <row r="106" spans="1:9" ht="15" customHeight="1">
      <c r="A106" s="85" t="s">
        <v>553</v>
      </c>
      <c r="B106" s="85" t="s">
        <v>1568</v>
      </c>
      <c r="C106" s="85" t="s">
        <v>1139</v>
      </c>
      <c r="D106" s="85" t="s">
        <v>15</v>
      </c>
      <c r="E106" s="85" t="s">
        <v>23</v>
      </c>
      <c r="F106" s="85" t="s">
        <v>140</v>
      </c>
      <c r="G106" s="85" t="s">
        <v>802</v>
      </c>
      <c r="H106" s="85" t="s">
        <v>1642</v>
      </c>
      <c r="I106" s="85" t="s">
        <v>1055</v>
      </c>
    </row>
    <row r="107" spans="1:9" ht="15" customHeight="1">
      <c r="A107" s="85" t="s">
        <v>86</v>
      </c>
      <c r="B107" s="85" t="s">
        <v>1339</v>
      </c>
      <c r="C107" s="85" t="s">
        <v>1016</v>
      </c>
      <c r="D107" s="85" t="s">
        <v>15</v>
      </c>
      <c r="E107" s="85" t="s">
        <v>23</v>
      </c>
      <c r="F107" s="85" t="s">
        <v>32</v>
      </c>
      <c r="G107" s="85" t="s">
        <v>689</v>
      </c>
      <c r="H107" s="85" t="s">
        <v>1412</v>
      </c>
      <c r="I107" s="85" t="s">
        <v>1055</v>
      </c>
    </row>
    <row r="108" spans="1:9" ht="15" customHeight="1">
      <c r="A108" s="85" t="s">
        <v>313</v>
      </c>
      <c r="B108" s="85" t="s">
        <v>1706</v>
      </c>
      <c r="C108" s="85" t="s">
        <v>1016</v>
      </c>
      <c r="D108" s="85" t="s">
        <v>15</v>
      </c>
      <c r="E108" s="85" t="s">
        <v>23</v>
      </c>
      <c r="F108" s="85" t="s">
        <v>32</v>
      </c>
      <c r="G108" s="85" t="s">
        <v>683</v>
      </c>
      <c r="H108" s="85" t="s">
        <v>1412</v>
      </c>
      <c r="I108" s="85" t="s">
        <v>1055</v>
      </c>
    </row>
    <row r="109" spans="1:9" ht="15" customHeight="1">
      <c r="A109" s="85" t="s">
        <v>193</v>
      </c>
      <c r="B109" s="85" t="s">
        <v>1451</v>
      </c>
      <c r="C109" s="85" t="s">
        <v>1016</v>
      </c>
      <c r="D109" s="85" t="s">
        <v>15</v>
      </c>
      <c r="E109" s="85" t="s">
        <v>23</v>
      </c>
      <c r="F109" s="85" t="s">
        <v>32</v>
      </c>
      <c r="G109" s="85" t="s">
        <v>683</v>
      </c>
      <c r="H109" s="85" t="s">
        <v>1412</v>
      </c>
      <c r="I109" s="85" t="s">
        <v>1055</v>
      </c>
    </row>
    <row r="110" spans="1:9" ht="15" customHeight="1">
      <c r="A110" s="85" t="s">
        <v>358</v>
      </c>
      <c r="B110" s="85" t="s">
        <v>1351</v>
      </c>
      <c r="C110" s="85" t="s">
        <v>1016</v>
      </c>
      <c r="D110" s="85" t="s">
        <v>15</v>
      </c>
      <c r="E110" s="85" t="s">
        <v>23</v>
      </c>
      <c r="F110" s="85" t="s">
        <v>32</v>
      </c>
      <c r="G110" s="85" t="s">
        <v>683</v>
      </c>
      <c r="H110" s="85" t="s">
        <v>1412</v>
      </c>
      <c r="I110" s="85" t="s">
        <v>1055</v>
      </c>
    </row>
    <row r="111" spans="1:9" ht="15" customHeight="1">
      <c r="A111" s="85" t="s">
        <v>277</v>
      </c>
      <c r="B111" s="85" t="s">
        <v>1466</v>
      </c>
      <c r="C111" s="85" t="s">
        <v>1016</v>
      </c>
      <c r="D111" s="85" t="s">
        <v>15</v>
      </c>
      <c r="E111" s="85" t="s">
        <v>23</v>
      </c>
      <c r="F111" s="85" t="s">
        <v>32</v>
      </c>
      <c r="G111" s="85" t="s">
        <v>683</v>
      </c>
      <c r="H111" s="85" t="s">
        <v>1412</v>
      </c>
      <c r="I111" s="85" t="s">
        <v>1055</v>
      </c>
    </row>
    <row r="112" spans="1:9" ht="15" customHeight="1">
      <c r="A112" s="85" t="s">
        <v>201</v>
      </c>
      <c r="B112" s="85" t="s">
        <v>1420</v>
      </c>
      <c r="C112" s="85" t="s">
        <v>1016</v>
      </c>
      <c r="D112" s="85" t="s">
        <v>15</v>
      </c>
      <c r="E112" s="85" t="s">
        <v>23</v>
      </c>
      <c r="F112" s="85" t="s">
        <v>32</v>
      </c>
      <c r="G112" s="85" t="s">
        <v>683</v>
      </c>
      <c r="H112" s="85" t="s">
        <v>1412</v>
      </c>
      <c r="I112" s="85" t="s">
        <v>1055</v>
      </c>
    </row>
    <row r="113" spans="1:9" ht="15" customHeight="1">
      <c r="A113" s="85" t="s">
        <v>394</v>
      </c>
      <c r="B113" s="85" t="s">
        <v>1528</v>
      </c>
      <c r="C113" s="85" t="s">
        <v>1016</v>
      </c>
      <c r="D113" s="85" t="s">
        <v>15</v>
      </c>
      <c r="E113" s="85" t="s">
        <v>23</v>
      </c>
      <c r="F113" s="85" t="s">
        <v>32</v>
      </c>
      <c r="G113" s="85" t="s">
        <v>683</v>
      </c>
      <c r="H113" s="85" t="s">
        <v>1412</v>
      </c>
      <c r="I113" s="85" t="s">
        <v>1055</v>
      </c>
    </row>
    <row r="114" spans="1:9" ht="15" customHeight="1">
      <c r="A114" s="85" t="s">
        <v>458</v>
      </c>
      <c r="B114" s="85" t="s">
        <v>1374</v>
      </c>
      <c r="C114" s="85" t="s">
        <v>1016</v>
      </c>
      <c r="D114" s="85" t="s">
        <v>15</v>
      </c>
      <c r="E114" s="85" t="s">
        <v>23</v>
      </c>
      <c r="F114" s="85" t="s">
        <v>32</v>
      </c>
      <c r="G114" s="85" t="s">
        <v>689</v>
      </c>
      <c r="H114" s="85" t="s">
        <v>1412</v>
      </c>
      <c r="I114" s="85" t="s">
        <v>1055</v>
      </c>
    </row>
    <row r="115" spans="1:9" ht="15" customHeight="1">
      <c r="A115" s="85" t="s">
        <v>149</v>
      </c>
      <c r="B115" s="85" t="s">
        <v>1380</v>
      </c>
      <c r="C115" s="85" t="s">
        <v>1016</v>
      </c>
      <c r="D115" s="85" t="s">
        <v>15</v>
      </c>
      <c r="E115" s="85" t="s">
        <v>23</v>
      </c>
      <c r="F115" s="85" t="s">
        <v>32</v>
      </c>
      <c r="G115" s="85" t="s">
        <v>683</v>
      </c>
      <c r="H115" s="85" t="s">
        <v>1412</v>
      </c>
      <c r="I115" s="85" t="s">
        <v>1055</v>
      </c>
    </row>
    <row r="116" spans="1:9" ht="15" customHeight="1">
      <c r="A116" s="85" t="s">
        <v>617</v>
      </c>
      <c r="B116" s="85" t="s">
        <v>1704</v>
      </c>
      <c r="C116" s="85" t="s">
        <v>1016</v>
      </c>
      <c r="D116" s="85" t="s">
        <v>15</v>
      </c>
      <c r="E116" s="85" t="s">
        <v>23</v>
      </c>
      <c r="F116" s="85" t="s">
        <v>32</v>
      </c>
      <c r="G116" s="85" t="s">
        <v>683</v>
      </c>
      <c r="H116" s="85" t="s">
        <v>1412</v>
      </c>
      <c r="I116" s="85" t="s">
        <v>1055</v>
      </c>
    </row>
    <row r="117" spans="1:9" ht="15" customHeight="1">
      <c r="A117" s="85" t="s">
        <v>60</v>
      </c>
      <c r="B117" s="85" t="s">
        <v>1443</v>
      </c>
      <c r="C117" s="85" t="s">
        <v>1016</v>
      </c>
      <c r="D117" s="85" t="s">
        <v>15</v>
      </c>
      <c r="E117" s="85" t="s">
        <v>23</v>
      </c>
      <c r="F117" s="85" t="s">
        <v>32</v>
      </c>
      <c r="G117" s="85" t="s">
        <v>683</v>
      </c>
      <c r="H117" s="85" t="s">
        <v>1412</v>
      </c>
      <c r="I117" s="85" t="s">
        <v>1055</v>
      </c>
    </row>
    <row r="118" spans="1:9" ht="15" customHeight="1">
      <c r="A118" s="85" t="s">
        <v>153</v>
      </c>
      <c r="B118" s="85" t="s">
        <v>1441</v>
      </c>
      <c r="C118" s="85" t="s">
        <v>1016</v>
      </c>
      <c r="D118" s="85" t="s">
        <v>15</v>
      </c>
      <c r="E118" s="85" t="s">
        <v>23</v>
      </c>
      <c r="F118" s="85" t="s">
        <v>32</v>
      </c>
      <c r="G118" s="85" t="s">
        <v>683</v>
      </c>
      <c r="H118" s="85" t="s">
        <v>1412</v>
      </c>
      <c r="I118" s="85" t="s">
        <v>1055</v>
      </c>
    </row>
    <row r="119" spans="1:9" ht="15" customHeight="1">
      <c r="A119" s="85" t="s">
        <v>75</v>
      </c>
      <c r="B119" s="85" t="s">
        <v>1408</v>
      </c>
      <c r="C119" s="85" t="s">
        <v>1016</v>
      </c>
      <c r="D119" s="85" t="s">
        <v>15</v>
      </c>
      <c r="E119" s="85" t="s">
        <v>23</v>
      </c>
      <c r="F119" s="85" t="s">
        <v>32</v>
      </c>
      <c r="G119" s="85" t="s">
        <v>683</v>
      </c>
      <c r="H119" s="85" t="s">
        <v>1412</v>
      </c>
      <c r="I119" s="85" t="s">
        <v>1055</v>
      </c>
    </row>
    <row r="120" spans="1:9" ht="15" customHeight="1">
      <c r="A120" s="85" t="s">
        <v>199</v>
      </c>
      <c r="B120" s="85" t="s">
        <v>1414</v>
      </c>
      <c r="C120" s="85" t="s">
        <v>1016</v>
      </c>
      <c r="D120" s="85" t="s">
        <v>15</v>
      </c>
      <c r="E120" s="85" t="s">
        <v>23</v>
      </c>
      <c r="F120" s="85" t="s">
        <v>32</v>
      </c>
      <c r="G120" s="85" t="s">
        <v>683</v>
      </c>
      <c r="H120" s="85" t="s">
        <v>1412</v>
      </c>
      <c r="I120" s="85" t="s">
        <v>1055</v>
      </c>
    </row>
    <row r="121" spans="1:9" ht="15" customHeight="1">
      <c r="A121" s="85" t="s">
        <v>512</v>
      </c>
      <c r="B121" s="85" t="s">
        <v>1478</v>
      </c>
      <c r="C121" s="85" t="s">
        <v>1016</v>
      </c>
      <c r="D121" s="85" t="s">
        <v>15</v>
      </c>
      <c r="E121" s="85" t="s">
        <v>23</v>
      </c>
      <c r="F121" s="85" t="s">
        <v>32</v>
      </c>
      <c r="G121" s="85" t="s">
        <v>683</v>
      </c>
      <c r="H121" s="85" t="s">
        <v>1412</v>
      </c>
      <c r="I121" s="85" t="s">
        <v>1055</v>
      </c>
    </row>
    <row r="122" spans="1:9" ht="15" customHeight="1">
      <c r="A122" s="85" t="s">
        <v>1728</v>
      </c>
      <c r="B122" s="85" t="s">
        <v>1727</v>
      </c>
      <c r="C122" s="85" t="s">
        <v>1812</v>
      </c>
      <c r="D122" s="85" t="s">
        <v>1226</v>
      </c>
      <c r="E122" s="85" t="s">
        <v>1226</v>
      </c>
      <c r="F122" s="85" t="s">
        <v>1729</v>
      </c>
      <c r="G122" s="85" t="s">
        <v>1730</v>
      </c>
      <c r="H122" s="85" t="s">
        <v>1224</v>
      </c>
      <c r="I122" s="85" t="s">
        <v>1224</v>
      </c>
    </row>
    <row r="123" spans="1:9" ht="15" customHeight="1">
      <c r="A123" s="85" t="s">
        <v>1776</v>
      </c>
      <c r="B123" s="85" t="s">
        <v>1775</v>
      </c>
      <c r="C123" s="85" t="s">
        <v>1812</v>
      </c>
      <c r="D123" s="85" t="s">
        <v>1226</v>
      </c>
      <c r="E123" s="85" t="s">
        <v>1226</v>
      </c>
      <c r="F123" s="85" t="s">
        <v>1729</v>
      </c>
      <c r="G123" s="85" t="s">
        <v>1752</v>
      </c>
      <c r="H123" s="85" t="s">
        <v>1224</v>
      </c>
      <c r="I123" s="85" t="s">
        <v>1224</v>
      </c>
    </row>
    <row r="124" spans="1:9" ht="15" customHeight="1">
      <c r="A124" s="85" t="s">
        <v>1755</v>
      </c>
      <c r="B124" s="85" t="s">
        <v>1754</v>
      </c>
      <c r="C124" s="85" t="s">
        <v>1812</v>
      </c>
      <c r="D124" s="85" t="s">
        <v>1226</v>
      </c>
      <c r="E124" s="85" t="s">
        <v>1226</v>
      </c>
      <c r="F124" s="85" t="s">
        <v>1729</v>
      </c>
      <c r="G124" s="85" t="s">
        <v>1742</v>
      </c>
      <c r="H124" s="85" t="s">
        <v>1224</v>
      </c>
      <c r="I124" s="85" t="s">
        <v>1224</v>
      </c>
    </row>
    <row r="125" spans="1:9" ht="15" customHeight="1">
      <c r="A125" s="85" t="s">
        <v>1635</v>
      </c>
      <c r="B125" s="85" t="s">
        <v>1634</v>
      </c>
      <c r="C125" s="85" t="s">
        <v>1812</v>
      </c>
      <c r="D125" s="85" t="s">
        <v>1226</v>
      </c>
      <c r="E125" s="85" t="s">
        <v>1226</v>
      </c>
      <c r="F125" s="85" t="s">
        <v>1621</v>
      </c>
      <c r="G125" s="85" t="s">
        <v>1636</v>
      </c>
      <c r="H125" s="85" t="s">
        <v>1224</v>
      </c>
      <c r="I125" s="85" t="s">
        <v>1224</v>
      </c>
    </row>
    <row r="126" spans="1:9" ht="15" customHeight="1">
      <c r="A126" s="85" t="s">
        <v>1741</v>
      </c>
      <c r="B126" s="85" t="s">
        <v>1740</v>
      </c>
      <c r="C126" s="85" t="s">
        <v>1812</v>
      </c>
      <c r="D126" s="85" t="s">
        <v>1226</v>
      </c>
      <c r="E126" s="85" t="s">
        <v>1226</v>
      </c>
      <c r="F126" s="85" t="s">
        <v>1729</v>
      </c>
      <c r="G126" s="85" t="s">
        <v>1742</v>
      </c>
      <c r="H126" s="85" t="s">
        <v>1224</v>
      </c>
      <c r="I126" s="85" t="s">
        <v>1224</v>
      </c>
    </row>
    <row r="127" spans="1:9" ht="15" customHeight="1">
      <c r="A127" s="85" t="s">
        <v>1716</v>
      </c>
      <c r="B127" s="85" t="s">
        <v>1715</v>
      </c>
      <c r="C127" s="85" t="s">
        <v>1812</v>
      </c>
      <c r="D127" s="85" t="s">
        <v>1226</v>
      </c>
      <c r="E127" s="85" t="s">
        <v>1226</v>
      </c>
      <c r="F127" s="85" t="s">
        <v>1227</v>
      </c>
      <c r="G127" s="85" t="s">
        <v>1717</v>
      </c>
      <c r="H127" s="85" t="s">
        <v>1224</v>
      </c>
      <c r="I127" s="85" t="s">
        <v>1224</v>
      </c>
    </row>
    <row r="128" spans="1:9" ht="15" customHeight="1">
      <c r="A128" s="85" t="s">
        <v>1614</v>
      </c>
      <c r="B128" s="85" t="s">
        <v>1613</v>
      </c>
      <c r="C128" s="85" t="s">
        <v>1812</v>
      </c>
      <c r="D128" s="85" t="s">
        <v>1226</v>
      </c>
      <c r="E128" s="85" t="s">
        <v>1226</v>
      </c>
      <c r="F128" s="85" t="s">
        <v>1227</v>
      </c>
      <c r="G128" s="85" t="s">
        <v>768</v>
      </c>
      <c r="H128" s="85" t="s">
        <v>1224</v>
      </c>
      <c r="I128" s="85" t="s">
        <v>1224</v>
      </c>
    </row>
    <row r="129" spans="1:9" ht="15" customHeight="1">
      <c r="A129" s="85" t="s">
        <v>1722</v>
      </c>
      <c r="B129" s="85" t="s">
        <v>1721</v>
      </c>
      <c r="C129" s="85" t="s">
        <v>1812</v>
      </c>
      <c r="D129" s="85" t="s">
        <v>1226</v>
      </c>
      <c r="E129" s="85" t="s">
        <v>1226</v>
      </c>
      <c r="F129" s="85" t="s">
        <v>1621</v>
      </c>
      <c r="G129" s="85" t="s">
        <v>1713</v>
      </c>
      <c r="H129" s="85" t="s">
        <v>1224</v>
      </c>
      <c r="I129" s="85" t="s">
        <v>1224</v>
      </c>
    </row>
    <row r="130" spans="1:9" ht="15" customHeight="1">
      <c r="A130" s="85" t="s">
        <v>1725</v>
      </c>
      <c r="B130" s="85" t="s">
        <v>1724</v>
      </c>
      <c r="C130" s="85" t="s">
        <v>1812</v>
      </c>
      <c r="D130" s="85" t="s">
        <v>1226</v>
      </c>
      <c r="E130" s="85" t="s">
        <v>1226</v>
      </c>
      <c r="F130" s="85" t="s">
        <v>1621</v>
      </c>
      <c r="G130" s="85" t="s">
        <v>1713</v>
      </c>
      <c r="H130" s="85" t="s">
        <v>1224</v>
      </c>
      <c r="I130" s="85" t="s">
        <v>1224</v>
      </c>
    </row>
    <row r="131" spans="1:9" ht="15" customHeight="1">
      <c r="A131" s="85" t="s">
        <v>1631</v>
      </c>
      <c r="B131" s="85" t="s">
        <v>1630</v>
      </c>
      <c r="C131" s="85" t="s">
        <v>1812</v>
      </c>
      <c r="D131" s="85" t="s">
        <v>1226</v>
      </c>
      <c r="E131" s="85" t="s">
        <v>1226</v>
      </c>
      <c r="F131" s="85" t="s">
        <v>1227</v>
      </c>
      <c r="G131" s="85" t="s">
        <v>1632</v>
      </c>
      <c r="H131" s="85" t="s">
        <v>1224</v>
      </c>
      <c r="I131" s="85" t="s">
        <v>1224</v>
      </c>
    </row>
    <row r="132" spans="1:9" ht="15" customHeight="1">
      <c r="A132" s="85" t="s">
        <v>1770</v>
      </c>
      <c r="B132" s="85" t="s">
        <v>1769</v>
      </c>
      <c r="C132" s="85" t="s">
        <v>1812</v>
      </c>
      <c r="D132" s="85" t="s">
        <v>1226</v>
      </c>
      <c r="E132" s="85" t="s">
        <v>1226</v>
      </c>
      <c r="F132" s="85" t="s">
        <v>1729</v>
      </c>
      <c r="G132" s="85" t="s">
        <v>1752</v>
      </c>
      <c r="H132" s="85" t="s">
        <v>1224</v>
      </c>
      <c r="I132" s="85" t="s">
        <v>1224</v>
      </c>
    </row>
    <row r="133" spans="1:9" ht="15" customHeight="1">
      <c r="A133" s="85" t="s">
        <v>1712</v>
      </c>
      <c r="B133" s="85" t="s">
        <v>1711</v>
      </c>
      <c r="C133" s="85" t="s">
        <v>1812</v>
      </c>
      <c r="D133" s="85" t="s">
        <v>1226</v>
      </c>
      <c r="E133" s="85" t="s">
        <v>1226</v>
      </c>
      <c r="F133" s="85" t="s">
        <v>1621</v>
      </c>
      <c r="G133" s="85" t="s">
        <v>1713</v>
      </c>
      <c r="H133" s="85" t="s">
        <v>1224</v>
      </c>
      <c r="I133" s="85" t="s">
        <v>1224</v>
      </c>
    </row>
    <row r="134" spans="1:9" ht="15" customHeight="1">
      <c r="A134" s="85" t="s">
        <v>1747</v>
      </c>
      <c r="B134" s="85" t="s">
        <v>1746</v>
      </c>
      <c r="C134" s="85" t="s">
        <v>1812</v>
      </c>
      <c r="D134" s="85" t="s">
        <v>1226</v>
      </c>
      <c r="E134" s="85" t="s">
        <v>1226</v>
      </c>
      <c r="F134" s="85" t="s">
        <v>1621</v>
      </c>
      <c r="G134" s="85" t="s">
        <v>1748</v>
      </c>
      <c r="H134" s="85" t="s">
        <v>1224</v>
      </c>
      <c r="I134" s="85" t="s">
        <v>1224</v>
      </c>
    </row>
    <row r="135" spans="1:9" ht="15" customHeight="1">
      <c r="A135" s="85" t="s">
        <v>1698</v>
      </c>
      <c r="B135" s="85" t="s">
        <v>1697</v>
      </c>
      <c r="C135" s="85" t="s">
        <v>1812</v>
      </c>
      <c r="D135" s="85" t="s">
        <v>1226</v>
      </c>
      <c r="E135" s="85" t="s">
        <v>1226</v>
      </c>
      <c r="F135" s="85" t="s">
        <v>1621</v>
      </c>
      <c r="G135" s="85" t="s">
        <v>1699</v>
      </c>
      <c r="H135" s="85" t="s">
        <v>1224</v>
      </c>
      <c r="I135" s="85" t="s">
        <v>1224</v>
      </c>
    </row>
    <row r="136" spans="1:9" ht="15" customHeight="1">
      <c r="A136" s="85" t="s">
        <v>1761</v>
      </c>
      <c r="B136" s="85" t="s">
        <v>1760</v>
      </c>
      <c r="C136" s="85" t="s">
        <v>1812</v>
      </c>
      <c r="D136" s="85" t="s">
        <v>1226</v>
      </c>
      <c r="E136" s="85" t="s">
        <v>1226</v>
      </c>
      <c r="F136" s="85" t="s">
        <v>1729</v>
      </c>
      <c r="G136" s="85" t="s">
        <v>1752</v>
      </c>
      <c r="H136" s="85" t="s">
        <v>1224</v>
      </c>
      <c r="I136" s="85" t="s">
        <v>1224</v>
      </c>
    </row>
    <row r="137" spans="1:9" ht="15" customHeight="1">
      <c r="A137" s="85" t="s">
        <v>1321</v>
      </c>
      <c r="B137" s="85" t="s">
        <v>1320</v>
      </c>
      <c r="C137" s="85" t="s">
        <v>1139</v>
      </c>
      <c r="D137" s="85" t="s">
        <v>1226</v>
      </c>
      <c r="E137" s="85" t="s">
        <v>1226</v>
      </c>
      <c r="F137" s="85" t="s">
        <v>1227</v>
      </c>
      <c r="G137" s="85" t="s">
        <v>737</v>
      </c>
      <c r="H137" s="85" t="s">
        <v>1224</v>
      </c>
      <c r="I137" s="85" t="s">
        <v>1224</v>
      </c>
    </row>
    <row r="138" spans="1:9" ht="15" customHeight="1">
      <c r="A138" s="85" t="s">
        <v>1620</v>
      </c>
      <c r="B138" s="85" t="s">
        <v>1619</v>
      </c>
      <c r="C138" s="85" t="s">
        <v>1812</v>
      </c>
      <c r="D138" s="85" t="s">
        <v>1226</v>
      </c>
      <c r="E138" s="85" t="s">
        <v>1226</v>
      </c>
      <c r="F138" s="85" t="s">
        <v>1621</v>
      </c>
      <c r="G138" s="85" t="s">
        <v>1622</v>
      </c>
      <c r="H138" s="85" t="s">
        <v>1224</v>
      </c>
      <c r="I138" s="85" t="s">
        <v>1224</v>
      </c>
    </row>
    <row r="139" spans="1:9" ht="15" customHeight="1">
      <c r="A139" s="85" t="s">
        <v>1751</v>
      </c>
      <c r="B139" s="85" t="s">
        <v>1750</v>
      </c>
      <c r="C139" s="85" t="s">
        <v>1812</v>
      </c>
      <c r="D139" s="85" t="s">
        <v>1226</v>
      </c>
      <c r="E139" s="85" t="s">
        <v>1226</v>
      </c>
      <c r="F139" s="85" t="s">
        <v>1729</v>
      </c>
      <c r="G139" s="85" t="s">
        <v>1752</v>
      </c>
      <c r="H139" s="85" t="s">
        <v>1224</v>
      </c>
      <c r="I139" s="85" t="s">
        <v>1224</v>
      </c>
    </row>
    <row r="140" spans="1:9" ht="15" customHeight="1">
      <c r="A140" s="85" t="s">
        <v>1758</v>
      </c>
      <c r="B140" s="85" t="s">
        <v>1757</v>
      </c>
      <c r="C140" s="85" t="s">
        <v>1812</v>
      </c>
      <c r="D140" s="85" t="s">
        <v>1226</v>
      </c>
      <c r="E140" s="85" t="s">
        <v>1226</v>
      </c>
      <c r="F140" s="85" t="s">
        <v>1621</v>
      </c>
      <c r="G140" s="85" t="s">
        <v>1748</v>
      </c>
      <c r="H140" s="85" t="s">
        <v>1224</v>
      </c>
      <c r="I140" s="85" t="s">
        <v>1224</v>
      </c>
    </row>
    <row r="141" spans="1:9" ht="15" customHeight="1">
      <c r="A141" s="85" t="s">
        <v>1628</v>
      </c>
      <c r="B141" s="85" t="s">
        <v>1627</v>
      </c>
      <c r="C141" s="85" t="s">
        <v>1812</v>
      </c>
      <c r="D141" s="85" t="s">
        <v>1226</v>
      </c>
      <c r="E141" s="85" t="s">
        <v>1226</v>
      </c>
      <c r="F141" s="85" t="s">
        <v>1621</v>
      </c>
      <c r="G141" s="85" t="s">
        <v>1622</v>
      </c>
      <c r="H141" s="85" t="s">
        <v>1224</v>
      </c>
      <c r="I141" s="85" t="s">
        <v>1224</v>
      </c>
    </row>
    <row r="142" spans="1:9" ht="15" customHeight="1">
      <c r="A142" s="85" t="s">
        <v>121</v>
      </c>
      <c r="B142" s="85" t="s">
        <v>1652</v>
      </c>
      <c r="C142" s="85" t="s">
        <v>1139</v>
      </c>
      <c r="D142" s="85" t="s">
        <v>56</v>
      </c>
      <c r="E142" s="85" t="s">
        <v>123</v>
      </c>
      <c r="F142" s="85" t="s">
        <v>123</v>
      </c>
      <c r="G142" s="85" t="s">
        <v>716</v>
      </c>
      <c r="H142" s="85" t="s">
        <v>1250</v>
      </c>
      <c r="I142" s="85" t="s">
        <v>1250</v>
      </c>
    </row>
    <row r="143" spans="1:9" ht="15" customHeight="1">
      <c r="A143" s="85" t="s">
        <v>427</v>
      </c>
      <c r="B143" s="85" t="s">
        <v>1422</v>
      </c>
      <c r="C143" s="85" t="s">
        <v>1139</v>
      </c>
      <c r="D143" s="85" t="s">
        <v>56</v>
      </c>
      <c r="E143" s="85" t="s">
        <v>123</v>
      </c>
      <c r="F143" s="85" t="s">
        <v>123</v>
      </c>
      <c r="G143" s="85" t="s">
        <v>780</v>
      </c>
      <c r="H143" s="85" t="s">
        <v>1250</v>
      </c>
      <c r="I143" s="85" t="s">
        <v>1250</v>
      </c>
    </row>
    <row r="144" spans="1:9" ht="15" customHeight="1">
      <c r="A144" s="85" t="s">
        <v>494</v>
      </c>
      <c r="B144" s="85" t="s">
        <v>1484</v>
      </c>
      <c r="C144" s="85" t="s">
        <v>1139</v>
      </c>
      <c r="D144" s="85" t="s">
        <v>56</v>
      </c>
      <c r="E144" s="85" t="s">
        <v>1216</v>
      </c>
      <c r="F144" s="85" t="s">
        <v>117</v>
      </c>
      <c r="G144" s="85" t="s">
        <v>714</v>
      </c>
      <c r="H144" s="85" t="s">
        <v>1254</v>
      </c>
      <c r="I144" s="85" t="s">
        <v>1254</v>
      </c>
    </row>
    <row r="145" spans="1:9" ht="15" customHeight="1">
      <c r="A145" s="85" t="s">
        <v>366</v>
      </c>
      <c r="B145" s="85" t="s">
        <v>1601</v>
      </c>
      <c r="C145" s="85" t="s">
        <v>1139</v>
      </c>
      <c r="D145" s="85" t="s">
        <v>56</v>
      </c>
      <c r="E145" s="85" t="s">
        <v>1216</v>
      </c>
      <c r="F145" s="85" t="s">
        <v>117</v>
      </c>
      <c r="G145" s="85" t="s">
        <v>764</v>
      </c>
      <c r="H145" s="85" t="s">
        <v>1254</v>
      </c>
      <c r="I145" s="85" t="s">
        <v>1254</v>
      </c>
    </row>
    <row r="146" spans="1:9" ht="15" customHeight="1">
      <c r="A146" s="85" t="s">
        <v>607</v>
      </c>
      <c r="B146" s="85" t="s">
        <v>1580</v>
      </c>
      <c r="C146" s="85" t="s">
        <v>1139</v>
      </c>
      <c r="D146" s="85" t="s">
        <v>56</v>
      </c>
      <c r="E146" s="85" t="s">
        <v>1216</v>
      </c>
      <c r="F146" s="85" t="s">
        <v>117</v>
      </c>
      <c r="G146" s="85" t="s">
        <v>764</v>
      </c>
      <c r="H146" s="85" t="s">
        <v>1254</v>
      </c>
      <c r="I146" s="85" t="s">
        <v>1254</v>
      </c>
    </row>
    <row r="147" spans="1:9" ht="15" customHeight="1">
      <c r="A147" s="85" t="s">
        <v>115</v>
      </c>
      <c r="B147" s="85" t="s">
        <v>1492</v>
      </c>
      <c r="C147" s="85" t="s">
        <v>1139</v>
      </c>
      <c r="D147" s="85" t="s">
        <v>56</v>
      </c>
      <c r="E147" s="85" t="s">
        <v>1216</v>
      </c>
      <c r="F147" s="85" t="s">
        <v>117</v>
      </c>
      <c r="G147" s="85" t="s">
        <v>714</v>
      </c>
      <c r="H147" s="85" t="s">
        <v>1254</v>
      </c>
      <c r="I147" s="85" t="s">
        <v>1254</v>
      </c>
    </row>
    <row r="148" spans="1:9" ht="15" customHeight="1">
      <c r="A148" s="85" t="s">
        <v>151</v>
      </c>
      <c r="B148" s="85" t="s">
        <v>1308</v>
      </c>
      <c r="C148" s="85" t="s">
        <v>1139</v>
      </c>
      <c r="D148" s="85" t="s">
        <v>56</v>
      </c>
      <c r="E148" s="85" t="s">
        <v>1216</v>
      </c>
      <c r="F148" s="85" t="s">
        <v>117</v>
      </c>
      <c r="G148" s="85" t="s">
        <v>724</v>
      </c>
      <c r="H148" s="85" t="s">
        <v>1254</v>
      </c>
      <c r="I148" s="85" t="s">
        <v>1254</v>
      </c>
    </row>
    <row r="149" spans="1:9" ht="15" customHeight="1">
      <c r="A149" s="85" t="s">
        <v>1594</v>
      </c>
      <c r="B149" s="85" t="s">
        <v>1593</v>
      </c>
      <c r="C149" s="85" t="s">
        <v>1813</v>
      </c>
      <c r="D149" s="85" t="s">
        <v>1595</v>
      </c>
      <c r="E149" s="85" t="s">
        <v>1595</v>
      </c>
      <c r="F149" s="85" t="s">
        <v>1595</v>
      </c>
      <c r="G149" s="85" t="s">
        <v>1597</v>
      </c>
      <c r="H149" s="85">
        <v>0</v>
      </c>
      <c r="I149" s="85" t="s">
        <v>1267</v>
      </c>
    </row>
    <row r="150" spans="1:9" ht="15" customHeight="1">
      <c r="A150" s="85" t="s">
        <v>95</v>
      </c>
      <c r="B150" s="85" t="s">
        <v>1207</v>
      </c>
      <c r="C150" s="85" t="s">
        <v>1139</v>
      </c>
      <c r="D150" s="85" t="s">
        <v>66</v>
      </c>
      <c r="E150" s="85" t="s">
        <v>67</v>
      </c>
      <c r="F150" s="85" t="s">
        <v>67</v>
      </c>
      <c r="G150" s="85" t="s">
        <v>707</v>
      </c>
      <c r="H150" s="85" t="s">
        <v>1267</v>
      </c>
      <c r="I150" s="85" t="s">
        <v>1267</v>
      </c>
    </row>
    <row r="151" spans="1:9" ht="15" customHeight="1">
      <c r="A151" s="85" t="s">
        <v>589</v>
      </c>
      <c r="B151" s="85" t="s">
        <v>1277</v>
      </c>
      <c r="C151" s="85" t="s">
        <v>1139</v>
      </c>
      <c r="D151" s="85" t="s">
        <v>66</v>
      </c>
      <c r="E151" s="85" t="s">
        <v>67</v>
      </c>
      <c r="F151" s="85" t="s">
        <v>67</v>
      </c>
      <c r="G151" s="85" t="s">
        <v>707</v>
      </c>
      <c r="H151" s="85" t="s">
        <v>1267</v>
      </c>
      <c r="I151" s="85" t="s">
        <v>1267</v>
      </c>
    </row>
    <row r="152" spans="1:9" ht="15" customHeight="1">
      <c r="A152" s="85" t="s">
        <v>287</v>
      </c>
      <c r="B152" s="85" t="s">
        <v>1279</v>
      </c>
      <c r="C152" s="85" t="s">
        <v>1139</v>
      </c>
      <c r="D152" s="85" t="s">
        <v>19</v>
      </c>
      <c r="E152" s="85" t="s">
        <v>19</v>
      </c>
      <c r="F152" s="85" t="s">
        <v>19</v>
      </c>
      <c r="G152" s="85" t="s">
        <v>836</v>
      </c>
      <c r="H152" s="85" t="s">
        <v>1267</v>
      </c>
      <c r="I152" s="85" t="s">
        <v>1267</v>
      </c>
    </row>
    <row r="153" spans="1:9" ht="15" customHeight="1">
      <c r="A153" s="85" t="s">
        <v>1060</v>
      </c>
      <c r="B153" s="85" t="s">
        <v>1059</v>
      </c>
      <c r="C153" s="85" t="s">
        <v>1062</v>
      </c>
      <c r="D153" s="85" t="s">
        <v>1061</v>
      </c>
      <c r="E153" s="85" t="s">
        <v>44</v>
      </c>
      <c r="F153" s="85" t="s">
        <v>44</v>
      </c>
      <c r="G153" s="85" t="s">
        <v>1063</v>
      </c>
      <c r="H153" s="85" t="s">
        <v>1267</v>
      </c>
      <c r="I153" s="85" t="s">
        <v>1267</v>
      </c>
    </row>
    <row r="154" spans="1:9" ht="15" customHeight="1">
      <c r="A154" s="85" t="s">
        <v>476</v>
      </c>
      <c r="B154" s="85" t="s">
        <v>1303</v>
      </c>
      <c r="C154" s="85" t="s">
        <v>1139</v>
      </c>
      <c r="D154" s="85" t="s">
        <v>66</v>
      </c>
      <c r="E154" s="85" t="s">
        <v>67</v>
      </c>
      <c r="F154" s="85" t="s">
        <v>67</v>
      </c>
      <c r="G154" s="85" t="s">
        <v>737</v>
      </c>
      <c r="H154" s="85" t="s">
        <v>1267</v>
      </c>
      <c r="I154" s="85" t="s">
        <v>1267</v>
      </c>
    </row>
    <row r="155" spans="1:9" ht="15" customHeight="1">
      <c r="A155" s="85" t="s">
        <v>64</v>
      </c>
      <c r="B155" s="85" t="s">
        <v>1390</v>
      </c>
      <c r="C155" s="85" t="s">
        <v>1016</v>
      </c>
      <c r="D155" s="85" t="s">
        <v>66</v>
      </c>
      <c r="E155" s="85" t="s">
        <v>67</v>
      </c>
      <c r="F155" s="85" t="s">
        <v>67</v>
      </c>
      <c r="G155" s="85" t="s">
        <v>699</v>
      </c>
      <c r="H155" s="85" t="s">
        <v>1267</v>
      </c>
      <c r="I155" s="85" t="s">
        <v>1267</v>
      </c>
    </row>
    <row r="156" spans="1:9" ht="15" customHeight="1">
      <c r="A156" s="85" t="s">
        <v>229</v>
      </c>
      <c r="B156" s="85" t="s">
        <v>1314</v>
      </c>
      <c r="C156" s="85" t="s">
        <v>1139</v>
      </c>
      <c r="D156" s="85" t="s">
        <v>66</v>
      </c>
      <c r="E156" s="85" t="s">
        <v>67</v>
      </c>
      <c r="F156" s="85" t="s">
        <v>67</v>
      </c>
      <c r="G156" s="85" t="s">
        <v>732</v>
      </c>
      <c r="H156" s="85" t="s">
        <v>1267</v>
      </c>
      <c r="I156" s="85" t="s">
        <v>1267</v>
      </c>
    </row>
    <row r="157" spans="1:9" ht="15" customHeight="1">
      <c r="A157" s="85" t="s">
        <v>466</v>
      </c>
      <c r="B157" s="85" t="s">
        <v>1496</v>
      </c>
      <c r="C157" s="85" t="s">
        <v>1139</v>
      </c>
      <c r="D157" s="85" t="s">
        <v>66</v>
      </c>
      <c r="E157" s="85" t="s">
        <v>67</v>
      </c>
      <c r="F157" s="85" t="s">
        <v>67</v>
      </c>
      <c r="G157" s="85" t="s">
        <v>732</v>
      </c>
      <c r="H157" s="85" t="s">
        <v>1267</v>
      </c>
      <c r="I157" s="85" t="s">
        <v>1267</v>
      </c>
    </row>
    <row r="158" spans="1:9" ht="15" customHeight="1">
      <c r="A158" s="85" t="s">
        <v>227</v>
      </c>
      <c r="B158" s="85" t="s">
        <v>1323</v>
      </c>
      <c r="C158" s="85" t="s">
        <v>1139</v>
      </c>
      <c r="D158" s="85" t="s">
        <v>66</v>
      </c>
      <c r="E158" s="85" t="s">
        <v>67</v>
      </c>
      <c r="F158" s="85" t="s">
        <v>67</v>
      </c>
      <c r="G158" s="85" t="s">
        <v>737</v>
      </c>
      <c r="H158" s="85" t="s">
        <v>1267</v>
      </c>
      <c r="I158" s="85" t="s">
        <v>1267</v>
      </c>
    </row>
    <row r="159" spans="1:9" ht="15" customHeight="1">
      <c r="A159" s="85" t="s">
        <v>564</v>
      </c>
      <c r="B159" s="85" t="s">
        <v>1285</v>
      </c>
      <c r="C159" s="85" t="s">
        <v>1139</v>
      </c>
      <c r="D159" s="85" t="s">
        <v>410</v>
      </c>
      <c r="E159" s="85" t="s">
        <v>410</v>
      </c>
      <c r="F159" s="85" t="s">
        <v>410</v>
      </c>
      <c r="G159" s="85" t="s">
        <v>805</v>
      </c>
      <c r="H159" s="85" t="s">
        <v>1271</v>
      </c>
      <c r="I159" s="85" t="s">
        <v>1271</v>
      </c>
    </row>
    <row r="160" spans="1:9" ht="15" customHeight="1">
      <c r="A160" s="85" t="s">
        <v>408</v>
      </c>
      <c r="B160" s="85" t="s">
        <v>1318</v>
      </c>
      <c r="C160" s="85" t="s">
        <v>1139</v>
      </c>
      <c r="D160" s="85" t="s">
        <v>410</v>
      </c>
      <c r="E160" s="85" t="s">
        <v>410</v>
      </c>
      <c r="F160" s="85" t="s">
        <v>410</v>
      </c>
      <c r="G160" s="85" t="s">
        <v>774</v>
      </c>
      <c r="H160" s="85" t="s">
        <v>1271</v>
      </c>
      <c r="I160" s="85" t="s">
        <v>1271</v>
      </c>
    </row>
    <row r="161" spans="1:9" ht="15" customHeight="1">
      <c r="A161" s="85" t="s">
        <v>17</v>
      </c>
      <c r="B161" s="85" t="s">
        <v>1283</v>
      </c>
      <c r="C161" s="85" t="s">
        <v>1139</v>
      </c>
      <c r="D161" s="85" t="s">
        <v>19</v>
      </c>
      <c r="E161" s="85" t="s">
        <v>19</v>
      </c>
      <c r="F161" s="85" t="s">
        <v>19</v>
      </c>
      <c r="G161" s="85" t="s">
        <v>685</v>
      </c>
      <c r="H161" s="85" t="s">
        <v>1279</v>
      </c>
      <c r="I161" s="85" t="s">
        <v>1279</v>
      </c>
    </row>
    <row r="162" spans="1:9" ht="15" customHeight="1">
      <c r="A162" s="85" t="s">
        <v>203</v>
      </c>
      <c r="B162" s="85" t="s">
        <v>1306</v>
      </c>
      <c r="C162" s="85" t="s">
        <v>1139</v>
      </c>
      <c r="D162" s="85" t="s">
        <v>19</v>
      </c>
      <c r="E162" s="85" t="s">
        <v>19</v>
      </c>
      <c r="F162" s="85" t="s">
        <v>19</v>
      </c>
      <c r="G162" s="85" t="s">
        <v>707</v>
      </c>
      <c r="H162" s="85" t="s">
        <v>1279</v>
      </c>
      <c r="I162" s="85" t="s">
        <v>1279</v>
      </c>
    </row>
    <row r="163" spans="1:9" ht="15" customHeight="1">
      <c r="A163" s="85" t="s">
        <v>545</v>
      </c>
      <c r="B163" s="85" t="s">
        <v>1327</v>
      </c>
      <c r="C163" s="85" t="s">
        <v>1139</v>
      </c>
      <c r="D163" s="85" t="s">
        <v>19</v>
      </c>
      <c r="E163" s="85" t="s">
        <v>19</v>
      </c>
      <c r="F163" s="85" t="s">
        <v>19</v>
      </c>
      <c r="G163" s="85" t="s">
        <v>799</v>
      </c>
      <c r="H163" s="85" t="s">
        <v>1279</v>
      </c>
      <c r="I163" s="85" t="s">
        <v>1279</v>
      </c>
    </row>
    <row r="164" spans="1:9" ht="15" customHeight="1">
      <c r="A164" s="85" t="s">
        <v>248</v>
      </c>
      <c r="B164" s="85" t="s">
        <v>1043</v>
      </c>
      <c r="C164" s="85" t="s">
        <v>871</v>
      </c>
      <c r="D164" s="85" t="s">
        <v>15</v>
      </c>
      <c r="E164" s="85" t="s">
        <v>913</v>
      </c>
      <c r="F164" s="85" t="s">
        <v>250</v>
      </c>
      <c r="G164" s="85" t="s">
        <v>742</v>
      </c>
      <c r="H164" s="85" t="s">
        <v>1057</v>
      </c>
      <c r="I164" s="85" t="s">
        <v>1057</v>
      </c>
    </row>
    <row r="165" spans="1:9" ht="15" customHeight="1">
      <c r="A165" s="85" t="s">
        <v>374</v>
      </c>
      <c r="B165" s="85" t="s">
        <v>1124</v>
      </c>
      <c r="C165" s="85" t="s">
        <v>871</v>
      </c>
      <c r="D165" s="85" t="s">
        <v>15</v>
      </c>
      <c r="E165" s="85" t="s">
        <v>913</v>
      </c>
      <c r="F165" s="85" t="s">
        <v>250</v>
      </c>
      <c r="G165" s="85" t="s">
        <v>742</v>
      </c>
      <c r="H165" s="85" t="s">
        <v>1057</v>
      </c>
      <c r="I165" s="85" t="s">
        <v>1057</v>
      </c>
    </row>
    <row r="166" spans="1:9" ht="15" customHeight="1">
      <c r="A166" s="85" t="s">
        <v>382</v>
      </c>
      <c r="B166" s="85" t="s">
        <v>1501</v>
      </c>
      <c r="C166" s="85" t="s">
        <v>1814</v>
      </c>
      <c r="D166" s="85" t="s">
        <v>15</v>
      </c>
      <c r="E166" s="85" t="s">
        <v>870</v>
      </c>
      <c r="F166" s="85" t="s">
        <v>79</v>
      </c>
      <c r="G166" s="85" t="s">
        <v>767</v>
      </c>
      <c r="H166" s="85" t="s">
        <v>1570</v>
      </c>
      <c r="I166" s="85" t="s">
        <v>1052</v>
      </c>
    </row>
    <row r="167" spans="1:9" ht="15" customHeight="1">
      <c r="A167" s="85" t="s">
        <v>143</v>
      </c>
      <c r="B167" s="85" t="s">
        <v>1679</v>
      </c>
      <c r="C167" s="85" t="s">
        <v>1814</v>
      </c>
      <c r="D167" s="85" t="s">
        <v>15</v>
      </c>
      <c r="E167" s="85" t="s">
        <v>870</v>
      </c>
      <c r="F167" s="85" t="s">
        <v>79</v>
      </c>
      <c r="G167" s="85" t="s">
        <v>723</v>
      </c>
      <c r="H167" s="85" t="s">
        <v>1570</v>
      </c>
      <c r="I167" s="85" t="s">
        <v>1052</v>
      </c>
    </row>
    <row r="168" spans="1:9" ht="15" customHeight="1">
      <c r="A168" s="85" t="s">
        <v>77</v>
      </c>
      <c r="B168" s="85" t="s">
        <v>1074</v>
      </c>
      <c r="C168" s="85" t="s">
        <v>1814</v>
      </c>
      <c r="D168" s="85" t="s">
        <v>15</v>
      </c>
      <c r="E168" s="85" t="s">
        <v>870</v>
      </c>
      <c r="F168" s="85" t="s">
        <v>79</v>
      </c>
      <c r="G168" s="85" t="s">
        <v>703</v>
      </c>
      <c r="H168" s="85" t="s">
        <v>1052</v>
      </c>
      <c r="I168" s="85" t="s">
        <v>1052</v>
      </c>
    </row>
    <row r="169" spans="1:9" ht="15" customHeight="1">
      <c r="A169" s="85" t="s">
        <v>271</v>
      </c>
      <c r="B169" s="85" t="s">
        <v>1570</v>
      </c>
      <c r="C169" s="85" t="s">
        <v>1814</v>
      </c>
      <c r="D169" s="85" t="s">
        <v>15</v>
      </c>
      <c r="E169" s="85" t="s">
        <v>870</v>
      </c>
      <c r="F169" s="85" t="s">
        <v>79</v>
      </c>
      <c r="G169" s="85" t="s">
        <v>745</v>
      </c>
      <c r="H169" s="85" t="s">
        <v>1052</v>
      </c>
      <c r="I169" s="85" t="s">
        <v>1052</v>
      </c>
    </row>
    <row r="170" spans="1:9" ht="15" customHeight="1">
      <c r="A170" s="85" t="s">
        <v>551</v>
      </c>
      <c r="B170" s="85" t="s">
        <v>1006</v>
      </c>
      <c r="C170" s="85" t="s">
        <v>1814</v>
      </c>
      <c r="D170" s="85" t="s">
        <v>15</v>
      </c>
      <c r="E170" s="85" t="s">
        <v>870</v>
      </c>
      <c r="F170" s="85" t="s">
        <v>79</v>
      </c>
      <c r="G170" s="85" t="s">
        <v>801</v>
      </c>
      <c r="H170" s="85" t="s">
        <v>1052</v>
      </c>
      <c r="I170" s="85" t="s">
        <v>1052</v>
      </c>
    </row>
    <row r="171" spans="1:9" ht="15" customHeight="1">
      <c r="A171" s="85" t="s">
        <v>269</v>
      </c>
      <c r="B171" s="85" t="s">
        <v>1012</v>
      </c>
      <c r="C171" s="85" t="s">
        <v>1814</v>
      </c>
      <c r="D171" s="85" t="s">
        <v>15</v>
      </c>
      <c r="E171" s="85" t="s">
        <v>870</v>
      </c>
      <c r="F171" s="85" t="s">
        <v>79</v>
      </c>
      <c r="G171" s="85" t="s">
        <v>744</v>
      </c>
      <c r="H171" s="85" t="s">
        <v>1052</v>
      </c>
      <c r="I171" s="85" t="s">
        <v>1052</v>
      </c>
    </row>
    <row r="172" spans="1:9" ht="15" customHeight="1">
      <c r="A172" s="85" t="s">
        <v>526</v>
      </c>
      <c r="B172" s="85" t="s">
        <v>1516</v>
      </c>
      <c r="C172" s="85" t="s">
        <v>1814</v>
      </c>
      <c r="D172" s="85" t="s">
        <v>15</v>
      </c>
      <c r="E172" s="85" t="s">
        <v>870</v>
      </c>
      <c r="F172" s="85" t="s">
        <v>79</v>
      </c>
      <c r="G172" s="85" t="s">
        <v>744</v>
      </c>
      <c r="H172" s="85" t="s">
        <v>1052</v>
      </c>
      <c r="I172" s="85" t="s">
        <v>1052</v>
      </c>
    </row>
    <row r="173" spans="1:9" ht="15" customHeight="1">
      <c r="A173" s="85" t="s">
        <v>129</v>
      </c>
      <c r="B173" s="85" t="s">
        <v>1437</v>
      </c>
      <c r="C173" s="85" t="s">
        <v>871</v>
      </c>
      <c r="D173" s="85" t="s">
        <v>15</v>
      </c>
      <c r="E173" s="85" t="s">
        <v>870</v>
      </c>
      <c r="F173" s="85" t="s">
        <v>131</v>
      </c>
      <c r="G173" s="85" t="s">
        <v>718</v>
      </c>
      <c r="H173" s="85" t="s">
        <v>1052</v>
      </c>
      <c r="I173" s="85" t="s">
        <v>1052</v>
      </c>
    </row>
    <row r="174" spans="1:9" ht="15" customHeight="1">
      <c r="A174" s="85" t="s">
        <v>346</v>
      </c>
      <c r="B174" s="85" t="s">
        <v>1388</v>
      </c>
      <c r="C174" s="85" t="s">
        <v>871</v>
      </c>
      <c r="D174" s="85" t="s">
        <v>15</v>
      </c>
      <c r="E174" s="85" t="s">
        <v>870</v>
      </c>
      <c r="F174" s="85" t="s">
        <v>131</v>
      </c>
      <c r="G174" s="85" t="s">
        <v>761</v>
      </c>
      <c r="H174" s="85" t="s">
        <v>1052</v>
      </c>
      <c r="I174" s="85" t="s">
        <v>1052</v>
      </c>
    </row>
    <row r="175" spans="1:9" ht="15" customHeight="1">
      <c r="A175" s="85" t="s">
        <v>431</v>
      </c>
      <c r="B175" s="85" t="s">
        <v>893</v>
      </c>
      <c r="C175" s="85" t="s">
        <v>871</v>
      </c>
      <c r="D175" s="85" t="s">
        <v>15</v>
      </c>
      <c r="E175" s="85" t="s">
        <v>870</v>
      </c>
      <c r="F175" s="85" t="s">
        <v>131</v>
      </c>
      <c r="G175" s="85" t="s">
        <v>761</v>
      </c>
      <c r="H175" s="85" t="s">
        <v>1052</v>
      </c>
      <c r="I175" s="85" t="s">
        <v>1052</v>
      </c>
    </row>
    <row r="176" spans="1:9" ht="15" customHeight="1">
      <c r="A176" s="85" t="s">
        <v>484</v>
      </c>
      <c r="B176" s="85" t="s">
        <v>1574</v>
      </c>
      <c r="C176" s="85" t="s">
        <v>871</v>
      </c>
      <c r="D176" s="85" t="s">
        <v>15</v>
      </c>
      <c r="E176" s="85" t="s">
        <v>913</v>
      </c>
      <c r="F176" s="85" t="s">
        <v>226</v>
      </c>
      <c r="G176" s="85" t="s">
        <v>786</v>
      </c>
      <c r="H176" s="85" t="s">
        <v>1085</v>
      </c>
      <c r="I176" s="85" t="s">
        <v>1130</v>
      </c>
    </row>
    <row r="177" spans="1:9" ht="15" customHeight="1">
      <c r="A177" s="85" t="s">
        <v>362</v>
      </c>
      <c r="B177" s="85" t="s">
        <v>1085</v>
      </c>
      <c r="C177" s="85" t="s">
        <v>871</v>
      </c>
      <c r="D177" s="85" t="s">
        <v>15</v>
      </c>
      <c r="E177" s="85" t="s">
        <v>913</v>
      </c>
      <c r="F177" s="85" t="s">
        <v>226</v>
      </c>
      <c r="G177" s="85" t="s">
        <v>763</v>
      </c>
      <c r="H177" s="85" t="s">
        <v>1130</v>
      </c>
      <c r="I177" s="85" t="s">
        <v>1130</v>
      </c>
    </row>
    <row r="178" spans="1:9" ht="15" customHeight="1">
      <c r="A178" s="85" t="s">
        <v>624</v>
      </c>
      <c r="B178" s="85" t="s">
        <v>1482</v>
      </c>
      <c r="C178" s="85" t="s">
        <v>871</v>
      </c>
      <c r="D178" s="85" t="s">
        <v>15</v>
      </c>
      <c r="E178" s="85" t="s">
        <v>913</v>
      </c>
      <c r="F178" s="85" t="s">
        <v>226</v>
      </c>
      <c r="G178" s="85" t="s">
        <v>681</v>
      </c>
      <c r="H178" s="85" t="s">
        <v>1130</v>
      </c>
      <c r="I178" s="85" t="s">
        <v>1130</v>
      </c>
    </row>
    <row r="179" spans="1:9" ht="15" customHeight="1">
      <c r="A179" s="85" t="s">
        <v>378</v>
      </c>
      <c r="B179" s="85" t="s">
        <v>975</v>
      </c>
      <c r="C179" s="85" t="s">
        <v>871</v>
      </c>
      <c r="D179" s="85" t="s">
        <v>15</v>
      </c>
      <c r="E179" s="85" t="s">
        <v>913</v>
      </c>
      <c r="F179" s="85" t="s">
        <v>226</v>
      </c>
      <c r="G179" s="85" t="s">
        <v>766</v>
      </c>
      <c r="H179" s="85" t="s">
        <v>1130</v>
      </c>
      <c r="I179" s="85" t="s">
        <v>1130</v>
      </c>
    </row>
    <row r="180" spans="1:9" ht="15" customHeight="1">
      <c r="A180" s="85" t="s">
        <v>587</v>
      </c>
      <c r="B180" s="85" t="s">
        <v>1144</v>
      </c>
      <c r="C180" s="85" t="s">
        <v>871</v>
      </c>
      <c r="D180" s="85" t="s">
        <v>15</v>
      </c>
      <c r="E180" s="85" t="s">
        <v>913</v>
      </c>
      <c r="F180" s="85" t="s">
        <v>226</v>
      </c>
      <c r="G180" s="85" t="s">
        <v>810</v>
      </c>
      <c r="H180" s="85" t="s">
        <v>1130</v>
      </c>
      <c r="I180" s="85" t="s">
        <v>1130</v>
      </c>
    </row>
    <row r="181" spans="1:9" ht="15" customHeight="1">
      <c r="A181" s="85" t="s">
        <v>404</v>
      </c>
      <c r="B181" s="85" t="s">
        <v>1310</v>
      </c>
      <c r="C181" s="85" t="s">
        <v>1139</v>
      </c>
      <c r="D181" s="85" t="s">
        <v>15</v>
      </c>
      <c r="E181" s="85" t="s">
        <v>913</v>
      </c>
      <c r="F181" s="85" t="s">
        <v>72</v>
      </c>
      <c r="G181" s="85" t="s">
        <v>772</v>
      </c>
      <c r="H181" s="85" t="s">
        <v>1130</v>
      </c>
      <c r="I181" s="85" t="s">
        <v>1130</v>
      </c>
    </row>
    <row r="182" spans="1:9" ht="15" customHeight="1">
      <c r="A182" s="85" t="s">
        <v>576</v>
      </c>
      <c r="B182" s="85" t="s">
        <v>1486</v>
      </c>
      <c r="C182" s="85" t="s">
        <v>1139</v>
      </c>
      <c r="D182" s="85" t="s">
        <v>15</v>
      </c>
      <c r="E182" s="85" t="s">
        <v>913</v>
      </c>
      <c r="F182" s="85" t="s">
        <v>72</v>
      </c>
      <c r="G182" s="85" t="s">
        <v>808</v>
      </c>
      <c r="H182" s="85" t="s">
        <v>1310</v>
      </c>
      <c r="I182" s="85" t="s">
        <v>1130</v>
      </c>
    </row>
    <row r="183" spans="1:9" ht="15" customHeight="1">
      <c r="A183" s="85" t="s">
        <v>70</v>
      </c>
      <c r="B183" s="85" t="s">
        <v>1512</v>
      </c>
      <c r="C183" s="85" t="s">
        <v>1139</v>
      </c>
      <c r="D183" s="85" t="s">
        <v>15</v>
      </c>
      <c r="E183" s="85" t="s">
        <v>913</v>
      </c>
      <c r="F183" s="85" t="s">
        <v>72</v>
      </c>
      <c r="G183" s="85" t="s">
        <v>701</v>
      </c>
      <c r="H183" s="85" t="s">
        <v>1310</v>
      </c>
      <c r="I183" s="85" t="s">
        <v>1130</v>
      </c>
    </row>
    <row r="184" spans="1:9" ht="15" customHeight="1">
      <c r="A184" s="85" t="s">
        <v>400</v>
      </c>
      <c r="B184" s="85" t="s">
        <v>1126</v>
      </c>
      <c r="C184" s="85" t="s">
        <v>871</v>
      </c>
      <c r="D184" s="85" t="s">
        <v>15</v>
      </c>
      <c r="E184" s="85" t="s">
        <v>913</v>
      </c>
      <c r="F184" s="85" t="s">
        <v>110</v>
      </c>
      <c r="G184" s="85" t="s">
        <v>682</v>
      </c>
      <c r="H184" s="85" t="s">
        <v>926</v>
      </c>
      <c r="I184" s="85" t="s">
        <v>926</v>
      </c>
    </row>
    <row r="185" spans="1:9" ht="15" customHeight="1">
      <c r="A185" s="85" t="s">
        <v>622</v>
      </c>
      <c r="B185" s="85" t="s">
        <v>1640</v>
      </c>
      <c r="C185" s="85" t="s">
        <v>871</v>
      </c>
      <c r="D185" s="85" t="s">
        <v>15</v>
      </c>
      <c r="E185" s="85" t="s">
        <v>913</v>
      </c>
      <c r="F185" s="85" t="s">
        <v>110</v>
      </c>
      <c r="G185" s="85" t="s">
        <v>682</v>
      </c>
      <c r="H185" s="85" t="s">
        <v>926</v>
      </c>
      <c r="I185" s="85" t="s">
        <v>926</v>
      </c>
    </row>
    <row r="186" spans="1:9" ht="15" customHeight="1">
      <c r="A186" s="85" t="s">
        <v>90</v>
      </c>
      <c r="B186" s="85" t="s">
        <v>1524</v>
      </c>
      <c r="C186" s="85" t="s">
        <v>1139</v>
      </c>
      <c r="D186" s="85" t="s">
        <v>56</v>
      </c>
      <c r="E186" s="85" t="s">
        <v>1216</v>
      </c>
      <c r="F186" s="85" t="s">
        <v>92</v>
      </c>
      <c r="G186" s="85" t="s">
        <v>706</v>
      </c>
      <c r="H186" s="85" t="s">
        <v>1259</v>
      </c>
      <c r="I186" s="85" t="s">
        <v>966</v>
      </c>
    </row>
    <row r="187" spans="1:9" ht="15" customHeight="1">
      <c r="A187" s="85" t="s">
        <v>211</v>
      </c>
      <c r="B187" s="85" t="s">
        <v>1211</v>
      </c>
      <c r="C187" s="85" t="s">
        <v>1139</v>
      </c>
      <c r="D187" s="85" t="s">
        <v>186</v>
      </c>
      <c r="E187" s="85" t="s">
        <v>186</v>
      </c>
      <c r="F187" s="85" t="s">
        <v>213</v>
      </c>
      <c r="G187" s="85" t="s">
        <v>734</v>
      </c>
      <c r="H187" s="85" t="s">
        <v>966</v>
      </c>
      <c r="I187" s="85" t="s">
        <v>966</v>
      </c>
    </row>
    <row r="188" spans="1:9" ht="15" customHeight="1">
      <c r="A188" s="85" t="s">
        <v>429</v>
      </c>
      <c r="B188" s="85" t="s">
        <v>1055</v>
      </c>
      <c r="C188" s="85" t="s">
        <v>871</v>
      </c>
      <c r="D188" s="85" t="s">
        <v>15</v>
      </c>
      <c r="E188" s="85" t="s">
        <v>23</v>
      </c>
      <c r="F188" s="85" t="s">
        <v>23</v>
      </c>
      <c r="G188" s="85" t="s">
        <v>781</v>
      </c>
      <c r="H188" s="85" t="s">
        <v>966</v>
      </c>
      <c r="I188" s="85" t="s">
        <v>966</v>
      </c>
    </row>
    <row r="189" spans="1:9" ht="15" customHeight="1">
      <c r="A189" s="85" t="s">
        <v>1225</v>
      </c>
      <c r="B189" s="85" t="s">
        <v>1224</v>
      </c>
      <c r="C189" s="85" t="s">
        <v>1139</v>
      </c>
      <c r="D189" s="85" t="s">
        <v>1226</v>
      </c>
      <c r="E189" s="85" t="s">
        <v>1226</v>
      </c>
      <c r="F189" s="85" t="s">
        <v>1227</v>
      </c>
      <c r="G189" s="85" t="s">
        <v>1228</v>
      </c>
      <c r="H189" s="85" t="s">
        <v>966</v>
      </c>
      <c r="I189" s="85" t="s">
        <v>966</v>
      </c>
    </row>
    <row r="190" spans="1:9" ht="15" customHeight="1">
      <c r="A190" s="85" t="s">
        <v>421</v>
      </c>
      <c r="B190" s="85" t="s">
        <v>1250</v>
      </c>
      <c r="C190" s="85" t="s">
        <v>1139</v>
      </c>
      <c r="D190" s="85" t="s">
        <v>56</v>
      </c>
      <c r="E190" s="85" t="s">
        <v>123</v>
      </c>
      <c r="F190" s="85" t="s">
        <v>123</v>
      </c>
      <c r="G190" s="85" t="s">
        <v>777</v>
      </c>
      <c r="H190" s="85" t="s">
        <v>966</v>
      </c>
      <c r="I190" s="85" t="s">
        <v>966</v>
      </c>
    </row>
    <row r="191" spans="1:9" ht="15" customHeight="1">
      <c r="A191" s="85" t="s">
        <v>406</v>
      </c>
      <c r="B191" s="85" t="s">
        <v>1254</v>
      </c>
      <c r="C191" s="85" t="s">
        <v>1139</v>
      </c>
      <c r="D191" s="85" t="s">
        <v>56</v>
      </c>
      <c r="E191" s="85" t="s">
        <v>1216</v>
      </c>
      <c r="F191" s="85" t="s">
        <v>117</v>
      </c>
      <c r="G191" s="85" t="s">
        <v>773</v>
      </c>
      <c r="H191" s="85" t="s">
        <v>966</v>
      </c>
      <c r="I191" s="85" t="s">
        <v>966</v>
      </c>
    </row>
    <row r="192" spans="1:9" ht="15" customHeight="1">
      <c r="A192" s="85" t="s">
        <v>241</v>
      </c>
      <c r="B192" s="85" t="s">
        <v>1259</v>
      </c>
      <c r="C192" s="85" t="s">
        <v>1139</v>
      </c>
      <c r="D192" s="85" t="s">
        <v>56</v>
      </c>
      <c r="E192" s="85" t="s">
        <v>1216</v>
      </c>
      <c r="F192" s="85" t="s">
        <v>92</v>
      </c>
      <c r="G192" s="85" t="s">
        <v>740</v>
      </c>
      <c r="H192" s="85" t="s">
        <v>966</v>
      </c>
      <c r="I192" s="85" t="s">
        <v>966</v>
      </c>
    </row>
    <row r="193" spans="1:9" ht="15" customHeight="1">
      <c r="A193" s="85" t="s">
        <v>504</v>
      </c>
      <c r="B193" s="85" t="s">
        <v>1271</v>
      </c>
      <c r="C193" s="85" t="s">
        <v>1139</v>
      </c>
      <c r="D193" s="85" t="s">
        <v>410</v>
      </c>
      <c r="E193" s="85" t="s">
        <v>410</v>
      </c>
      <c r="F193" s="85" t="s">
        <v>410</v>
      </c>
      <c r="G193" s="85" t="s">
        <v>790</v>
      </c>
      <c r="H193" s="85" t="s">
        <v>966</v>
      </c>
      <c r="I193" s="85" t="s">
        <v>966</v>
      </c>
    </row>
    <row r="194" spans="1:9" ht="15" customHeight="1">
      <c r="A194" s="85" t="s">
        <v>390</v>
      </c>
      <c r="B194" s="85" t="s">
        <v>1057</v>
      </c>
      <c r="C194" s="85" t="s">
        <v>871</v>
      </c>
      <c r="D194" s="85" t="s">
        <v>15</v>
      </c>
      <c r="E194" s="85" t="s">
        <v>913</v>
      </c>
      <c r="F194" s="85" t="s">
        <v>250</v>
      </c>
      <c r="G194" s="85" t="s">
        <v>769</v>
      </c>
      <c r="H194" s="85" t="s">
        <v>966</v>
      </c>
      <c r="I194" s="85" t="s">
        <v>966</v>
      </c>
    </row>
    <row r="195" spans="1:9" ht="15" customHeight="1">
      <c r="A195" s="85" t="s">
        <v>273</v>
      </c>
      <c r="B195" s="85" t="s">
        <v>1052</v>
      </c>
      <c r="C195" s="85" t="s">
        <v>871</v>
      </c>
      <c r="D195" s="85" t="s">
        <v>15</v>
      </c>
      <c r="E195" s="85" t="s">
        <v>870</v>
      </c>
      <c r="F195" s="85" t="s">
        <v>79</v>
      </c>
      <c r="G195" s="85" t="s">
        <v>746</v>
      </c>
      <c r="H195" s="85" t="s">
        <v>966</v>
      </c>
      <c r="I195" s="85" t="s">
        <v>966</v>
      </c>
    </row>
    <row r="196" spans="1:9" ht="15" customHeight="1">
      <c r="A196" s="85" t="s">
        <v>224</v>
      </c>
      <c r="B196" s="85" t="s">
        <v>1130</v>
      </c>
      <c r="C196" s="85" t="s">
        <v>871</v>
      </c>
      <c r="D196" s="85" t="s">
        <v>15</v>
      </c>
      <c r="E196" s="85" t="s">
        <v>913</v>
      </c>
      <c r="F196" s="85" t="s">
        <v>226</v>
      </c>
      <c r="G196" s="85" t="s">
        <v>736</v>
      </c>
      <c r="H196" s="85" t="s">
        <v>966</v>
      </c>
      <c r="I196" s="85" t="s">
        <v>966</v>
      </c>
    </row>
    <row r="197" spans="1:9" ht="15" customHeight="1">
      <c r="A197" s="85" t="s">
        <v>107</v>
      </c>
      <c r="B197" s="85" t="s">
        <v>926</v>
      </c>
      <c r="C197" s="85" t="s">
        <v>871</v>
      </c>
      <c r="D197" s="85" t="s">
        <v>15</v>
      </c>
      <c r="E197" s="85" t="s">
        <v>913</v>
      </c>
      <c r="F197" s="85" t="s">
        <v>110</v>
      </c>
      <c r="G197" s="85" t="s">
        <v>711</v>
      </c>
      <c r="H197" s="85" t="s">
        <v>966</v>
      </c>
      <c r="I197" s="85" t="s">
        <v>966</v>
      </c>
    </row>
    <row r="198" spans="1:9" ht="15" customHeight="1">
      <c r="A198" s="85" t="s">
        <v>492</v>
      </c>
      <c r="B198" s="85" t="s">
        <v>1048</v>
      </c>
      <c r="C198" s="85" t="s">
        <v>871</v>
      </c>
      <c r="D198" s="85" t="s">
        <v>15</v>
      </c>
      <c r="E198" s="85" t="s">
        <v>870</v>
      </c>
      <c r="F198" s="85" t="s">
        <v>29</v>
      </c>
      <c r="G198" s="85" t="s">
        <v>788</v>
      </c>
      <c r="H198" s="85" t="s">
        <v>966</v>
      </c>
      <c r="I198" s="85" t="s">
        <v>966</v>
      </c>
    </row>
    <row r="199" spans="1:9" ht="15" customHeight="1">
      <c r="A199" s="85" t="s">
        <v>619</v>
      </c>
      <c r="B199" s="85" t="s">
        <v>935</v>
      </c>
      <c r="C199" s="85" t="s">
        <v>936</v>
      </c>
      <c r="D199" s="85" t="s">
        <v>15</v>
      </c>
      <c r="E199" s="85" t="s">
        <v>870</v>
      </c>
      <c r="F199" s="85" t="s">
        <v>16</v>
      </c>
      <c r="G199" s="85" t="s">
        <v>680</v>
      </c>
      <c r="H199" s="85" t="s">
        <v>966</v>
      </c>
      <c r="I199" s="85" t="s">
        <v>966</v>
      </c>
    </row>
    <row r="200" spans="1:9" ht="15" customHeight="1">
      <c r="A200" s="85" t="s">
        <v>111</v>
      </c>
      <c r="B200" s="85" t="s">
        <v>1316</v>
      </c>
      <c r="C200" s="85" t="s">
        <v>1139</v>
      </c>
      <c r="D200" s="85" t="s">
        <v>56</v>
      </c>
      <c r="E200" s="85" t="s">
        <v>1216</v>
      </c>
      <c r="F200" s="85" t="s">
        <v>57</v>
      </c>
      <c r="G200" s="85" t="s">
        <v>712</v>
      </c>
      <c r="H200" s="85" t="s">
        <v>966</v>
      </c>
      <c r="I200" s="85" t="s">
        <v>966</v>
      </c>
    </row>
    <row r="201" spans="1:9" ht="15" customHeight="1">
      <c r="A201" s="85" t="s">
        <v>522</v>
      </c>
      <c r="B201" s="85" t="s">
        <v>887</v>
      </c>
      <c r="C201" s="85" t="s">
        <v>871</v>
      </c>
      <c r="D201" s="85" t="s">
        <v>15</v>
      </c>
      <c r="E201" s="85" t="s">
        <v>870</v>
      </c>
      <c r="F201" s="85" t="s">
        <v>39</v>
      </c>
      <c r="G201" s="85" t="s">
        <v>792</v>
      </c>
      <c r="H201" s="85" t="s">
        <v>966</v>
      </c>
      <c r="I201" s="85" t="s">
        <v>966</v>
      </c>
    </row>
    <row r="202" spans="1:9" ht="15" customHeight="1">
      <c r="A202" s="85" t="s">
        <v>506</v>
      </c>
      <c r="B202" s="85" t="s">
        <v>1586</v>
      </c>
      <c r="C202" s="85" t="s">
        <v>871</v>
      </c>
      <c r="D202" s="85" t="s">
        <v>15</v>
      </c>
      <c r="E202" s="85" t="s">
        <v>967</v>
      </c>
      <c r="F202" s="85" t="s">
        <v>447</v>
      </c>
      <c r="G202" s="85" t="s">
        <v>737</v>
      </c>
      <c r="H202" s="85" t="s">
        <v>966</v>
      </c>
      <c r="I202" s="85" t="s">
        <v>966</v>
      </c>
    </row>
    <row r="203" spans="1:9" ht="15" customHeight="1">
      <c r="A203" s="85" t="s">
        <v>445</v>
      </c>
      <c r="B203" s="85" t="s">
        <v>972</v>
      </c>
      <c r="C203" s="85" t="s">
        <v>871</v>
      </c>
      <c r="D203" s="85" t="s">
        <v>15</v>
      </c>
      <c r="E203" s="85" t="s">
        <v>967</v>
      </c>
      <c r="F203" s="85" t="s">
        <v>447</v>
      </c>
      <c r="G203" s="85" t="s">
        <v>688</v>
      </c>
      <c r="H203" s="85" t="s">
        <v>966</v>
      </c>
      <c r="I203" s="85" t="s">
        <v>966</v>
      </c>
    </row>
    <row r="204" spans="1:9" ht="15" customHeight="1">
      <c r="A204" s="85" t="s">
        <v>178</v>
      </c>
      <c r="B204" s="85" t="s">
        <v>1193</v>
      </c>
      <c r="C204" s="85" t="s">
        <v>871</v>
      </c>
      <c r="D204" s="85" t="s">
        <v>15</v>
      </c>
      <c r="E204" s="85" t="s">
        <v>913</v>
      </c>
      <c r="F204" s="85" t="s">
        <v>50</v>
      </c>
      <c r="G204" s="85" t="s">
        <v>730</v>
      </c>
      <c r="H204" s="85" t="s">
        <v>966</v>
      </c>
      <c r="I204" s="85" t="s">
        <v>966</v>
      </c>
    </row>
    <row r="205" spans="1:9" ht="15" customHeight="1">
      <c r="A205" s="85" t="s">
        <v>53</v>
      </c>
      <c r="B205" s="85" t="s">
        <v>1584</v>
      </c>
      <c r="C205" s="85" t="s">
        <v>1139</v>
      </c>
      <c r="D205" s="85" t="s">
        <v>56</v>
      </c>
      <c r="E205" s="85" t="s">
        <v>1216</v>
      </c>
      <c r="F205" s="85" t="s">
        <v>57</v>
      </c>
      <c r="G205" s="85" t="s">
        <v>696</v>
      </c>
      <c r="H205" s="85" t="s">
        <v>966</v>
      </c>
      <c r="I205" s="85" t="s">
        <v>966</v>
      </c>
    </row>
    <row r="206" spans="1:9" ht="15" customHeight="1">
      <c r="A206" s="85" t="s">
        <v>482</v>
      </c>
      <c r="B206" s="85" t="s">
        <v>1677</v>
      </c>
      <c r="C206" s="85" t="s">
        <v>1657</v>
      </c>
      <c r="D206" s="85" t="s">
        <v>15</v>
      </c>
      <c r="E206" s="85" t="s">
        <v>870</v>
      </c>
      <c r="F206" s="85" t="s">
        <v>120</v>
      </c>
      <c r="G206" s="85" t="s">
        <v>715</v>
      </c>
      <c r="H206" s="85" t="s">
        <v>1668</v>
      </c>
      <c r="I206" s="85" t="s">
        <v>1048</v>
      </c>
    </row>
    <row r="207" spans="1:9" ht="15" customHeight="1">
      <c r="A207" s="85" t="s">
        <v>398</v>
      </c>
      <c r="B207" s="85" t="s">
        <v>1719</v>
      </c>
      <c r="C207" s="85" t="s">
        <v>1657</v>
      </c>
      <c r="D207" s="85" t="s">
        <v>15</v>
      </c>
      <c r="E207" s="85" t="s">
        <v>870</v>
      </c>
      <c r="F207" s="85" t="s">
        <v>120</v>
      </c>
      <c r="G207" s="85" t="s">
        <v>715</v>
      </c>
      <c r="H207" s="85" t="s">
        <v>1668</v>
      </c>
      <c r="I207" s="85" t="s">
        <v>1048</v>
      </c>
    </row>
    <row r="208" spans="1:9" ht="15" customHeight="1">
      <c r="A208" s="85" t="s">
        <v>450</v>
      </c>
      <c r="B208" s="85" t="s">
        <v>1708</v>
      </c>
      <c r="C208" s="85" t="s">
        <v>1657</v>
      </c>
      <c r="D208" s="85" t="s">
        <v>15</v>
      </c>
      <c r="E208" s="85" t="s">
        <v>870</v>
      </c>
      <c r="F208" s="85" t="s">
        <v>120</v>
      </c>
      <c r="G208" s="85" t="s">
        <v>720</v>
      </c>
      <c r="H208" s="85" t="s">
        <v>1668</v>
      </c>
      <c r="I208" s="85" t="s">
        <v>1048</v>
      </c>
    </row>
    <row r="209" spans="1:9" ht="15" customHeight="1">
      <c r="A209" s="85" t="s">
        <v>356</v>
      </c>
      <c r="B209" s="85" t="s">
        <v>1675</v>
      </c>
      <c r="C209" s="85" t="s">
        <v>1657</v>
      </c>
      <c r="D209" s="85" t="s">
        <v>15</v>
      </c>
      <c r="E209" s="85" t="s">
        <v>870</v>
      </c>
      <c r="F209" s="85" t="s">
        <v>120</v>
      </c>
      <c r="G209" s="85" t="s">
        <v>715</v>
      </c>
      <c r="H209" s="85" t="s">
        <v>1668</v>
      </c>
      <c r="I209" s="85" t="s">
        <v>1048</v>
      </c>
    </row>
    <row r="210" spans="1:9" ht="15" customHeight="1">
      <c r="A210" s="85" t="s">
        <v>331</v>
      </c>
      <c r="B210" s="85" t="s">
        <v>1572</v>
      </c>
      <c r="C210" s="85" t="s">
        <v>871</v>
      </c>
      <c r="D210" s="85" t="s">
        <v>15</v>
      </c>
      <c r="E210" s="85" t="s">
        <v>870</v>
      </c>
      <c r="F210" s="85" t="s">
        <v>29</v>
      </c>
      <c r="G210" s="85" t="s">
        <v>758</v>
      </c>
      <c r="H210" s="85" t="s">
        <v>1431</v>
      </c>
      <c r="I210" s="85" t="s">
        <v>1048</v>
      </c>
    </row>
    <row r="211" spans="1:9" ht="15" customHeight="1">
      <c r="A211" s="85" t="s">
        <v>295</v>
      </c>
      <c r="B211" s="85" t="s">
        <v>990</v>
      </c>
      <c r="C211" s="85" t="s">
        <v>871</v>
      </c>
      <c r="D211" s="85" t="s">
        <v>15</v>
      </c>
      <c r="E211" s="85" t="s">
        <v>870</v>
      </c>
      <c r="F211" s="85" t="s">
        <v>29</v>
      </c>
      <c r="G211" s="85" t="s">
        <v>708</v>
      </c>
      <c r="H211" s="85" t="s">
        <v>1431</v>
      </c>
      <c r="I211" s="85" t="s">
        <v>1048</v>
      </c>
    </row>
    <row r="212" spans="1:9" ht="15" customHeight="1">
      <c r="A212" s="85" t="s">
        <v>486</v>
      </c>
      <c r="B212" s="85" t="s">
        <v>946</v>
      </c>
      <c r="C212" s="85" t="s">
        <v>871</v>
      </c>
      <c r="D212" s="85" t="s">
        <v>15</v>
      </c>
      <c r="E212" s="85" t="s">
        <v>870</v>
      </c>
      <c r="F212" s="85" t="s">
        <v>29</v>
      </c>
      <c r="G212" s="85" t="s">
        <v>708</v>
      </c>
      <c r="H212" s="85" t="s">
        <v>1431</v>
      </c>
      <c r="I212" s="85" t="s">
        <v>1048</v>
      </c>
    </row>
    <row r="213" spans="1:9" ht="15" customHeight="1">
      <c r="A213" s="85" t="s">
        <v>99</v>
      </c>
      <c r="B213" s="85" t="s">
        <v>1159</v>
      </c>
      <c r="C213" s="85" t="s">
        <v>871</v>
      </c>
      <c r="D213" s="85" t="s">
        <v>15</v>
      </c>
      <c r="E213" s="85" t="s">
        <v>870</v>
      </c>
      <c r="F213" s="85" t="s">
        <v>29</v>
      </c>
      <c r="G213" s="85" t="s">
        <v>708</v>
      </c>
      <c r="H213" s="85" t="s">
        <v>1431</v>
      </c>
      <c r="I213" s="85" t="s">
        <v>1048</v>
      </c>
    </row>
    <row r="214" spans="1:9" ht="15" customHeight="1">
      <c r="A214" s="85" t="s">
        <v>174</v>
      </c>
      <c r="B214" s="85" t="s">
        <v>904</v>
      </c>
      <c r="C214" s="85" t="s">
        <v>871</v>
      </c>
      <c r="D214" s="85" t="s">
        <v>15</v>
      </c>
      <c r="E214" s="85" t="s">
        <v>870</v>
      </c>
      <c r="F214" s="85" t="s">
        <v>29</v>
      </c>
      <c r="G214" s="85" t="s">
        <v>708</v>
      </c>
      <c r="H214" s="85" t="s">
        <v>1431</v>
      </c>
      <c r="I214" s="85" t="s">
        <v>1048</v>
      </c>
    </row>
    <row r="215" spans="1:9" ht="15" customHeight="1">
      <c r="A215" s="85" t="s">
        <v>147</v>
      </c>
      <c r="B215" s="85" t="s">
        <v>1605</v>
      </c>
      <c r="C215" s="85" t="s">
        <v>871</v>
      </c>
      <c r="D215" s="85" t="s">
        <v>15</v>
      </c>
      <c r="E215" s="85" t="s">
        <v>870</v>
      </c>
      <c r="F215" s="85" t="s">
        <v>29</v>
      </c>
      <c r="G215" s="85" t="s">
        <v>708</v>
      </c>
      <c r="H215" s="85" t="s">
        <v>1431</v>
      </c>
      <c r="I215" s="85" t="s">
        <v>1048</v>
      </c>
    </row>
    <row r="216" spans="1:9" ht="15" customHeight="1">
      <c r="A216" s="85" t="s">
        <v>460</v>
      </c>
      <c r="B216" s="85" t="s">
        <v>1431</v>
      </c>
      <c r="C216" s="85" t="s">
        <v>871</v>
      </c>
      <c r="D216" s="85" t="s">
        <v>15</v>
      </c>
      <c r="E216" s="85" t="s">
        <v>870</v>
      </c>
      <c r="F216" s="85" t="s">
        <v>29</v>
      </c>
      <c r="G216" s="85" t="s">
        <v>775</v>
      </c>
      <c r="H216" s="85" t="s">
        <v>1048</v>
      </c>
      <c r="I216" s="85" t="s">
        <v>1048</v>
      </c>
    </row>
    <row r="217" spans="1:9" ht="15" customHeight="1">
      <c r="A217" s="85" t="s">
        <v>456</v>
      </c>
      <c r="B217" s="85" t="s">
        <v>1555</v>
      </c>
      <c r="C217" s="85" t="s">
        <v>871</v>
      </c>
      <c r="D217" s="85" t="s">
        <v>15</v>
      </c>
      <c r="E217" s="85" t="s">
        <v>870</v>
      </c>
      <c r="F217" s="85" t="s">
        <v>29</v>
      </c>
      <c r="G217" s="85" t="s">
        <v>743</v>
      </c>
      <c r="H217" s="85" t="s">
        <v>1048</v>
      </c>
      <c r="I217" s="85" t="s">
        <v>1048</v>
      </c>
    </row>
    <row r="218" spans="1:9" ht="15" customHeight="1">
      <c r="A218" s="85" t="s">
        <v>166</v>
      </c>
      <c r="B218" s="85" t="s">
        <v>980</v>
      </c>
      <c r="C218" s="85" t="s">
        <v>871</v>
      </c>
      <c r="D218" s="85" t="s">
        <v>15</v>
      </c>
      <c r="E218" s="85" t="s">
        <v>870</v>
      </c>
      <c r="F218" s="85" t="s">
        <v>29</v>
      </c>
      <c r="G218" s="85" t="s">
        <v>727</v>
      </c>
      <c r="H218" s="85" t="s">
        <v>1048</v>
      </c>
      <c r="I218" s="85" t="s">
        <v>1048</v>
      </c>
    </row>
    <row r="219" spans="1:9" ht="15" customHeight="1">
      <c r="A219" s="85" t="s">
        <v>293</v>
      </c>
      <c r="B219" s="85" t="s">
        <v>1167</v>
      </c>
      <c r="C219" s="85" t="s">
        <v>871</v>
      </c>
      <c r="D219" s="85" t="s">
        <v>15</v>
      </c>
      <c r="E219" s="85" t="s">
        <v>870</v>
      </c>
      <c r="F219" s="85" t="s">
        <v>29</v>
      </c>
      <c r="G219" s="85" t="s">
        <v>750</v>
      </c>
      <c r="H219" s="85" t="s">
        <v>1048</v>
      </c>
      <c r="I219" s="85" t="s">
        <v>1048</v>
      </c>
    </row>
    <row r="220" spans="1:9" ht="15" customHeight="1">
      <c r="A220" s="85" t="s">
        <v>480</v>
      </c>
      <c r="B220" s="85" t="s">
        <v>1189</v>
      </c>
      <c r="C220" s="85" t="s">
        <v>871</v>
      </c>
      <c r="D220" s="85" t="s">
        <v>15</v>
      </c>
      <c r="E220" s="85" t="s">
        <v>870</v>
      </c>
      <c r="F220" s="85" t="s">
        <v>29</v>
      </c>
      <c r="G220" s="85" t="s">
        <v>727</v>
      </c>
      <c r="H220" s="85" t="s">
        <v>1048</v>
      </c>
      <c r="I220" s="85" t="s">
        <v>1048</v>
      </c>
    </row>
    <row r="221" spans="1:9" ht="15" customHeight="1">
      <c r="A221" s="85" t="s">
        <v>93</v>
      </c>
      <c r="B221" s="85" t="s">
        <v>1004</v>
      </c>
      <c r="C221" s="85" t="s">
        <v>871</v>
      </c>
      <c r="D221" s="85" t="s">
        <v>15</v>
      </c>
      <c r="E221" s="85" t="s">
        <v>870</v>
      </c>
      <c r="F221" s="85" t="s">
        <v>29</v>
      </c>
      <c r="G221" s="85" t="s">
        <v>692</v>
      </c>
      <c r="H221" s="85" t="s">
        <v>1167</v>
      </c>
      <c r="I221" s="85" t="s">
        <v>1048</v>
      </c>
    </row>
    <row r="222" spans="1:9" ht="15" customHeight="1">
      <c r="A222" s="85" t="s">
        <v>423</v>
      </c>
      <c r="B222" s="85" t="s">
        <v>962</v>
      </c>
      <c r="C222" s="85" t="s">
        <v>871</v>
      </c>
      <c r="D222" s="85" t="s">
        <v>15</v>
      </c>
      <c r="E222" s="85" t="s">
        <v>870</v>
      </c>
      <c r="F222" s="85" t="s">
        <v>29</v>
      </c>
      <c r="G222" s="85" t="s">
        <v>778</v>
      </c>
      <c r="H222" s="85" t="s">
        <v>1167</v>
      </c>
      <c r="I222" s="85" t="s">
        <v>1048</v>
      </c>
    </row>
    <row r="223" spans="1:9" ht="15" customHeight="1">
      <c r="A223" s="85" t="s">
        <v>281</v>
      </c>
      <c r="B223" s="85" t="s">
        <v>1668</v>
      </c>
      <c r="C223" s="85" t="s">
        <v>1657</v>
      </c>
      <c r="D223" s="85" t="s">
        <v>15</v>
      </c>
      <c r="E223" s="85" t="s">
        <v>870</v>
      </c>
      <c r="F223" s="85" t="s">
        <v>120</v>
      </c>
      <c r="G223" s="85" t="s">
        <v>748</v>
      </c>
      <c r="H223" s="85" t="s">
        <v>1167</v>
      </c>
      <c r="I223" s="85" t="s">
        <v>1048</v>
      </c>
    </row>
    <row r="224" spans="1:9" ht="15" customHeight="1">
      <c r="A224" s="85" t="s">
        <v>1793</v>
      </c>
      <c r="B224" s="85" t="s">
        <v>1792</v>
      </c>
      <c r="C224" s="85" t="s">
        <v>871</v>
      </c>
      <c r="D224" s="85" t="s">
        <v>15</v>
      </c>
      <c r="E224" s="85" t="s">
        <v>870</v>
      </c>
      <c r="F224" s="85" t="s">
        <v>29</v>
      </c>
      <c r="G224" s="85" t="s">
        <v>787</v>
      </c>
      <c r="H224" s="85" t="s">
        <v>1167</v>
      </c>
      <c r="I224" s="85" t="s">
        <v>1048</v>
      </c>
    </row>
    <row r="225" spans="1:9" ht="15" customHeight="1">
      <c r="A225" s="85" t="s">
        <v>58</v>
      </c>
      <c r="B225" s="85" t="s">
        <v>1457</v>
      </c>
      <c r="C225" s="85" t="s">
        <v>871</v>
      </c>
      <c r="D225" s="85" t="s">
        <v>15</v>
      </c>
      <c r="E225" s="85" t="s">
        <v>870</v>
      </c>
      <c r="F225" s="85" t="s">
        <v>29</v>
      </c>
      <c r="G225" s="85" t="s">
        <v>697</v>
      </c>
      <c r="H225" s="85" t="s">
        <v>1167</v>
      </c>
      <c r="I225" s="85" t="s">
        <v>1048</v>
      </c>
    </row>
    <row r="226" spans="1:9" ht="15" customHeight="1">
      <c r="A226" s="85" t="s">
        <v>231</v>
      </c>
      <c r="B226" s="85" t="s">
        <v>953</v>
      </c>
      <c r="C226" s="85" t="s">
        <v>871</v>
      </c>
      <c r="D226" s="85" t="s">
        <v>15</v>
      </c>
      <c r="E226" s="85" t="s">
        <v>870</v>
      </c>
      <c r="F226" s="85" t="s">
        <v>29</v>
      </c>
      <c r="G226" s="85" t="s">
        <v>692</v>
      </c>
      <c r="H226" s="85" t="s">
        <v>1167</v>
      </c>
      <c r="I226" s="85" t="s">
        <v>1048</v>
      </c>
    </row>
    <row r="227" spans="1:9" ht="15" customHeight="1">
      <c r="A227" s="85" t="s">
        <v>581</v>
      </c>
      <c r="B227" s="85" t="s">
        <v>1692</v>
      </c>
      <c r="C227" s="85" t="s">
        <v>1657</v>
      </c>
      <c r="D227" s="85" t="s">
        <v>15</v>
      </c>
      <c r="E227" s="85" t="s">
        <v>870</v>
      </c>
      <c r="F227" s="85" t="s">
        <v>120</v>
      </c>
      <c r="G227" s="85" t="s">
        <v>715</v>
      </c>
      <c r="H227" s="85" t="s">
        <v>1167</v>
      </c>
      <c r="I227" s="85" t="s">
        <v>1048</v>
      </c>
    </row>
    <row r="228" spans="1:9" ht="15" customHeight="1">
      <c r="A228" s="85" t="s">
        <v>448</v>
      </c>
      <c r="B228" s="85" t="s">
        <v>869</v>
      </c>
      <c r="C228" s="85" t="s">
        <v>871</v>
      </c>
      <c r="D228" s="85" t="s">
        <v>15</v>
      </c>
      <c r="E228" s="85" t="s">
        <v>870</v>
      </c>
      <c r="F228" s="85" t="s">
        <v>29</v>
      </c>
      <c r="G228" s="85" t="s">
        <v>692</v>
      </c>
      <c r="H228" s="85" t="s">
        <v>1167</v>
      </c>
      <c r="I228" s="85" t="s">
        <v>1048</v>
      </c>
    </row>
    <row r="229" spans="1:9" ht="15" customHeight="1">
      <c r="A229" s="85" t="s">
        <v>103</v>
      </c>
      <c r="B229" s="85" t="s">
        <v>993</v>
      </c>
      <c r="C229" s="85" t="s">
        <v>871</v>
      </c>
      <c r="D229" s="85" t="s">
        <v>15</v>
      </c>
      <c r="E229" s="85" t="s">
        <v>870</v>
      </c>
      <c r="F229" s="85" t="s">
        <v>29</v>
      </c>
      <c r="G229" s="85" t="s">
        <v>709</v>
      </c>
      <c r="H229" s="85" t="s">
        <v>1167</v>
      </c>
      <c r="I229" s="85" t="s">
        <v>1048</v>
      </c>
    </row>
    <row r="230" spans="1:9" ht="15" customHeight="1">
      <c r="A230" s="85" t="s">
        <v>170</v>
      </c>
      <c r="B230" s="85" t="s">
        <v>1695</v>
      </c>
      <c r="C230" s="85" t="s">
        <v>1657</v>
      </c>
      <c r="D230" s="85" t="s">
        <v>15</v>
      </c>
      <c r="E230" s="85" t="s">
        <v>870</v>
      </c>
      <c r="F230" s="85" t="s">
        <v>120</v>
      </c>
      <c r="G230" s="85" t="s">
        <v>715</v>
      </c>
      <c r="H230" s="85" t="s">
        <v>1167</v>
      </c>
      <c r="I230" s="85" t="s">
        <v>1048</v>
      </c>
    </row>
    <row r="231" spans="1:9" ht="15" customHeight="1">
      <c r="A231" s="85" t="s">
        <v>289</v>
      </c>
      <c r="B231" s="85" t="s">
        <v>1002</v>
      </c>
      <c r="C231" s="85" t="s">
        <v>871</v>
      </c>
      <c r="D231" s="85" t="s">
        <v>15</v>
      </c>
      <c r="E231" s="85" t="s">
        <v>870</v>
      </c>
      <c r="F231" s="85" t="s">
        <v>29</v>
      </c>
      <c r="G231" s="85" t="s">
        <v>691</v>
      </c>
      <c r="H231" s="85" t="s">
        <v>1167</v>
      </c>
      <c r="I231" s="85" t="s">
        <v>1048</v>
      </c>
    </row>
    <row r="232" spans="1:9" ht="15" customHeight="1">
      <c r="A232" s="85" t="s">
        <v>597</v>
      </c>
      <c r="B232" s="85" t="s">
        <v>1683</v>
      </c>
      <c r="C232" s="85" t="s">
        <v>1657</v>
      </c>
      <c r="D232" s="85" t="s">
        <v>15</v>
      </c>
      <c r="E232" s="85" t="s">
        <v>870</v>
      </c>
      <c r="F232" s="85" t="s">
        <v>120</v>
      </c>
      <c r="G232" s="85" t="s">
        <v>720</v>
      </c>
      <c r="H232" s="85" t="s">
        <v>1167</v>
      </c>
      <c r="I232" s="85" t="s">
        <v>1048</v>
      </c>
    </row>
    <row r="233" spans="1:9" ht="15" customHeight="1">
      <c r="A233" s="85" t="s">
        <v>301</v>
      </c>
      <c r="B233" s="85" t="s">
        <v>1656</v>
      </c>
      <c r="C233" s="85" t="s">
        <v>1657</v>
      </c>
      <c r="D233" s="85" t="s">
        <v>15</v>
      </c>
      <c r="E233" s="85" t="s">
        <v>870</v>
      </c>
      <c r="F233" s="85" t="s">
        <v>120</v>
      </c>
      <c r="G233" s="85" t="s">
        <v>748</v>
      </c>
      <c r="H233" s="85" t="s">
        <v>1167</v>
      </c>
      <c r="I233" s="85" t="s">
        <v>1048</v>
      </c>
    </row>
    <row r="234" spans="1:9" ht="15" customHeight="1">
      <c r="A234" s="85" t="s">
        <v>413</v>
      </c>
      <c r="B234" s="85" t="s">
        <v>1689</v>
      </c>
      <c r="C234" s="85" t="s">
        <v>1657</v>
      </c>
      <c r="D234" s="85" t="s">
        <v>15</v>
      </c>
      <c r="E234" s="85" t="s">
        <v>870</v>
      </c>
      <c r="F234" s="85" t="s">
        <v>120</v>
      </c>
      <c r="G234" s="85" t="s">
        <v>715</v>
      </c>
      <c r="H234" s="85" t="s">
        <v>1167</v>
      </c>
      <c r="I234" s="85" t="s">
        <v>1048</v>
      </c>
    </row>
    <row r="235" spans="1:9" ht="15" customHeight="1">
      <c r="A235" s="85" t="s">
        <v>134</v>
      </c>
      <c r="B235" s="85" t="s">
        <v>1666</v>
      </c>
      <c r="C235" s="85" t="s">
        <v>1657</v>
      </c>
      <c r="D235" s="85" t="s">
        <v>15</v>
      </c>
      <c r="E235" s="85" t="s">
        <v>870</v>
      </c>
      <c r="F235" s="85" t="s">
        <v>120</v>
      </c>
      <c r="G235" s="85" t="s">
        <v>720</v>
      </c>
      <c r="H235" s="85" t="s">
        <v>1656</v>
      </c>
      <c r="I235" s="85" t="s">
        <v>1048</v>
      </c>
    </row>
    <row r="236" spans="1:9" ht="15" customHeight="1">
      <c r="A236" s="85" t="s">
        <v>1773</v>
      </c>
      <c r="B236" s="85" t="s">
        <v>1772</v>
      </c>
      <c r="C236" s="85" t="s">
        <v>1657</v>
      </c>
      <c r="D236" s="85" t="s">
        <v>15</v>
      </c>
      <c r="E236" s="85" t="s">
        <v>870</v>
      </c>
      <c r="F236" s="85" t="s">
        <v>120</v>
      </c>
      <c r="G236" s="85" t="s">
        <v>715</v>
      </c>
      <c r="H236" s="85" t="s">
        <v>1656</v>
      </c>
      <c r="I236" s="85" t="s">
        <v>1048</v>
      </c>
    </row>
    <row r="237" spans="1:9" ht="15" customHeight="1">
      <c r="A237" s="85" t="s">
        <v>591</v>
      </c>
      <c r="B237" s="85" t="s">
        <v>1661</v>
      </c>
      <c r="C237" s="85" t="s">
        <v>1657</v>
      </c>
      <c r="D237" s="85" t="s">
        <v>15</v>
      </c>
      <c r="E237" s="85" t="s">
        <v>870</v>
      </c>
      <c r="F237" s="85" t="s">
        <v>120</v>
      </c>
      <c r="G237" s="85" t="s">
        <v>715</v>
      </c>
      <c r="H237" s="85" t="s">
        <v>1656</v>
      </c>
      <c r="I237" s="85" t="s">
        <v>1048</v>
      </c>
    </row>
    <row r="238" spans="1:9" ht="15" customHeight="1">
      <c r="A238" s="85" t="s">
        <v>411</v>
      </c>
      <c r="B238" s="85" t="s">
        <v>1664</v>
      </c>
      <c r="C238" s="85" t="s">
        <v>1657</v>
      </c>
      <c r="D238" s="85" t="s">
        <v>15</v>
      </c>
      <c r="E238" s="85" t="s">
        <v>870</v>
      </c>
      <c r="F238" s="85" t="s">
        <v>120</v>
      </c>
      <c r="G238" s="85" t="s">
        <v>715</v>
      </c>
      <c r="H238" s="85" t="s">
        <v>1656</v>
      </c>
      <c r="I238" s="85" t="s">
        <v>1048</v>
      </c>
    </row>
    <row r="239" spans="1:9" ht="15" customHeight="1">
      <c r="A239" s="85" t="s">
        <v>566</v>
      </c>
      <c r="B239" s="85" t="s">
        <v>918</v>
      </c>
      <c r="C239" s="85" t="s">
        <v>871</v>
      </c>
      <c r="D239" s="85" t="s">
        <v>15</v>
      </c>
      <c r="E239" s="85" t="s">
        <v>870</v>
      </c>
      <c r="F239" s="85" t="s">
        <v>16</v>
      </c>
      <c r="G239" s="85" t="s">
        <v>684</v>
      </c>
      <c r="H239" s="85" t="s">
        <v>921</v>
      </c>
      <c r="I239" s="85" t="s">
        <v>935</v>
      </c>
    </row>
    <row r="240" spans="1:9" ht="15" customHeight="1">
      <c r="A240" s="85" t="s">
        <v>338</v>
      </c>
      <c r="B240" s="85" t="s">
        <v>950</v>
      </c>
      <c r="C240" s="85" t="s">
        <v>871</v>
      </c>
      <c r="D240" s="85" t="s">
        <v>15</v>
      </c>
      <c r="E240" s="85" t="s">
        <v>870</v>
      </c>
      <c r="F240" s="85" t="s">
        <v>16</v>
      </c>
      <c r="G240" s="85" t="s">
        <v>684</v>
      </c>
      <c r="H240" s="85" t="s">
        <v>921</v>
      </c>
      <c r="I240" s="85" t="s">
        <v>935</v>
      </c>
    </row>
    <row r="241" spans="1:9" ht="15" customHeight="1">
      <c r="A241" s="85" t="s">
        <v>158</v>
      </c>
      <c r="B241" s="85" t="s">
        <v>1648</v>
      </c>
      <c r="C241" s="85" t="s">
        <v>871</v>
      </c>
      <c r="D241" s="85" t="s">
        <v>15</v>
      </c>
      <c r="E241" s="85" t="s">
        <v>870</v>
      </c>
      <c r="F241" s="85" t="s">
        <v>16</v>
      </c>
      <c r="G241" s="85" t="s">
        <v>684</v>
      </c>
      <c r="H241" s="85" t="s">
        <v>921</v>
      </c>
      <c r="I241" s="85" t="s">
        <v>935</v>
      </c>
    </row>
    <row r="242" spans="1:9" ht="15" customHeight="1">
      <c r="A242" s="85" t="s">
        <v>251</v>
      </c>
      <c r="B242" s="85" t="s">
        <v>1372</v>
      </c>
      <c r="C242" s="85" t="s">
        <v>871</v>
      </c>
      <c r="D242" s="85" t="s">
        <v>15</v>
      </c>
      <c r="E242" s="85" t="s">
        <v>870</v>
      </c>
      <c r="F242" s="85" t="s">
        <v>16</v>
      </c>
      <c r="G242" s="85" t="s">
        <v>684</v>
      </c>
      <c r="H242" s="85" t="s">
        <v>921</v>
      </c>
      <c r="I242" s="85" t="s">
        <v>935</v>
      </c>
    </row>
    <row r="243" spans="1:9" ht="15" customHeight="1">
      <c r="A243" s="85" t="s">
        <v>520</v>
      </c>
      <c r="B243" s="85" t="s">
        <v>908</v>
      </c>
      <c r="C243" s="85" t="s">
        <v>871</v>
      </c>
      <c r="D243" s="85" t="s">
        <v>15</v>
      </c>
      <c r="E243" s="85" t="s">
        <v>870</v>
      </c>
      <c r="F243" s="85" t="s">
        <v>16</v>
      </c>
      <c r="G243" s="85" t="s">
        <v>684</v>
      </c>
      <c r="H243" s="85" t="s">
        <v>921</v>
      </c>
      <c r="I243" s="85" t="s">
        <v>935</v>
      </c>
    </row>
    <row r="244" spans="1:9" ht="15" customHeight="1">
      <c r="A244" s="85" t="s">
        <v>502</v>
      </c>
      <c r="B244" s="85" t="s">
        <v>1185</v>
      </c>
      <c r="C244" s="85" t="s">
        <v>871</v>
      </c>
      <c r="D244" s="85" t="s">
        <v>15</v>
      </c>
      <c r="E244" s="85" t="s">
        <v>870</v>
      </c>
      <c r="F244" s="85" t="s">
        <v>16</v>
      </c>
      <c r="G244" s="85" t="s">
        <v>684</v>
      </c>
      <c r="H244" s="85" t="s">
        <v>921</v>
      </c>
      <c r="I244" s="85" t="s">
        <v>935</v>
      </c>
    </row>
    <row r="245" spans="1:9" ht="15" customHeight="1">
      <c r="A245" s="85" t="s">
        <v>205</v>
      </c>
      <c r="B245" s="85" t="s">
        <v>1197</v>
      </c>
      <c r="C245" s="85" t="s">
        <v>871</v>
      </c>
      <c r="D245" s="85" t="s">
        <v>15</v>
      </c>
      <c r="E245" s="85" t="s">
        <v>870</v>
      </c>
      <c r="F245" s="85" t="s">
        <v>16</v>
      </c>
      <c r="G245" s="85" t="s">
        <v>684</v>
      </c>
      <c r="H245" s="85" t="s">
        <v>931</v>
      </c>
      <c r="I245" s="85" t="s">
        <v>935</v>
      </c>
    </row>
    <row r="246" spans="1:9" ht="15" customHeight="1">
      <c r="A246" s="85" t="s">
        <v>12</v>
      </c>
      <c r="B246" s="85" t="s">
        <v>948</v>
      </c>
      <c r="C246" s="85" t="s">
        <v>871</v>
      </c>
      <c r="D246" s="85" t="s">
        <v>15</v>
      </c>
      <c r="E246" s="85" t="s">
        <v>870</v>
      </c>
      <c r="F246" s="85" t="s">
        <v>16</v>
      </c>
      <c r="G246" s="85" t="s">
        <v>684</v>
      </c>
      <c r="H246" s="85" t="s">
        <v>931</v>
      </c>
      <c r="I246" s="85" t="s">
        <v>935</v>
      </c>
    </row>
    <row r="247" spans="1:9" ht="15" customHeight="1">
      <c r="A247" s="85" t="s">
        <v>615</v>
      </c>
      <c r="B247" s="85" t="s">
        <v>957</v>
      </c>
      <c r="C247" s="85" t="s">
        <v>871</v>
      </c>
      <c r="D247" s="85" t="s">
        <v>15</v>
      </c>
      <c r="E247" s="85" t="s">
        <v>870</v>
      </c>
      <c r="F247" s="85" t="s">
        <v>16</v>
      </c>
      <c r="G247" s="85" t="s">
        <v>684</v>
      </c>
      <c r="H247" s="85" t="s">
        <v>931</v>
      </c>
      <c r="I247" s="85" t="s">
        <v>935</v>
      </c>
    </row>
    <row r="248" spans="1:9" ht="15" customHeight="1">
      <c r="A248" s="85" t="s">
        <v>261</v>
      </c>
      <c r="B248" s="85" t="s">
        <v>955</v>
      </c>
      <c r="C248" s="85" t="s">
        <v>871</v>
      </c>
      <c r="D248" s="85" t="s">
        <v>15</v>
      </c>
      <c r="E248" s="85" t="s">
        <v>870</v>
      </c>
      <c r="F248" s="85" t="s">
        <v>16</v>
      </c>
      <c r="G248" s="85" t="s">
        <v>684</v>
      </c>
      <c r="H248" s="85" t="s">
        <v>931</v>
      </c>
      <c r="I248" s="85" t="s">
        <v>935</v>
      </c>
    </row>
    <row r="249" spans="1:9" ht="15" customHeight="1">
      <c r="A249" s="85" t="s">
        <v>239</v>
      </c>
      <c r="B249" s="85" t="s">
        <v>1114</v>
      </c>
      <c r="C249" s="85" t="s">
        <v>871</v>
      </c>
      <c r="D249" s="85" t="s">
        <v>15</v>
      </c>
      <c r="E249" s="85" t="s">
        <v>870</v>
      </c>
      <c r="F249" s="85" t="s">
        <v>16</v>
      </c>
      <c r="G249" s="85" t="s">
        <v>684</v>
      </c>
      <c r="H249" s="85" t="s">
        <v>931</v>
      </c>
      <c r="I249" s="85" t="s">
        <v>935</v>
      </c>
    </row>
    <row r="250" spans="1:9" ht="15" customHeight="1">
      <c r="A250" s="85" t="s">
        <v>380</v>
      </c>
      <c r="B250" s="85" t="s">
        <v>959</v>
      </c>
      <c r="C250" s="85" t="s">
        <v>871</v>
      </c>
      <c r="D250" s="85" t="s">
        <v>15</v>
      </c>
      <c r="E250" s="85" t="s">
        <v>870</v>
      </c>
      <c r="F250" s="85" t="s">
        <v>16</v>
      </c>
      <c r="G250" s="85" t="s">
        <v>684</v>
      </c>
      <c r="H250" s="85" t="s">
        <v>931</v>
      </c>
      <c r="I250" s="85" t="s">
        <v>935</v>
      </c>
    </row>
    <row r="251" spans="1:9" ht="15" customHeight="1">
      <c r="A251" s="85" t="s">
        <v>530</v>
      </c>
      <c r="B251" s="85" t="s">
        <v>1199</v>
      </c>
      <c r="C251" s="85" t="s">
        <v>936</v>
      </c>
      <c r="D251" s="85" t="s">
        <v>15</v>
      </c>
      <c r="E251" s="85" t="s">
        <v>870</v>
      </c>
      <c r="F251" s="85" t="s">
        <v>16</v>
      </c>
      <c r="G251" s="85" t="s">
        <v>755</v>
      </c>
      <c r="H251" s="85" t="s">
        <v>935</v>
      </c>
      <c r="I251" s="85" t="s">
        <v>935</v>
      </c>
    </row>
    <row r="252" spans="1:9" ht="15" customHeight="1">
      <c r="A252" s="85" t="s">
        <v>605</v>
      </c>
      <c r="B252" s="85" t="s">
        <v>921</v>
      </c>
      <c r="C252" s="85" t="s">
        <v>871</v>
      </c>
      <c r="D252" s="85" t="s">
        <v>15</v>
      </c>
      <c r="E252" s="85" t="s">
        <v>870</v>
      </c>
      <c r="F252" s="85" t="s">
        <v>16</v>
      </c>
      <c r="G252" s="85" t="s">
        <v>733</v>
      </c>
      <c r="H252" s="85" t="s">
        <v>935</v>
      </c>
      <c r="I252" s="85" t="s">
        <v>935</v>
      </c>
    </row>
    <row r="253" spans="1:9" ht="15" customHeight="1">
      <c r="A253" s="85" t="s">
        <v>325</v>
      </c>
      <c r="B253" s="85" t="s">
        <v>1205</v>
      </c>
      <c r="C253" s="85" t="s">
        <v>936</v>
      </c>
      <c r="D253" s="85" t="s">
        <v>15</v>
      </c>
      <c r="E253" s="85" t="s">
        <v>870</v>
      </c>
      <c r="F253" s="85" t="s">
        <v>16</v>
      </c>
      <c r="G253" s="85" t="s">
        <v>755</v>
      </c>
      <c r="H253" s="85" t="s">
        <v>935</v>
      </c>
      <c r="I253" s="85" t="s">
        <v>935</v>
      </c>
    </row>
    <row r="254" spans="1:9" ht="15" customHeight="1">
      <c r="A254" s="85" t="s">
        <v>360</v>
      </c>
      <c r="B254" s="85" t="s">
        <v>1116</v>
      </c>
      <c r="C254" s="85" t="s">
        <v>936</v>
      </c>
      <c r="D254" s="85" t="s">
        <v>15</v>
      </c>
      <c r="E254" s="85" t="s">
        <v>870</v>
      </c>
      <c r="F254" s="85" t="s">
        <v>16</v>
      </c>
      <c r="G254" s="85" t="s">
        <v>755</v>
      </c>
      <c r="H254" s="85" t="s">
        <v>935</v>
      </c>
      <c r="I254" s="85" t="s">
        <v>935</v>
      </c>
    </row>
    <row r="255" spans="1:9" ht="15" customHeight="1">
      <c r="A255" s="85" t="s">
        <v>195</v>
      </c>
      <c r="B255" s="85" t="s">
        <v>931</v>
      </c>
      <c r="C255" s="85" t="s">
        <v>871</v>
      </c>
      <c r="D255" s="85" t="s">
        <v>15</v>
      </c>
      <c r="E255" s="85" t="s">
        <v>870</v>
      </c>
      <c r="F255" s="85" t="s">
        <v>16</v>
      </c>
      <c r="G255" s="85" t="s">
        <v>733</v>
      </c>
      <c r="H255" s="85" t="s">
        <v>935</v>
      </c>
      <c r="I255" s="85" t="s">
        <v>935</v>
      </c>
    </row>
    <row r="256" spans="1:9" ht="15" customHeight="1">
      <c r="A256" s="85" t="s">
        <v>585</v>
      </c>
      <c r="B256" s="85" t="s">
        <v>1532</v>
      </c>
      <c r="C256" s="85" t="s">
        <v>871</v>
      </c>
      <c r="D256" s="85" t="s">
        <v>15</v>
      </c>
      <c r="E256" s="85" t="s">
        <v>870</v>
      </c>
      <c r="F256" s="85" t="s">
        <v>39</v>
      </c>
      <c r="G256" s="85" t="s">
        <v>708</v>
      </c>
      <c r="H256" s="85" t="s">
        <v>985</v>
      </c>
      <c r="I256" s="85" t="s">
        <v>887</v>
      </c>
    </row>
    <row r="257" spans="1:9" ht="15" customHeight="1">
      <c r="A257" s="85" t="s">
        <v>220</v>
      </c>
      <c r="B257" s="85" t="s">
        <v>1149</v>
      </c>
      <c r="C257" s="85" t="s">
        <v>871</v>
      </c>
      <c r="D257" s="85" t="s">
        <v>15</v>
      </c>
      <c r="E257" s="85" t="s">
        <v>870</v>
      </c>
      <c r="F257" s="85" t="s">
        <v>39</v>
      </c>
      <c r="G257" s="85" t="s">
        <v>708</v>
      </c>
      <c r="H257" s="85" t="s">
        <v>985</v>
      </c>
      <c r="I257" s="85" t="s">
        <v>887</v>
      </c>
    </row>
    <row r="258" spans="1:9" ht="15" customHeight="1">
      <c r="A258" s="85" t="s">
        <v>297</v>
      </c>
      <c r="B258" s="85" t="s">
        <v>1472</v>
      </c>
      <c r="C258" s="85" t="s">
        <v>871</v>
      </c>
      <c r="D258" s="85" t="s">
        <v>15</v>
      </c>
      <c r="E258" s="85" t="s">
        <v>870</v>
      </c>
      <c r="F258" s="85" t="s">
        <v>39</v>
      </c>
      <c r="G258" s="85" t="s">
        <v>708</v>
      </c>
      <c r="H258" s="85" t="s">
        <v>985</v>
      </c>
      <c r="I258" s="85" t="s">
        <v>887</v>
      </c>
    </row>
    <row r="259" spans="1:9" ht="15" customHeight="1">
      <c r="A259" s="85" t="s">
        <v>291</v>
      </c>
      <c r="B259" s="85" t="s">
        <v>1702</v>
      </c>
      <c r="C259" s="85" t="s">
        <v>871</v>
      </c>
      <c r="D259" s="85" t="s">
        <v>15</v>
      </c>
      <c r="E259" s="85" t="s">
        <v>870</v>
      </c>
      <c r="F259" s="85" t="s">
        <v>39</v>
      </c>
      <c r="G259" s="85" t="s">
        <v>708</v>
      </c>
      <c r="H259" s="85" t="s">
        <v>985</v>
      </c>
      <c r="I259" s="85" t="s">
        <v>887</v>
      </c>
    </row>
    <row r="260" spans="1:9" ht="15" customHeight="1">
      <c r="A260" s="85" t="s">
        <v>311</v>
      </c>
      <c r="B260" s="85" t="s">
        <v>1195</v>
      </c>
      <c r="C260" s="85" t="s">
        <v>871</v>
      </c>
      <c r="D260" s="85" t="s">
        <v>15</v>
      </c>
      <c r="E260" s="85" t="s">
        <v>870</v>
      </c>
      <c r="F260" s="85" t="s">
        <v>39</v>
      </c>
      <c r="G260" s="85" t="s">
        <v>708</v>
      </c>
      <c r="H260" s="85" t="s">
        <v>985</v>
      </c>
      <c r="I260" s="85" t="s">
        <v>887</v>
      </c>
    </row>
    <row r="261" spans="1:9" ht="15" customHeight="1">
      <c r="A261" s="85" t="s">
        <v>415</v>
      </c>
      <c r="B261" s="85" t="s">
        <v>985</v>
      </c>
      <c r="C261" s="85" t="s">
        <v>871</v>
      </c>
      <c r="D261" s="85" t="s">
        <v>15</v>
      </c>
      <c r="E261" s="85" t="s">
        <v>870</v>
      </c>
      <c r="F261" s="85" t="s">
        <v>39</v>
      </c>
      <c r="G261" s="85" t="s">
        <v>775</v>
      </c>
      <c r="H261" s="85" t="s">
        <v>887</v>
      </c>
      <c r="I261" s="85" t="s">
        <v>887</v>
      </c>
    </row>
    <row r="262" spans="1:9" ht="15" customHeight="1">
      <c r="A262" s="85" t="s">
        <v>27</v>
      </c>
      <c r="B262" s="85" t="s">
        <v>1736</v>
      </c>
      <c r="C262" s="85" t="s">
        <v>871</v>
      </c>
      <c r="D262" s="85" t="s">
        <v>15</v>
      </c>
      <c r="E262" s="85" t="s">
        <v>870</v>
      </c>
      <c r="F262" s="85" t="s">
        <v>39</v>
      </c>
      <c r="G262" s="85" t="s">
        <v>688</v>
      </c>
      <c r="H262" s="85" t="s">
        <v>887</v>
      </c>
      <c r="I262" s="85" t="s">
        <v>887</v>
      </c>
    </row>
    <row r="263" spans="1:9" ht="15" customHeight="1">
      <c r="A263" s="85" t="s">
        <v>537</v>
      </c>
      <c r="B263" s="85" t="s">
        <v>1201</v>
      </c>
      <c r="C263" s="85" t="s">
        <v>871</v>
      </c>
      <c r="D263" s="85" t="s">
        <v>15</v>
      </c>
      <c r="E263" s="85" t="s">
        <v>870</v>
      </c>
      <c r="F263" s="85" t="s">
        <v>39</v>
      </c>
      <c r="G263" s="85" t="s">
        <v>795</v>
      </c>
      <c r="H263" s="85" t="s">
        <v>887</v>
      </c>
      <c r="I263" s="85" t="s">
        <v>887</v>
      </c>
    </row>
    <row r="264" spans="1:9" ht="15" customHeight="1">
      <c r="A264" s="85" t="s">
        <v>518</v>
      </c>
      <c r="B264" s="85" t="s">
        <v>1107</v>
      </c>
      <c r="C264" s="85" t="s">
        <v>871</v>
      </c>
      <c r="D264" s="85" t="s">
        <v>15</v>
      </c>
      <c r="E264" s="85" t="s">
        <v>870</v>
      </c>
      <c r="F264" s="85" t="s">
        <v>39</v>
      </c>
      <c r="G264" s="85" t="s">
        <v>691</v>
      </c>
      <c r="H264" s="85" t="s">
        <v>887</v>
      </c>
      <c r="I264" s="85" t="s">
        <v>887</v>
      </c>
    </row>
    <row r="265" spans="1:9" ht="15" customHeight="1">
      <c r="A265" s="85" t="s">
        <v>101</v>
      </c>
      <c r="B265" s="85" t="s">
        <v>900</v>
      </c>
      <c r="C265" s="85" t="s">
        <v>871</v>
      </c>
      <c r="D265" s="85" t="s">
        <v>15</v>
      </c>
      <c r="E265" s="85" t="s">
        <v>870</v>
      </c>
      <c r="F265" s="85" t="s">
        <v>39</v>
      </c>
      <c r="G265" s="85" t="s">
        <v>709</v>
      </c>
      <c r="H265" s="85" t="s">
        <v>887</v>
      </c>
      <c r="I265" s="85" t="s">
        <v>887</v>
      </c>
    </row>
    <row r="266" spans="1:9" ht="15" customHeight="1">
      <c r="A266" s="85" t="s">
        <v>388</v>
      </c>
      <c r="B266" s="85" t="s">
        <v>1522</v>
      </c>
      <c r="C266" s="85" t="s">
        <v>871</v>
      </c>
      <c r="D266" s="85" t="s">
        <v>15</v>
      </c>
      <c r="E266" s="85" t="s">
        <v>870</v>
      </c>
      <c r="F266" s="85" t="s">
        <v>39</v>
      </c>
      <c r="G266" s="85" t="s">
        <v>768</v>
      </c>
      <c r="H266" s="85" t="s">
        <v>887</v>
      </c>
      <c r="I266" s="85" t="s">
        <v>887</v>
      </c>
    </row>
    <row r="267" spans="1:9" ht="15" customHeight="1">
      <c r="A267" s="85" t="s">
        <v>40</v>
      </c>
      <c r="B267" s="85" t="s">
        <v>999</v>
      </c>
      <c r="C267" s="85" t="s">
        <v>871</v>
      </c>
      <c r="D267" s="85" t="s">
        <v>15</v>
      </c>
      <c r="E267" s="85" t="s">
        <v>870</v>
      </c>
      <c r="F267" s="85" t="s">
        <v>39</v>
      </c>
      <c r="G267" s="85" t="s">
        <v>692</v>
      </c>
      <c r="H267" s="85" t="s">
        <v>887</v>
      </c>
      <c r="I267" s="85" t="s">
        <v>887</v>
      </c>
    </row>
    <row r="268" spans="1:9" ht="15" customHeight="1">
      <c r="A268" s="85" t="s">
        <v>37</v>
      </c>
      <c r="B268" s="85" t="s">
        <v>995</v>
      </c>
      <c r="C268" s="85" t="s">
        <v>871</v>
      </c>
      <c r="D268" s="85" t="s">
        <v>15</v>
      </c>
      <c r="E268" s="85" t="s">
        <v>870</v>
      </c>
      <c r="F268" s="85" t="s">
        <v>39</v>
      </c>
      <c r="G268" s="85" t="s">
        <v>691</v>
      </c>
      <c r="H268" s="85" t="s">
        <v>887</v>
      </c>
      <c r="I268" s="85" t="s">
        <v>887</v>
      </c>
    </row>
    <row r="269" spans="1:9" ht="15" customHeight="1">
      <c r="A269" s="85" t="s">
        <v>265</v>
      </c>
      <c r="B269" s="85" t="s">
        <v>1563</v>
      </c>
      <c r="C269" s="85" t="s">
        <v>871</v>
      </c>
      <c r="D269" s="85" t="s">
        <v>15</v>
      </c>
      <c r="E269" s="85" t="s">
        <v>870</v>
      </c>
      <c r="F269" s="85" t="s">
        <v>39</v>
      </c>
      <c r="G269" s="85" t="s">
        <v>743</v>
      </c>
      <c r="H269" s="85" t="s">
        <v>887</v>
      </c>
      <c r="I269" s="85" t="s">
        <v>887</v>
      </c>
    </row>
    <row r="270" spans="1:9" ht="15" customHeight="1">
      <c r="A270" s="85" t="s">
        <v>303</v>
      </c>
      <c r="B270" s="85" t="s">
        <v>902</v>
      </c>
      <c r="C270" s="85" t="s">
        <v>871</v>
      </c>
      <c r="D270" s="85" t="s">
        <v>15</v>
      </c>
      <c r="E270" s="85" t="s">
        <v>870</v>
      </c>
      <c r="F270" s="85" t="s">
        <v>39</v>
      </c>
      <c r="G270" s="85" t="s">
        <v>692</v>
      </c>
      <c r="H270" s="85" t="s">
        <v>887</v>
      </c>
      <c r="I270" s="85" t="s">
        <v>887</v>
      </c>
    </row>
    <row r="271" spans="1:9" ht="15" customHeight="1">
      <c r="A271" s="85" t="s">
        <v>419</v>
      </c>
      <c r="B271" s="85" t="s">
        <v>881</v>
      </c>
      <c r="C271" s="85" t="s">
        <v>871</v>
      </c>
      <c r="D271" s="85" t="s">
        <v>15</v>
      </c>
      <c r="E271" s="85" t="s">
        <v>870</v>
      </c>
      <c r="F271" s="85" t="s">
        <v>39</v>
      </c>
      <c r="G271" s="85" t="s">
        <v>691</v>
      </c>
      <c r="H271" s="85" t="s">
        <v>887</v>
      </c>
      <c r="I271" s="85" t="s">
        <v>887</v>
      </c>
    </row>
    <row r="272" spans="1:9" ht="15" customHeight="1">
      <c r="A272" s="85" t="s">
        <v>539</v>
      </c>
      <c r="B272" s="85" t="s">
        <v>1459</v>
      </c>
      <c r="C272" s="85" t="s">
        <v>871</v>
      </c>
      <c r="D272" s="85" t="s">
        <v>15</v>
      </c>
      <c r="E272" s="85" t="s">
        <v>870</v>
      </c>
      <c r="F272" s="85" t="s">
        <v>39</v>
      </c>
      <c r="G272" s="85" t="s">
        <v>796</v>
      </c>
      <c r="H272" s="85" t="s">
        <v>887</v>
      </c>
      <c r="I272" s="85" t="s">
        <v>887</v>
      </c>
    </row>
    <row r="273" spans="1:9" ht="15" customHeight="1">
      <c r="A273" s="85" t="s">
        <v>547</v>
      </c>
      <c r="B273" s="85" t="s">
        <v>1171</v>
      </c>
      <c r="C273" s="85" t="s">
        <v>871</v>
      </c>
      <c r="D273" s="85" t="s">
        <v>15</v>
      </c>
      <c r="E273" s="85" t="s">
        <v>870</v>
      </c>
      <c r="F273" s="85" t="s">
        <v>39</v>
      </c>
      <c r="G273" s="85" t="s">
        <v>800</v>
      </c>
      <c r="H273" s="85" t="s">
        <v>887</v>
      </c>
      <c r="I273" s="85" t="s">
        <v>887</v>
      </c>
    </row>
    <row r="274" spans="1:9" ht="15" customHeight="1">
      <c r="A274" s="85" t="s">
        <v>417</v>
      </c>
      <c r="B274" s="85" t="s">
        <v>1181</v>
      </c>
      <c r="C274" s="85" t="s">
        <v>871</v>
      </c>
      <c r="D274" s="85" t="s">
        <v>15</v>
      </c>
      <c r="E274" s="85" t="s">
        <v>870</v>
      </c>
      <c r="F274" s="85" t="s">
        <v>39</v>
      </c>
      <c r="G274" s="85" t="s">
        <v>776</v>
      </c>
      <c r="H274" s="85" t="s">
        <v>887</v>
      </c>
      <c r="I274" s="85" t="s">
        <v>887</v>
      </c>
    </row>
    <row r="275" spans="1:9" ht="15" customHeight="1">
      <c r="A275" s="85" t="s">
        <v>180</v>
      </c>
      <c r="B275" s="85" t="s">
        <v>933</v>
      </c>
      <c r="C275" s="85" t="s">
        <v>871</v>
      </c>
      <c r="D275" s="85" t="s">
        <v>15</v>
      </c>
      <c r="E275" s="85" t="s">
        <v>870</v>
      </c>
      <c r="F275" s="85" t="s">
        <v>39</v>
      </c>
      <c r="G275" s="85" t="s">
        <v>692</v>
      </c>
      <c r="H275" s="85" t="s">
        <v>887</v>
      </c>
      <c r="I275" s="85" t="s">
        <v>887</v>
      </c>
    </row>
    <row r="276" spans="1:9" ht="15" customHeight="1">
      <c r="A276" s="85" t="s">
        <v>344</v>
      </c>
      <c r="B276" s="85" t="s">
        <v>1461</v>
      </c>
      <c r="C276" s="85" t="s">
        <v>871</v>
      </c>
      <c r="D276" s="85" t="s">
        <v>15</v>
      </c>
      <c r="E276" s="85" t="s">
        <v>913</v>
      </c>
      <c r="F276" s="85" t="s">
        <v>26</v>
      </c>
      <c r="G276" s="85" t="s">
        <v>687</v>
      </c>
      <c r="H276" s="85" t="s">
        <v>1041</v>
      </c>
      <c r="I276" s="85" t="s">
        <v>1193</v>
      </c>
    </row>
    <row r="277" spans="1:9" ht="15" customHeight="1">
      <c r="A277" s="85" t="s">
        <v>24</v>
      </c>
      <c r="B277" s="85" t="s">
        <v>1135</v>
      </c>
      <c r="C277" s="85" t="s">
        <v>871</v>
      </c>
      <c r="D277" s="85" t="s">
        <v>15</v>
      </c>
      <c r="E277" s="85" t="s">
        <v>913</v>
      </c>
      <c r="F277" s="85" t="s">
        <v>26</v>
      </c>
      <c r="G277" s="85" t="s">
        <v>687</v>
      </c>
      <c r="H277" s="85" t="s">
        <v>1041</v>
      </c>
      <c r="I277" s="85" t="s">
        <v>1193</v>
      </c>
    </row>
    <row r="278" spans="1:9" ht="15" customHeight="1">
      <c r="A278" s="85" t="s">
        <v>452</v>
      </c>
      <c r="B278" s="85" t="s">
        <v>1098</v>
      </c>
      <c r="C278" s="85" t="s">
        <v>871</v>
      </c>
      <c r="D278" s="85" t="s">
        <v>15</v>
      </c>
      <c r="E278" s="85" t="s">
        <v>913</v>
      </c>
      <c r="F278" s="85" t="s">
        <v>50</v>
      </c>
      <c r="G278" s="85" t="s">
        <v>713</v>
      </c>
      <c r="H278" s="85" t="s">
        <v>941</v>
      </c>
      <c r="I278" s="85" t="s">
        <v>1193</v>
      </c>
    </row>
    <row r="279" spans="1:9" ht="15" customHeight="1">
      <c r="A279" s="85" t="s">
        <v>352</v>
      </c>
      <c r="B279" s="85" t="s">
        <v>1112</v>
      </c>
      <c r="C279" s="85" t="s">
        <v>871</v>
      </c>
      <c r="D279" s="85" t="s">
        <v>15</v>
      </c>
      <c r="E279" s="85" t="s">
        <v>913</v>
      </c>
      <c r="F279" s="85" t="s">
        <v>50</v>
      </c>
      <c r="G279" s="85" t="s">
        <v>713</v>
      </c>
      <c r="H279" s="85" t="s">
        <v>941</v>
      </c>
      <c r="I279" s="85" t="s">
        <v>1193</v>
      </c>
    </row>
    <row r="280" spans="1:9" ht="15" customHeight="1">
      <c r="A280" s="85" t="s">
        <v>285</v>
      </c>
      <c r="B280" s="85" t="s">
        <v>1120</v>
      </c>
      <c r="C280" s="85" t="s">
        <v>871</v>
      </c>
      <c r="D280" s="85" t="s">
        <v>15</v>
      </c>
      <c r="E280" s="85" t="s">
        <v>913</v>
      </c>
      <c r="F280" s="85" t="s">
        <v>50</v>
      </c>
      <c r="G280" s="85" t="s">
        <v>713</v>
      </c>
      <c r="H280" s="85" t="s">
        <v>941</v>
      </c>
      <c r="I280" s="85" t="s">
        <v>1193</v>
      </c>
    </row>
    <row r="281" spans="1:9" ht="15" customHeight="1">
      <c r="A281" s="85" t="s">
        <v>48</v>
      </c>
      <c r="B281" s="85" t="s">
        <v>1510</v>
      </c>
      <c r="C281" s="85" t="s">
        <v>871</v>
      </c>
      <c r="D281" s="85" t="s">
        <v>15</v>
      </c>
      <c r="E281" s="85" t="s">
        <v>913</v>
      </c>
      <c r="F281" s="85" t="s">
        <v>50</v>
      </c>
      <c r="G281" s="85" t="s">
        <v>695</v>
      </c>
      <c r="H281" s="85" t="s">
        <v>1169</v>
      </c>
      <c r="I281" s="85" t="s">
        <v>1193</v>
      </c>
    </row>
    <row r="282" spans="1:9" ht="15" customHeight="1">
      <c r="A282" s="85" t="s">
        <v>309</v>
      </c>
      <c r="B282" s="85" t="s">
        <v>1545</v>
      </c>
      <c r="C282" s="85" t="s">
        <v>871</v>
      </c>
      <c r="D282" s="85" t="s">
        <v>15</v>
      </c>
      <c r="E282" s="85" t="s">
        <v>913</v>
      </c>
      <c r="F282" s="85" t="s">
        <v>50</v>
      </c>
      <c r="G282" s="85" t="s">
        <v>757</v>
      </c>
      <c r="H282" s="85" t="s">
        <v>1169</v>
      </c>
      <c r="I282" s="85" t="s">
        <v>1193</v>
      </c>
    </row>
    <row r="283" spans="1:9" ht="15" customHeight="1">
      <c r="A283" s="85" t="s">
        <v>593</v>
      </c>
      <c r="B283" s="85" t="s">
        <v>1093</v>
      </c>
      <c r="C283" s="85" t="s">
        <v>871</v>
      </c>
      <c r="D283" s="85" t="s">
        <v>15</v>
      </c>
      <c r="E283" s="85" t="s">
        <v>913</v>
      </c>
      <c r="F283" s="85" t="s">
        <v>26</v>
      </c>
      <c r="G283" s="85" t="s">
        <v>700</v>
      </c>
      <c r="H283" s="85" t="s">
        <v>1035</v>
      </c>
      <c r="I283" s="85" t="s">
        <v>1193</v>
      </c>
    </row>
    <row r="284" spans="1:9" ht="15" customHeight="1">
      <c r="A284" s="85" t="s">
        <v>160</v>
      </c>
      <c r="B284" s="85" t="s">
        <v>1101</v>
      </c>
      <c r="C284" s="85" t="s">
        <v>871</v>
      </c>
      <c r="D284" s="85" t="s">
        <v>15</v>
      </c>
      <c r="E284" s="85" t="s">
        <v>913</v>
      </c>
      <c r="F284" s="85" t="s">
        <v>26</v>
      </c>
      <c r="G284" s="85" t="s">
        <v>700</v>
      </c>
      <c r="H284" s="85" t="s">
        <v>1035</v>
      </c>
      <c r="I284" s="85" t="s">
        <v>1193</v>
      </c>
    </row>
    <row r="285" spans="1:9" ht="15" customHeight="1">
      <c r="A285" s="85" t="s">
        <v>327</v>
      </c>
      <c r="B285" s="85" t="s">
        <v>1041</v>
      </c>
      <c r="C285" s="85" t="s">
        <v>871</v>
      </c>
      <c r="D285" s="85" t="s">
        <v>15</v>
      </c>
      <c r="E285" s="85" t="s">
        <v>913</v>
      </c>
      <c r="F285" s="85" t="s">
        <v>26</v>
      </c>
      <c r="G285" s="85" t="s">
        <v>756</v>
      </c>
      <c r="H285" s="85" t="s">
        <v>1035</v>
      </c>
      <c r="I285" s="85" t="s">
        <v>1193</v>
      </c>
    </row>
    <row r="286" spans="1:9" ht="15" customHeight="1">
      <c r="A286" s="85" t="s">
        <v>443</v>
      </c>
      <c r="B286" s="85" t="s">
        <v>1455</v>
      </c>
      <c r="C286" s="85" t="s">
        <v>871</v>
      </c>
      <c r="D286" s="85" t="s">
        <v>15</v>
      </c>
      <c r="E286" s="85" t="s">
        <v>913</v>
      </c>
      <c r="F286" s="85" t="s">
        <v>26</v>
      </c>
      <c r="G286" s="85" t="s">
        <v>783</v>
      </c>
      <c r="H286" s="85" t="s">
        <v>1035</v>
      </c>
      <c r="I286" s="85" t="s">
        <v>1193</v>
      </c>
    </row>
    <row r="287" spans="1:9" ht="15" customHeight="1">
      <c r="A287" s="85" t="s">
        <v>127</v>
      </c>
      <c r="B287" s="85" t="s">
        <v>1514</v>
      </c>
      <c r="C287" s="85" t="s">
        <v>871</v>
      </c>
      <c r="D287" s="85" t="s">
        <v>15</v>
      </c>
      <c r="E287" s="85" t="s">
        <v>913</v>
      </c>
      <c r="F287" s="85" t="s">
        <v>26</v>
      </c>
      <c r="G287" s="85" t="s">
        <v>700</v>
      </c>
      <c r="H287" s="85" t="s">
        <v>1035</v>
      </c>
      <c r="I287" s="85" t="s">
        <v>1193</v>
      </c>
    </row>
    <row r="288" spans="1:9" ht="15" customHeight="1">
      <c r="A288" s="85" t="s">
        <v>632</v>
      </c>
      <c r="B288" s="85" t="s">
        <v>1122</v>
      </c>
      <c r="C288" s="85" t="s">
        <v>871</v>
      </c>
      <c r="D288" s="85" t="s">
        <v>15</v>
      </c>
      <c r="E288" s="85" t="s">
        <v>913</v>
      </c>
      <c r="F288" s="85" t="s">
        <v>26</v>
      </c>
      <c r="G288" s="85" t="s">
        <v>675</v>
      </c>
      <c r="H288" s="85" t="s">
        <v>1035</v>
      </c>
      <c r="I288" s="85" t="s">
        <v>1193</v>
      </c>
    </row>
    <row r="289" spans="1:9" ht="15" customHeight="1">
      <c r="A289" s="85" t="s">
        <v>329</v>
      </c>
      <c r="B289" s="85" t="s">
        <v>1128</v>
      </c>
      <c r="C289" s="85" t="s">
        <v>871</v>
      </c>
      <c r="D289" s="85" t="s">
        <v>15</v>
      </c>
      <c r="E289" s="85" t="s">
        <v>913</v>
      </c>
      <c r="F289" s="85" t="s">
        <v>26</v>
      </c>
      <c r="G289" s="85" t="s">
        <v>700</v>
      </c>
      <c r="H289" s="85" t="s">
        <v>1035</v>
      </c>
      <c r="I289" s="85" t="s">
        <v>1193</v>
      </c>
    </row>
    <row r="290" spans="1:9" ht="15" customHeight="1">
      <c r="A290" s="85" t="s">
        <v>68</v>
      </c>
      <c r="B290" s="85" t="s">
        <v>1530</v>
      </c>
      <c r="C290" s="85" t="s">
        <v>871</v>
      </c>
      <c r="D290" s="85" t="s">
        <v>15</v>
      </c>
      <c r="E290" s="85" t="s">
        <v>913</v>
      </c>
      <c r="F290" s="85" t="s">
        <v>26</v>
      </c>
      <c r="G290" s="85" t="s">
        <v>700</v>
      </c>
      <c r="H290" s="85" t="s">
        <v>1035</v>
      </c>
      <c r="I290" s="85" t="s">
        <v>1193</v>
      </c>
    </row>
    <row r="291" spans="1:9" ht="15" customHeight="1">
      <c r="A291" s="85" t="s">
        <v>433</v>
      </c>
      <c r="B291" s="85" t="s">
        <v>1474</v>
      </c>
      <c r="C291" s="85" t="s">
        <v>871</v>
      </c>
      <c r="D291" s="85" t="s">
        <v>15</v>
      </c>
      <c r="E291" s="85" t="s">
        <v>913</v>
      </c>
      <c r="F291" s="85" t="s">
        <v>26</v>
      </c>
      <c r="G291" s="85" t="s">
        <v>700</v>
      </c>
      <c r="H291" s="85" t="s">
        <v>1035</v>
      </c>
      <c r="I291" s="85" t="s">
        <v>1193</v>
      </c>
    </row>
    <row r="292" spans="1:9" ht="15" customHeight="1">
      <c r="A292" s="85" t="s">
        <v>557</v>
      </c>
      <c r="B292" s="85" t="s">
        <v>1178</v>
      </c>
      <c r="C292" s="85" t="s">
        <v>871</v>
      </c>
      <c r="D292" s="85" t="s">
        <v>15</v>
      </c>
      <c r="E292" s="85" t="s">
        <v>913</v>
      </c>
      <c r="F292" s="85" t="s">
        <v>26</v>
      </c>
      <c r="G292" s="85" t="s">
        <v>803</v>
      </c>
      <c r="H292" s="85" t="s">
        <v>1035</v>
      </c>
      <c r="I292" s="85" t="s">
        <v>1193</v>
      </c>
    </row>
    <row r="293" spans="1:9" ht="15" customHeight="1">
      <c r="A293" s="85" t="s">
        <v>454</v>
      </c>
      <c r="B293" s="85" t="s">
        <v>1453</v>
      </c>
      <c r="C293" s="85" t="s">
        <v>871</v>
      </c>
      <c r="D293" s="85" t="s">
        <v>15</v>
      </c>
      <c r="E293" s="85" t="s">
        <v>913</v>
      </c>
      <c r="F293" s="85" t="s">
        <v>50</v>
      </c>
      <c r="G293" s="85" t="s">
        <v>713</v>
      </c>
      <c r="H293" s="85" t="s">
        <v>1175</v>
      </c>
      <c r="I293" s="85" t="s">
        <v>1193</v>
      </c>
    </row>
    <row r="294" spans="1:9" ht="15" customHeight="1">
      <c r="A294" s="85" t="s">
        <v>145</v>
      </c>
      <c r="B294" s="85" t="s">
        <v>1494</v>
      </c>
      <c r="C294" s="85" t="s">
        <v>871</v>
      </c>
      <c r="D294" s="85" t="s">
        <v>15</v>
      </c>
      <c r="E294" s="85" t="s">
        <v>913</v>
      </c>
      <c r="F294" s="85" t="s">
        <v>50</v>
      </c>
      <c r="G294" s="85" t="s">
        <v>713</v>
      </c>
      <c r="H294" s="85" t="s">
        <v>1175</v>
      </c>
      <c r="I294" s="85" t="s">
        <v>1193</v>
      </c>
    </row>
    <row r="295" spans="1:9" ht="15" customHeight="1">
      <c r="A295" s="85" t="s">
        <v>113</v>
      </c>
      <c r="B295" s="85" t="s">
        <v>1476</v>
      </c>
      <c r="C295" s="85" t="s">
        <v>871</v>
      </c>
      <c r="D295" s="85" t="s">
        <v>15</v>
      </c>
      <c r="E295" s="85" t="s">
        <v>913</v>
      </c>
      <c r="F295" s="85" t="s">
        <v>50</v>
      </c>
      <c r="G295" s="85" t="s">
        <v>713</v>
      </c>
      <c r="H295" s="85" t="s">
        <v>1175</v>
      </c>
      <c r="I295" s="85" t="s">
        <v>1193</v>
      </c>
    </row>
    <row r="296" spans="1:9" ht="15" customHeight="1">
      <c r="A296" s="85" t="s">
        <v>555</v>
      </c>
      <c r="B296" s="85" t="s">
        <v>1091</v>
      </c>
      <c r="C296" s="85" t="s">
        <v>871</v>
      </c>
      <c r="D296" s="85" t="s">
        <v>15</v>
      </c>
      <c r="E296" s="85" t="s">
        <v>913</v>
      </c>
      <c r="F296" s="85" t="s">
        <v>50</v>
      </c>
      <c r="G296" s="85" t="s">
        <v>774</v>
      </c>
      <c r="H296" s="85" t="s">
        <v>1193</v>
      </c>
      <c r="I296" s="85" t="s">
        <v>1193</v>
      </c>
    </row>
    <row r="297" spans="1:9" ht="15" customHeight="1">
      <c r="A297" s="85" t="s">
        <v>62</v>
      </c>
      <c r="B297" s="85" t="s">
        <v>941</v>
      </c>
      <c r="C297" s="85" t="s">
        <v>871</v>
      </c>
      <c r="D297" s="85" t="s">
        <v>15</v>
      </c>
      <c r="E297" s="85" t="s">
        <v>913</v>
      </c>
      <c r="F297" s="85" t="s">
        <v>50</v>
      </c>
      <c r="G297" s="85" t="s">
        <v>698</v>
      </c>
      <c r="H297" s="85" t="s">
        <v>1193</v>
      </c>
      <c r="I297" s="85" t="s">
        <v>1193</v>
      </c>
    </row>
    <row r="298" spans="1:9" ht="15" customHeight="1">
      <c r="A298" s="85" t="s">
        <v>162</v>
      </c>
      <c r="B298" s="85" t="s">
        <v>1169</v>
      </c>
      <c r="C298" s="85" t="s">
        <v>871</v>
      </c>
      <c r="D298" s="85" t="s">
        <v>15</v>
      </c>
      <c r="E298" s="85" t="s">
        <v>913</v>
      </c>
      <c r="F298" s="85" t="s">
        <v>50</v>
      </c>
      <c r="G298" s="85" t="s">
        <v>726</v>
      </c>
      <c r="H298" s="85" t="s">
        <v>1193</v>
      </c>
      <c r="I298" s="85" t="s">
        <v>1193</v>
      </c>
    </row>
    <row r="299" spans="1:9" ht="15" customHeight="1">
      <c r="A299" s="85" t="s">
        <v>315</v>
      </c>
      <c r="B299" s="85" t="s">
        <v>1035</v>
      </c>
      <c r="C299" s="85" t="s">
        <v>871</v>
      </c>
      <c r="D299" s="85" t="s">
        <v>15</v>
      </c>
      <c r="E299" s="85" t="s">
        <v>913</v>
      </c>
      <c r="F299" s="85" t="s">
        <v>26</v>
      </c>
      <c r="G299" s="85" t="s">
        <v>752</v>
      </c>
      <c r="H299" s="85" t="s">
        <v>1193</v>
      </c>
      <c r="I299" s="85" t="s">
        <v>1193</v>
      </c>
    </row>
    <row r="300" spans="1:9" ht="15" customHeight="1">
      <c r="A300" s="85" t="s">
        <v>439</v>
      </c>
      <c r="B300" s="85" t="s">
        <v>912</v>
      </c>
      <c r="C300" s="85" t="s">
        <v>871</v>
      </c>
      <c r="D300" s="85" t="s">
        <v>15</v>
      </c>
      <c r="E300" s="85" t="s">
        <v>913</v>
      </c>
      <c r="F300" s="85" t="s">
        <v>50</v>
      </c>
      <c r="G300" s="85" t="s">
        <v>782</v>
      </c>
      <c r="H300" s="85" t="s">
        <v>1193</v>
      </c>
      <c r="I300" s="85" t="s">
        <v>1193</v>
      </c>
    </row>
    <row r="301" spans="1:9" ht="15" customHeight="1">
      <c r="A301" s="85" t="s">
        <v>549</v>
      </c>
      <c r="B301" s="85" t="s">
        <v>1175</v>
      </c>
      <c r="C301" s="85" t="s">
        <v>871</v>
      </c>
      <c r="D301" s="85" t="s">
        <v>15</v>
      </c>
      <c r="E301" s="85" t="s">
        <v>913</v>
      </c>
      <c r="F301" s="85" t="s">
        <v>50</v>
      </c>
      <c r="G301" s="85" t="s">
        <v>698</v>
      </c>
      <c r="H301" s="85" t="s">
        <v>1193</v>
      </c>
      <c r="I301" s="85" t="s">
        <v>1193</v>
      </c>
    </row>
    <row r="302" spans="1:9" ht="15" customHeight="1">
      <c r="A302" s="85" t="s">
        <v>578</v>
      </c>
      <c r="B302" s="85" t="s">
        <v>1445</v>
      </c>
      <c r="C302" s="85" t="s">
        <v>1139</v>
      </c>
      <c r="D302" s="85" t="s">
        <v>56</v>
      </c>
      <c r="E302" s="85" t="s">
        <v>1216</v>
      </c>
      <c r="F302" s="85" t="s">
        <v>580</v>
      </c>
      <c r="G302" s="85" t="s">
        <v>809</v>
      </c>
      <c r="H302" s="85" t="s">
        <v>1291</v>
      </c>
      <c r="I302" s="85" t="s">
        <v>1584</v>
      </c>
    </row>
    <row r="303" spans="1:9" ht="15" customHeight="1">
      <c r="A303" s="85" t="s">
        <v>628</v>
      </c>
      <c r="B303" s="85" t="s">
        <v>1244</v>
      </c>
      <c r="C303" s="85" t="s">
        <v>1139</v>
      </c>
      <c r="D303" s="85" t="s">
        <v>56</v>
      </c>
      <c r="E303" s="85" t="s">
        <v>1216</v>
      </c>
      <c r="F303" s="85" t="s">
        <v>580</v>
      </c>
      <c r="G303" s="85" t="s">
        <v>676</v>
      </c>
      <c r="H303" s="85" t="s">
        <v>1291</v>
      </c>
      <c r="I303" s="85" t="s">
        <v>1584</v>
      </c>
    </row>
    <row r="304" spans="1:9" ht="15" customHeight="1">
      <c r="A304" s="85" t="s">
        <v>583</v>
      </c>
      <c r="B304" s="85" t="s">
        <v>1603</v>
      </c>
      <c r="C304" s="85" t="s">
        <v>1139</v>
      </c>
      <c r="D304" s="85" t="s">
        <v>56</v>
      </c>
      <c r="E304" s="85" t="s">
        <v>1216</v>
      </c>
      <c r="F304" s="85" t="s">
        <v>580</v>
      </c>
      <c r="G304" s="85" t="s">
        <v>809</v>
      </c>
      <c r="H304" s="85" t="s">
        <v>1291</v>
      </c>
      <c r="I304" s="85" t="s">
        <v>1584</v>
      </c>
    </row>
    <row r="305" spans="1:9" ht="15" customHeight="1">
      <c r="A305" s="85" t="s">
        <v>402</v>
      </c>
      <c r="B305" s="85" t="s">
        <v>1215</v>
      </c>
      <c r="C305" s="85" t="s">
        <v>1139</v>
      </c>
      <c r="D305" s="85" t="s">
        <v>56</v>
      </c>
      <c r="E305" s="85" t="s">
        <v>1216</v>
      </c>
      <c r="F305" s="85" t="s">
        <v>57</v>
      </c>
      <c r="G305" s="85" t="s">
        <v>771</v>
      </c>
      <c r="H305" s="85" t="s">
        <v>1584</v>
      </c>
      <c r="I305" s="85" t="s">
        <v>1584</v>
      </c>
    </row>
    <row r="306" spans="1:9" ht="15" customHeight="1">
      <c r="A306" s="85" t="s">
        <v>570</v>
      </c>
      <c r="B306" s="85" t="s">
        <v>1681</v>
      </c>
      <c r="C306" s="85" t="s">
        <v>1139</v>
      </c>
      <c r="D306" s="85" t="s">
        <v>56</v>
      </c>
      <c r="E306" s="85" t="s">
        <v>1216</v>
      </c>
      <c r="F306" s="85" t="s">
        <v>57</v>
      </c>
      <c r="G306" s="85" t="s">
        <v>702</v>
      </c>
      <c r="H306" s="85" t="s">
        <v>1584</v>
      </c>
      <c r="I306" s="85" t="s">
        <v>1584</v>
      </c>
    </row>
    <row r="307" spans="1:9">
      <c r="A307" s="85" t="s">
        <v>348</v>
      </c>
      <c r="B307" s="85" t="s">
        <v>1520</v>
      </c>
      <c r="C307" s="85" t="s">
        <v>1139</v>
      </c>
      <c r="D307" s="85" t="s">
        <v>56</v>
      </c>
      <c r="E307" s="85" t="s">
        <v>1216</v>
      </c>
      <c r="F307" s="85" t="s">
        <v>57</v>
      </c>
      <c r="G307" s="85" t="s">
        <v>702</v>
      </c>
      <c r="H307" s="85" t="s">
        <v>1584</v>
      </c>
      <c r="I307" s="85" t="s">
        <v>1584</v>
      </c>
    </row>
    <row r="308" spans="1:9">
      <c r="A308" s="85" t="s">
        <v>386</v>
      </c>
      <c r="B308" s="85" t="s">
        <v>1289</v>
      </c>
      <c r="C308" s="85" t="s">
        <v>1139</v>
      </c>
      <c r="D308" s="85" t="s">
        <v>56</v>
      </c>
      <c r="E308" s="85" t="s">
        <v>1216</v>
      </c>
      <c r="F308" s="85" t="s">
        <v>57</v>
      </c>
      <c r="G308" s="85" t="s">
        <v>705</v>
      </c>
      <c r="H308" s="85" t="s">
        <v>1584</v>
      </c>
      <c r="I308" s="85" t="s">
        <v>1584</v>
      </c>
    </row>
    <row r="309" spans="1:9">
      <c r="A309" s="85" t="s">
        <v>620</v>
      </c>
      <c r="B309" s="85" t="s">
        <v>1291</v>
      </c>
      <c r="C309" s="85" t="s">
        <v>1139</v>
      </c>
      <c r="D309" s="85" t="s">
        <v>56</v>
      </c>
      <c r="E309" s="85" t="s">
        <v>1216</v>
      </c>
      <c r="F309" s="85" t="s">
        <v>580</v>
      </c>
      <c r="G309" s="85" t="s">
        <v>677</v>
      </c>
      <c r="H309" s="85" t="s">
        <v>1584</v>
      </c>
      <c r="I309" s="85" t="s">
        <v>1584</v>
      </c>
    </row>
    <row r="310" spans="1:9">
      <c r="A310" s="85" t="s">
        <v>609</v>
      </c>
      <c r="B310" s="85" t="s">
        <v>1293</v>
      </c>
      <c r="C310" s="85" t="s">
        <v>1139</v>
      </c>
      <c r="D310" s="85" t="s">
        <v>56</v>
      </c>
      <c r="E310" s="85" t="s">
        <v>1216</v>
      </c>
      <c r="F310" s="85" t="s">
        <v>57</v>
      </c>
      <c r="G310" s="85" t="s">
        <v>771</v>
      </c>
      <c r="H310" s="85" t="s">
        <v>1584</v>
      </c>
      <c r="I310" s="85" t="s">
        <v>1584</v>
      </c>
    </row>
    <row r="311" spans="1:9">
      <c r="A311" s="85" t="s">
        <v>490</v>
      </c>
      <c r="B311" s="85" t="s">
        <v>1646</v>
      </c>
      <c r="C311" s="85" t="s">
        <v>1139</v>
      </c>
      <c r="D311" s="85" t="s">
        <v>56</v>
      </c>
      <c r="E311" s="85" t="s">
        <v>1216</v>
      </c>
      <c r="F311" s="85" t="s">
        <v>57</v>
      </c>
      <c r="G311" s="85" t="s">
        <v>702</v>
      </c>
      <c r="H311" s="85" t="s">
        <v>1584</v>
      </c>
      <c r="I311" s="85" t="s">
        <v>1584</v>
      </c>
    </row>
    <row r="312" spans="1:9">
      <c r="A312" s="85" t="s">
        <v>574</v>
      </c>
      <c r="B312" s="85" t="s">
        <v>1582</v>
      </c>
      <c r="C312" s="85" t="s">
        <v>1139</v>
      </c>
      <c r="D312" s="85" t="s">
        <v>56</v>
      </c>
      <c r="E312" s="85" t="s">
        <v>1216</v>
      </c>
      <c r="F312" s="85" t="s">
        <v>563</v>
      </c>
      <c r="G312" s="85" t="s">
        <v>807</v>
      </c>
      <c r="H312" s="85" t="s">
        <v>1584</v>
      </c>
      <c r="I312" s="85" t="s">
        <v>1584</v>
      </c>
    </row>
    <row r="313" spans="1:9">
      <c r="A313" s="85" t="s">
        <v>82</v>
      </c>
      <c r="B313" s="85" t="s">
        <v>1578</v>
      </c>
      <c r="C313" s="85" t="s">
        <v>1139</v>
      </c>
      <c r="D313" s="85" t="s">
        <v>56</v>
      </c>
      <c r="E313" s="85" t="s">
        <v>1216</v>
      </c>
      <c r="F313" s="85" t="s">
        <v>57</v>
      </c>
      <c r="G313" s="85" t="s">
        <v>705</v>
      </c>
      <c r="H313" s="85" t="s">
        <v>1584</v>
      </c>
      <c r="I313" s="85" t="s">
        <v>1584</v>
      </c>
    </row>
    <row r="314" spans="1:9">
      <c r="A314" s="85" t="s">
        <v>73</v>
      </c>
      <c r="B314" s="85" t="s">
        <v>1427</v>
      </c>
      <c r="C314" s="85" t="s">
        <v>1139</v>
      </c>
      <c r="D314" s="85" t="s">
        <v>56</v>
      </c>
      <c r="E314" s="85" t="s">
        <v>1216</v>
      </c>
      <c r="F314" s="85" t="s">
        <v>57</v>
      </c>
      <c r="G314" s="85" t="s">
        <v>702</v>
      </c>
      <c r="H314" s="85" t="s">
        <v>1584</v>
      </c>
      <c r="I314" s="85" t="s">
        <v>1584</v>
      </c>
    </row>
    <row r="315" spans="1:9">
      <c r="A315" s="85" t="s">
        <v>561</v>
      </c>
      <c r="B315" s="85" t="s">
        <v>1526</v>
      </c>
      <c r="C315" s="85" t="s">
        <v>1139</v>
      </c>
      <c r="D315" s="85" t="s">
        <v>56</v>
      </c>
      <c r="E315" s="85" t="s">
        <v>1216</v>
      </c>
      <c r="F315" s="85" t="s">
        <v>563</v>
      </c>
      <c r="G315" s="85" t="s">
        <v>804</v>
      </c>
      <c r="H315" s="85" t="s">
        <v>1584</v>
      </c>
      <c r="I315" s="85" t="s">
        <v>1584</v>
      </c>
    </row>
    <row r="316" spans="1:9">
      <c r="A316" s="85" t="s">
        <v>218</v>
      </c>
      <c r="B316" s="85" t="s">
        <v>1588</v>
      </c>
      <c r="C316" s="85" t="s">
        <v>1139</v>
      </c>
      <c r="D316" s="85" t="s">
        <v>56</v>
      </c>
      <c r="E316" s="85" t="s">
        <v>1216</v>
      </c>
      <c r="F316" s="85" t="s">
        <v>57</v>
      </c>
      <c r="G316" s="85" t="s">
        <v>735</v>
      </c>
      <c r="H316" s="85" t="s">
        <v>1584</v>
      </c>
      <c r="I316" s="85" t="s">
        <v>1584</v>
      </c>
    </row>
    <row r="317" spans="1:9">
      <c r="A317" s="85" t="s">
        <v>1330</v>
      </c>
      <c r="B317" s="85" t="s">
        <v>1329</v>
      </c>
      <c r="C317" s="85" t="s">
        <v>1139</v>
      </c>
      <c r="D317" s="85" t="s">
        <v>56</v>
      </c>
      <c r="E317" s="85" t="s">
        <v>1216</v>
      </c>
      <c r="F317" s="85" t="s">
        <v>563</v>
      </c>
      <c r="G317" s="85" t="s">
        <v>807</v>
      </c>
      <c r="H317" s="85" t="s">
        <v>1584</v>
      </c>
      <c r="I317" s="85" t="s">
        <v>1584</v>
      </c>
    </row>
    <row r="318" spans="1:9">
      <c r="A318" s="85" t="s">
        <v>299</v>
      </c>
      <c r="B318" s="85" t="s">
        <v>1518</v>
      </c>
      <c r="C318" s="85" t="s">
        <v>1139</v>
      </c>
      <c r="D318" s="85" t="s">
        <v>56</v>
      </c>
      <c r="E318" s="85" t="s">
        <v>1216</v>
      </c>
      <c r="F318" s="85" t="s">
        <v>57</v>
      </c>
      <c r="G318" s="85" t="s">
        <v>702</v>
      </c>
      <c r="H318" s="85" t="s">
        <v>1584</v>
      </c>
      <c r="I318" s="85" t="s">
        <v>1584</v>
      </c>
    </row>
    <row r="323" spans="1:9">
      <c r="A323" s="86"/>
      <c r="B323" s="86"/>
      <c r="C323" s="86"/>
      <c r="D323" s="86"/>
      <c r="E323" s="86"/>
      <c r="F323" s="86"/>
      <c r="G323" s="86"/>
      <c r="H323" s="86"/>
      <c r="I323" s="86"/>
    </row>
  </sheetData>
  <conditionalFormatting sqref="A319:A1048576 A1">
    <cfRule type="duplicateValues" dxfId="21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Y560"/>
  <sheetViews>
    <sheetView zoomScale="75" zoomScaleNormal="69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J1" sqref="J1:W1048576"/>
    </sheetView>
  </sheetViews>
  <sheetFormatPr baseColWidth="10" defaultRowHeight="15"/>
  <cols>
    <col min="2" max="2" width="34.85546875" bestFit="1" customWidth="1"/>
    <col min="3" max="3" width="15" hidden="1" customWidth="1"/>
    <col min="4" max="4" width="11" style="16" hidden="1" customWidth="1"/>
    <col min="5" max="5" width="29.85546875" hidden="1" customWidth="1"/>
    <col min="6" max="6" width="29.140625" hidden="1" customWidth="1"/>
    <col min="7" max="7" width="29.140625" customWidth="1"/>
    <col min="8" max="8" width="36.5703125" customWidth="1"/>
    <col min="9" max="9" width="14.42578125" style="16" customWidth="1"/>
    <col min="10" max="10" width="14.42578125" style="59" customWidth="1"/>
    <col min="11" max="11" width="26.140625" style="10" hidden="1" customWidth="1"/>
    <col min="12" max="12" width="23.42578125" style="14" hidden="1" customWidth="1"/>
    <col min="13" max="13" width="22.140625" style="14" hidden="1" customWidth="1"/>
    <col min="14" max="14" width="25" style="14" hidden="1" customWidth="1"/>
    <col min="15" max="15" width="26.42578125" style="13" hidden="1" customWidth="1"/>
    <col min="16" max="16" width="23.85546875" style="13" hidden="1" customWidth="1"/>
    <col min="17" max="17" width="22.42578125" style="13" hidden="1" customWidth="1"/>
    <col min="18" max="18" width="25.28515625" style="13" hidden="1" customWidth="1"/>
    <col min="20" max="20" width="11.42578125" hidden="1" customWidth="1"/>
    <col min="21" max="21" width="15" style="26" hidden="1" customWidth="1"/>
    <col min="22" max="22" width="11.42578125" hidden="1" customWidth="1"/>
    <col min="23" max="23" width="15.5703125" customWidth="1"/>
    <col min="24" max="24" width="26.42578125" customWidth="1"/>
    <col min="25" max="25" width="21.42578125" bestFit="1" customWidth="1"/>
  </cols>
  <sheetData>
    <row r="1" spans="1:25" s="6" customFormat="1" ht="42.75">
      <c r="A1" s="1" t="s">
        <v>0</v>
      </c>
      <c r="B1" s="1" t="s">
        <v>1</v>
      </c>
      <c r="C1" s="1" t="s">
        <v>634</v>
      </c>
      <c r="D1" s="2" t="s">
        <v>2</v>
      </c>
      <c r="E1" s="1" t="s">
        <v>827</v>
      </c>
      <c r="F1" s="1" t="s">
        <v>3</v>
      </c>
      <c r="G1" s="1" t="s">
        <v>818</v>
      </c>
      <c r="H1" s="1" t="s">
        <v>1809</v>
      </c>
      <c r="I1" s="2" t="s">
        <v>651</v>
      </c>
      <c r="J1" s="57" t="s">
        <v>831</v>
      </c>
      <c r="K1" s="3" t="s">
        <v>4</v>
      </c>
      <c r="L1" s="4" t="s">
        <v>5</v>
      </c>
      <c r="M1" s="4" t="s">
        <v>6</v>
      </c>
      <c r="N1" s="4" t="s">
        <v>7</v>
      </c>
      <c r="O1" s="5" t="s">
        <v>8</v>
      </c>
      <c r="P1" s="5" t="s">
        <v>9</v>
      </c>
      <c r="Q1" s="5" t="s">
        <v>10</v>
      </c>
      <c r="R1" s="5" t="s">
        <v>11</v>
      </c>
      <c r="S1" s="28" t="s">
        <v>636</v>
      </c>
      <c r="T1" s="28" t="s">
        <v>664</v>
      </c>
      <c r="U1" s="29" t="s">
        <v>665</v>
      </c>
      <c r="V1" s="28" t="s">
        <v>666</v>
      </c>
      <c r="W1" s="28" t="s">
        <v>672</v>
      </c>
      <c r="X1" s="28" t="s">
        <v>829</v>
      </c>
      <c r="Y1" s="28" t="s">
        <v>674</v>
      </c>
    </row>
    <row r="2" spans="1:25">
      <c r="A2" s="7" t="s">
        <v>321</v>
      </c>
      <c r="B2" s="8" t="s">
        <v>322</v>
      </c>
      <c r="C2" s="8" t="s">
        <v>109</v>
      </c>
      <c r="D2" s="9">
        <v>1</v>
      </c>
      <c r="E2" s="8" t="s">
        <v>66</v>
      </c>
      <c r="F2" s="7" t="s">
        <v>67</v>
      </c>
      <c r="G2" s="8" t="s">
        <v>753</v>
      </c>
      <c r="H2" s="8">
        <f>VLOOKUP(TablaResultados[[#This Row],[DNI]],'Jefes Directos mayo 2020'!$A$2:$I$318,8,0)</f>
        <v>0</v>
      </c>
      <c r="I2" s="36" t="s">
        <v>819</v>
      </c>
      <c r="J2" s="58">
        <v>22842</v>
      </c>
      <c r="K2" s="10">
        <v>93.75</v>
      </c>
      <c r="L2" s="10">
        <v>81.25</v>
      </c>
      <c r="M2" s="10">
        <v>75</v>
      </c>
      <c r="N2" s="10">
        <v>81.25</v>
      </c>
      <c r="O2" s="11">
        <v>4</v>
      </c>
      <c r="P2" s="11">
        <v>4</v>
      </c>
      <c r="Q2" s="11">
        <v>4</v>
      </c>
      <c r="R2" s="11">
        <v>4</v>
      </c>
      <c r="S2" s="18" t="s">
        <v>637</v>
      </c>
      <c r="T2" s="27" t="s">
        <v>667</v>
      </c>
      <c r="U2" s="30">
        <v>14757</v>
      </c>
      <c r="V2" s="54">
        <f ca="1">ROUNDDOWN((TODAY()-TablaResultados[[#This Row],[Fecha de nacimiento]])/365,0)</f>
        <v>80</v>
      </c>
      <c r="W2" s="55">
        <f>IFERROR(AVERAGE(TablaResultados[[#This Row],[Score-Buscamos la excelencia]:[Score-Vivimos y disfrutamos]]),"")</f>
        <v>82.8125</v>
      </c>
      <c r="X2" s="56">
        <f>AVERAGE(TablaResultados[[#This Row],[Count-Buscamos la excelencia]:[Count-Vivimos y disfrutamos]])</f>
        <v>4</v>
      </c>
      <c r="Y2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Más de 54 años</v>
      </c>
    </row>
    <row r="3" spans="1:25">
      <c r="A3" s="7" t="s">
        <v>323</v>
      </c>
      <c r="B3" s="8" t="s">
        <v>324</v>
      </c>
      <c r="C3" s="8" t="s">
        <v>109</v>
      </c>
      <c r="D3" s="9">
        <v>1</v>
      </c>
      <c r="E3" s="8" t="s">
        <v>66</v>
      </c>
      <c r="F3" s="7" t="s">
        <v>67</v>
      </c>
      <c r="G3" s="8" t="s">
        <v>754</v>
      </c>
      <c r="H3" s="8">
        <f>VLOOKUP(TablaResultados[[#This Row],[DNI]],'Jefes Directos mayo 2020'!$A$2:$I$318,8,0)</f>
        <v>0</v>
      </c>
      <c r="I3" s="36" t="s">
        <v>819</v>
      </c>
      <c r="J3" s="58">
        <v>36892</v>
      </c>
      <c r="K3" s="10">
        <v>96.875</v>
      </c>
      <c r="L3" s="10">
        <v>88.888888888888886</v>
      </c>
      <c r="M3" s="10">
        <v>83.333333333333329</v>
      </c>
      <c r="N3" s="10">
        <v>81.25</v>
      </c>
      <c r="O3" s="11">
        <v>8</v>
      </c>
      <c r="P3" s="11">
        <v>9</v>
      </c>
      <c r="Q3" s="11">
        <v>9</v>
      </c>
      <c r="R3" s="11">
        <v>8</v>
      </c>
      <c r="S3" s="18" t="s">
        <v>637</v>
      </c>
      <c r="T3" s="27" t="s">
        <v>667</v>
      </c>
      <c r="U3" s="30">
        <v>23384</v>
      </c>
      <c r="V3" s="54">
        <f ca="1">ROUNDDOWN((TODAY()-TablaResultados[[#This Row],[Fecha de nacimiento]])/365,0)</f>
        <v>56</v>
      </c>
      <c r="W3" s="55">
        <f>IFERROR(AVERAGE(TablaResultados[[#This Row],[Score-Buscamos la excelencia]:[Score-Vivimos y disfrutamos]]),"")</f>
        <v>87.586805555555557</v>
      </c>
      <c r="X3" s="56">
        <f>AVERAGE(TablaResultados[[#This Row],[Count-Buscamos la excelencia]:[Count-Vivimos y disfrutamos]])</f>
        <v>8.5</v>
      </c>
      <c r="Y3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Más de 54 años</v>
      </c>
    </row>
    <row r="4" spans="1:25">
      <c r="A4" s="7" t="s">
        <v>595</v>
      </c>
      <c r="B4" s="8" t="s">
        <v>596</v>
      </c>
      <c r="C4" s="8" t="s">
        <v>109</v>
      </c>
      <c r="D4" s="9">
        <v>1</v>
      </c>
      <c r="E4" s="8" t="s">
        <v>15</v>
      </c>
      <c r="F4" s="7" t="s">
        <v>447</v>
      </c>
      <c r="G4" s="8" t="s">
        <v>811</v>
      </c>
      <c r="H4" s="8">
        <f>VLOOKUP(TablaResultados[[#This Row],[DNI]],'Jefes Directos mayo 2020'!$A$2:$I$318,8,0)</f>
        <v>0</v>
      </c>
      <c r="I4" s="36" t="s">
        <v>819</v>
      </c>
      <c r="J4" s="58">
        <v>39083</v>
      </c>
      <c r="K4" s="10">
        <v>94.444444444444443</v>
      </c>
      <c r="L4" s="10">
        <v>95.833333333333329</v>
      </c>
      <c r="M4" s="10">
        <v>93.055555555555557</v>
      </c>
      <c r="N4" s="10">
        <v>89.705882352941174</v>
      </c>
      <c r="O4" s="11">
        <v>18</v>
      </c>
      <c r="P4" s="11">
        <v>18</v>
      </c>
      <c r="Q4" s="11">
        <v>18</v>
      </c>
      <c r="R4" s="11">
        <v>17</v>
      </c>
      <c r="S4" s="18" t="s">
        <v>637</v>
      </c>
      <c r="T4" s="27" t="s">
        <v>667</v>
      </c>
      <c r="U4" s="30">
        <v>28662</v>
      </c>
      <c r="V4" s="54">
        <f ca="1">ROUNDDOWN((TODAY()-TablaResultados[[#This Row],[Fecha de nacimiento]])/365,0)</f>
        <v>42</v>
      </c>
      <c r="W4" s="55">
        <f>IFERROR(AVERAGE(TablaResultados[[#This Row],[Score-Buscamos la excelencia]:[Score-Vivimos y disfrutamos]]),"")</f>
        <v>93.259803921568619</v>
      </c>
      <c r="X4" s="56">
        <f>AVERAGE(TablaResultados[[#This Row],[Count-Buscamos la excelencia]:[Count-Vivimos y disfrutamos]])</f>
        <v>17.75</v>
      </c>
      <c r="Y4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5" spans="1:25">
      <c r="A5" s="61" t="s">
        <v>323</v>
      </c>
      <c r="B5" s="64" t="s">
        <v>324</v>
      </c>
      <c r="C5" s="64" t="s">
        <v>109</v>
      </c>
      <c r="D5" s="65">
        <v>1</v>
      </c>
      <c r="E5" s="64" t="s">
        <v>66</v>
      </c>
      <c r="F5" s="61" t="s">
        <v>67</v>
      </c>
      <c r="G5" s="61" t="s">
        <v>754</v>
      </c>
      <c r="H5" s="87">
        <f>VLOOKUP(TablaResultados[[#This Row],[DNI]],'Jefes Directos mayo 2020'!$A$2:$I$318,8,0)</f>
        <v>0</v>
      </c>
      <c r="I5" s="75" t="s">
        <v>819</v>
      </c>
      <c r="J5" s="76">
        <v>36892</v>
      </c>
      <c r="K5" s="10">
        <v>93.75</v>
      </c>
      <c r="L5" s="10">
        <v>81.25</v>
      </c>
      <c r="M5" s="10">
        <v>81.25</v>
      </c>
      <c r="N5" s="10">
        <v>75</v>
      </c>
      <c r="O5" s="67">
        <v>4</v>
      </c>
      <c r="P5" s="45">
        <v>4</v>
      </c>
      <c r="Q5" s="45">
        <v>4</v>
      </c>
      <c r="R5" s="67">
        <v>4</v>
      </c>
      <c r="S5" s="77" t="s">
        <v>1805</v>
      </c>
      <c r="T5" s="67" t="s">
        <v>667</v>
      </c>
      <c r="U5" s="78">
        <v>23384</v>
      </c>
      <c r="V5" s="67">
        <f ca="1">ROUNDDOWN((TODAY()-TablaResultados[[#This Row],[Fecha de nacimiento]])/365,0)</f>
        <v>56</v>
      </c>
      <c r="W5" s="68">
        <f>IFERROR(AVERAGE(TablaResultados[[#This Row],[Score-Buscamos la excelencia]:[Score-Vivimos y disfrutamos]]),"")</f>
        <v>82.8125</v>
      </c>
      <c r="X5" s="69">
        <f>AVERAGE(TablaResultados[[#This Row],[Count-Buscamos la excelencia]:[Count-Vivimos y disfrutamos]])</f>
        <v>4</v>
      </c>
      <c r="Y5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Más de 54 años</v>
      </c>
    </row>
    <row r="6" spans="1:25">
      <c r="A6" s="61" t="s">
        <v>595</v>
      </c>
      <c r="B6" s="64" t="s">
        <v>596</v>
      </c>
      <c r="C6" s="64" t="s">
        <v>109</v>
      </c>
      <c r="D6" s="65">
        <v>1</v>
      </c>
      <c r="E6" s="64" t="s">
        <v>15</v>
      </c>
      <c r="F6" s="61" t="s">
        <v>447</v>
      </c>
      <c r="G6" s="61" t="s">
        <v>838</v>
      </c>
      <c r="H6" s="87">
        <f>VLOOKUP(TablaResultados[[#This Row],[DNI]],'Jefes Directos mayo 2020'!$A$2:$I$318,8,0)</f>
        <v>0</v>
      </c>
      <c r="I6" s="75" t="s">
        <v>819</v>
      </c>
      <c r="J6" s="76">
        <v>39083</v>
      </c>
      <c r="K6" s="10">
        <v>88.75</v>
      </c>
      <c r="L6" s="10">
        <v>85.714285714285708</v>
      </c>
      <c r="M6" s="10">
        <v>85</v>
      </c>
      <c r="N6" s="10">
        <v>87.5</v>
      </c>
      <c r="O6" s="67">
        <v>20</v>
      </c>
      <c r="P6" s="45">
        <v>21</v>
      </c>
      <c r="Q6" s="45">
        <v>20</v>
      </c>
      <c r="R6" s="67">
        <v>22</v>
      </c>
      <c r="S6" s="77" t="s">
        <v>1805</v>
      </c>
      <c r="T6" s="67" t="s">
        <v>667</v>
      </c>
      <c r="U6" s="78">
        <v>28662</v>
      </c>
      <c r="V6" s="67">
        <f ca="1">ROUNDDOWN((TODAY()-TablaResultados[[#This Row],[Fecha de nacimiento]])/365,0)</f>
        <v>42</v>
      </c>
      <c r="W6" s="68">
        <f>IFERROR(AVERAGE(TablaResultados[[#This Row],[Score-Buscamos la excelencia]:[Score-Vivimos y disfrutamos]]),"")</f>
        <v>86.741071428571431</v>
      </c>
      <c r="X6" s="69">
        <f>AVERAGE(TablaResultados[[#This Row],[Count-Buscamos la excelencia]:[Count-Vivimos y disfrutamos]])</f>
        <v>20.75</v>
      </c>
      <c r="Y6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7" spans="1:25">
      <c r="A7" s="31" t="s">
        <v>626</v>
      </c>
      <c r="B7" s="8" t="s">
        <v>627</v>
      </c>
      <c r="C7" s="8" t="s">
        <v>14</v>
      </c>
      <c r="D7" s="9">
        <v>4</v>
      </c>
      <c r="E7" s="8" t="s">
        <v>15</v>
      </c>
      <c r="F7" s="32" t="s">
        <v>32</v>
      </c>
      <c r="G7" s="32" t="s">
        <v>683</v>
      </c>
      <c r="H7" s="32" t="str">
        <f>VLOOKUP(TablaResultados[[#This Row],[DNI]],'Jefes Directos mayo 2020'!$A$2:$I$318,8,0)</f>
        <v>ALEJANDRIA ZAPATA LUIS ALBERTO</v>
      </c>
      <c r="I7" s="36" t="s">
        <v>820</v>
      </c>
      <c r="J7" s="58">
        <v>43773</v>
      </c>
      <c r="K7" s="10">
        <v>60.714285714285722</v>
      </c>
      <c r="L7" s="10">
        <v>41.666666666666657</v>
      </c>
      <c r="M7" s="10">
        <v>68.75</v>
      </c>
      <c r="N7" s="10">
        <v>66.666666666666671</v>
      </c>
      <c r="O7" s="11">
        <v>7</v>
      </c>
      <c r="P7" s="11">
        <v>6</v>
      </c>
      <c r="Q7" s="11">
        <v>8</v>
      </c>
      <c r="R7" s="11">
        <v>6</v>
      </c>
      <c r="S7" s="18" t="s">
        <v>637</v>
      </c>
      <c r="T7" s="27" t="s">
        <v>667</v>
      </c>
      <c r="U7" s="30">
        <v>32505</v>
      </c>
      <c r="V7" s="54">
        <f ca="1">ROUNDDOWN((TODAY()-TablaResultados[[#This Row],[Fecha de nacimiento]])/365,0)</f>
        <v>31</v>
      </c>
      <c r="W7" s="55">
        <f>IFERROR(AVERAGE(TablaResultados[[#This Row],[Score-Buscamos la excelencia]:[Score-Vivimos y disfrutamos]]),"")</f>
        <v>59.449404761904759</v>
      </c>
      <c r="X7" s="56">
        <f>AVERAGE(TablaResultados[[#This Row],[Count-Buscamos la excelencia]:[Count-Vivimos y disfrutamos]])</f>
        <v>6.75</v>
      </c>
      <c r="Y7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8" spans="1:25">
      <c r="A8" s="7" t="s">
        <v>88</v>
      </c>
      <c r="B8" s="8" t="s">
        <v>89</v>
      </c>
      <c r="C8" s="8" t="s">
        <v>14</v>
      </c>
      <c r="D8" s="9">
        <v>4</v>
      </c>
      <c r="E8" s="8" t="s">
        <v>15</v>
      </c>
      <c r="F8" s="7" t="s">
        <v>32</v>
      </c>
      <c r="G8" s="8" t="s">
        <v>683</v>
      </c>
      <c r="H8" s="8" t="str">
        <f>VLOOKUP(TablaResultados[[#This Row],[DNI]],'Jefes Directos mayo 2020'!$A$2:$I$318,8,0)</f>
        <v>ALEJANDRIA ZAPATA LUIS ALBERTO</v>
      </c>
      <c r="I8" s="36" t="s">
        <v>820</v>
      </c>
      <c r="J8" s="58">
        <v>43222</v>
      </c>
      <c r="K8" s="10">
        <v>75</v>
      </c>
      <c r="L8" s="10">
        <v>65.625</v>
      </c>
      <c r="M8" s="10">
        <v>81.25</v>
      </c>
      <c r="N8" s="10">
        <v>68.75</v>
      </c>
      <c r="O8" s="11">
        <v>8</v>
      </c>
      <c r="P8" s="11">
        <v>8</v>
      </c>
      <c r="Q8" s="11">
        <v>8</v>
      </c>
      <c r="R8" s="11">
        <v>8</v>
      </c>
      <c r="S8" s="18" t="s">
        <v>637</v>
      </c>
      <c r="T8" s="27" t="s">
        <v>667</v>
      </c>
      <c r="U8" s="30">
        <v>30646</v>
      </c>
      <c r="V8" s="54">
        <f ca="1">ROUNDDOWN((TODAY()-TablaResultados[[#This Row],[Fecha de nacimiento]])/365,0)</f>
        <v>36</v>
      </c>
      <c r="W8" s="55">
        <f>IFERROR(AVERAGE(TablaResultados[[#This Row],[Score-Buscamos la excelencia]:[Score-Vivimos y disfrutamos]]),"")</f>
        <v>72.65625</v>
      </c>
      <c r="X8" s="56">
        <f>AVERAGE(TablaResultados[[#This Row],[Count-Buscamos la excelencia]:[Count-Vivimos y disfrutamos]])</f>
        <v>8</v>
      </c>
      <c r="Y8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9" spans="1:25">
      <c r="A9" s="7" t="s">
        <v>118</v>
      </c>
      <c r="B9" s="8" t="s">
        <v>119</v>
      </c>
      <c r="C9" s="8" t="s">
        <v>14</v>
      </c>
      <c r="D9" s="9">
        <v>4</v>
      </c>
      <c r="E9" s="8" t="s">
        <v>15</v>
      </c>
      <c r="F9" s="7" t="s">
        <v>32</v>
      </c>
      <c r="G9" s="8" t="s">
        <v>689</v>
      </c>
      <c r="H9" s="8" t="str">
        <f>VLOOKUP(TablaResultados[[#This Row],[DNI]],'Jefes Directos mayo 2020'!$A$2:$I$318,8,0)</f>
        <v>ALEJANDRIA ZAPATA LUIS ALBERTO</v>
      </c>
      <c r="I9" s="36" t="s">
        <v>820</v>
      </c>
      <c r="J9" s="58">
        <v>42779</v>
      </c>
      <c r="K9" s="10">
        <v>83.333333333333329</v>
      </c>
      <c r="L9" s="10">
        <v>85</v>
      </c>
      <c r="M9" s="10">
        <v>83.82352941176471</v>
      </c>
      <c r="N9" s="10">
        <v>81.25</v>
      </c>
      <c r="O9" s="11">
        <v>15</v>
      </c>
      <c r="P9" s="11">
        <v>15</v>
      </c>
      <c r="Q9" s="11">
        <v>17</v>
      </c>
      <c r="R9" s="11">
        <v>16</v>
      </c>
      <c r="S9" s="18" t="s">
        <v>637</v>
      </c>
      <c r="T9" s="27" t="s">
        <v>667</v>
      </c>
      <c r="U9" s="30">
        <v>30561</v>
      </c>
      <c r="V9" s="54">
        <f ca="1">ROUNDDOWN((TODAY()-TablaResultados[[#This Row],[Fecha de nacimiento]])/365,0)</f>
        <v>36</v>
      </c>
      <c r="W9" s="55">
        <f>IFERROR(AVERAGE(TablaResultados[[#This Row],[Score-Buscamos la excelencia]:[Score-Vivimos y disfrutamos]]),"")</f>
        <v>83.351715686274503</v>
      </c>
      <c r="X9" s="56">
        <f>AVERAGE(TablaResultados[[#This Row],[Count-Buscamos la excelencia]:[Count-Vivimos y disfrutamos]])</f>
        <v>15.75</v>
      </c>
      <c r="Y9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10" spans="1:25">
      <c r="A10" s="7" t="s">
        <v>164</v>
      </c>
      <c r="B10" s="8" t="s">
        <v>165</v>
      </c>
      <c r="C10" s="8" t="s">
        <v>14</v>
      </c>
      <c r="D10" s="9">
        <v>4</v>
      </c>
      <c r="E10" s="8" t="s">
        <v>15</v>
      </c>
      <c r="F10" s="7" t="s">
        <v>32</v>
      </c>
      <c r="G10" s="8" t="s">
        <v>689</v>
      </c>
      <c r="H10" s="8" t="str">
        <f>VLOOKUP(TablaResultados[[#This Row],[DNI]],'Jefes Directos mayo 2020'!$A$2:$I$318,8,0)</f>
        <v>ALEJANDRIA ZAPATA LUIS ALBERTO</v>
      </c>
      <c r="I10" s="36" t="s">
        <v>820</v>
      </c>
      <c r="J10" s="58">
        <v>42116</v>
      </c>
      <c r="K10" s="10">
        <v>84.615384615384613</v>
      </c>
      <c r="L10" s="10">
        <v>84.615384615384613</v>
      </c>
      <c r="M10" s="10">
        <v>85.714285714285708</v>
      </c>
      <c r="N10" s="10">
        <v>84.615384615384613</v>
      </c>
      <c r="O10" s="11">
        <v>13</v>
      </c>
      <c r="P10" s="11">
        <v>13</v>
      </c>
      <c r="Q10" s="11">
        <v>14</v>
      </c>
      <c r="R10" s="11">
        <v>13</v>
      </c>
      <c r="S10" s="18" t="s">
        <v>637</v>
      </c>
      <c r="T10" s="27" t="s">
        <v>667</v>
      </c>
      <c r="U10" s="30">
        <v>32942</v>
      </c>
      <c r="V10" s="54">
        <f ca="1">ROUNDDOWN((TODAY()-TablaResultados[[#This Row],[Fecha de nacimiento]])/365,0)</f>
        <v>30</v>
      </c>
      <c r="W10" s="55">
        <f>IFERROR(AVERAGE(TablaResultados[[#This Row],[Score-Buscamos la excelencia]:[Score-Vivimos y disfrutamos]]),"")</f>
        <v>84.890109890109898</v>
      </c>
      <c r="X10" s="56">
        <f>AVERAGE(TablaResultados[[#This Row],[Count-Buscamos la excelencia]:[Count-Vivimos y disfrutamos]])</f>
        <v>13.25</v>
      </c>
      <c r="Y10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11" spans="1:25">
      <c r="A11" s="7" t="s">
        <v>207</v>
      </c>
      <c r="B11" s="8" t="s">
        <v>208</v>
      </c>
      <c r="C11" s="8" t="s">
        <v>14</v>
      </c>
      <c r="D11" s="9">
        <v>4</v>
      </c>
      <c r="E11" s="8" t="s">
        <v>15</v>
      </c>
      <c r="F11" s="7" t="s">
        <v>32</v>
      </c>
      <c r="G11" s="8" t="s">
        <v>683</v>
      </c>
      <c r="H11" s="8" t="str">
        <f>VLOOKUP(TablaResultados[[#This Row],[DNI]],'Jefes Directos mayo 2020'!$A$2:$I$318,8,0)</f>
        <v>ALEJANDRIA ZAPATA LUIS ALBERTO</v>
      </c>
      <c r="I11" s="36" t="s">
        <v>820</v>
      </c>
      <c r="J11" s="58">
        <v>43122</v>
      </c>
      <c r="K11" s="10">
        <v>72.222222222222229</v>
      </c>
      <c r="L11" s="10">
        <v>53.125</v>
      </c>
      <c r="M11" s="10">
        <v>72.222222222222229</v>
      </c>
      <c r="N11" s="10">
        <v>69.444444444444443</v>
      </c>
      <c r="O11" s="11">
        <v>9</v>
      </c>
      <c r="P11" s="11">
        <v>8</v>
      </c>
      <c r="Q11" s="11">
        <v>9</v>
      </c>
      <c r="R11" s="11">
        <v>9</v>
      </c>
      <c r="S11" s="18" t="s">
        <v>637</v>
      </c>
      <c r="T11" s="27" t="s">
        <v>667</v>
      </c>
      <c r="U11" s="30">
        <v>33709</v>
      </c>
      <c r="V11" s="54">
        <f ca="1">ROUNDDOWN((TODAY()-TablaResultados[[#This Row],[Fecha de nacimiento]])/365,0)</f>
        <v>28</v>
      </c>
      <c r="W11" s="55">
        <f>IFERROR(AVERAGE(TablaResultados[[#This Row],[Score-Buscamos la excelencia]:[Score-Vivimos y disfrutamos]]),"")</f>
        <v>66.753472222222229</v>
      </c>
      <c r="X11" s="56">
        <f>AVERAGE(TablaResultados[[#This Row],[Count-Buscamos la excelencia]:[Count-Vivimos y disfrutamos]])</f>
        <v>8.75</v>
      </c>
      <c r="Y11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12" spans="1:25">
      <c r="A12" s="7" t="s">
        <v>257</v>
      </c>
      <c r="B12" s="8" t="s">
        <v>258</v>
      </c>
      <c r="C12" s="8" t="s">
        <v>14</v>
      </c>
      <c r="D12" s="9">
        <v>4</v>
      </c>
      <c r="E12" s="8" t="s">
        <v>15</v>
      </c>
      <c r="F12" s="7" t="s">
        <v>32</v>
      </c>
      <c r="G12" s="8" t="s">
        <v>719</v>
      </c>
      <c r="H12" s="8" t="str">
        <f>VLOOKUP(TablaResultados[[#This Row],[DNI]],'Jefes Directos mayo 2020'!$A$2:$I$318,8,0)</f>
        <v>ALEJANDRIA ZAPATA LUIS ALBERTO</v>
      </c>
      <c r="I12" s="36" t="s">
        <v>820</v>
      </c>
      <c r="J12" s="58">
        <v>42660</v>
      </c>
      <c r="K12" s="10">
        <v>62.5</v>
      </c>
      <c r="L12" s="10">
        <v>65</v>
      </c>
      <c r="M12" s="10">
        <v>65.384615384615387</v>
      </c>
      <c r="N12" s="10">
        <v>65</v>
      </c>
      <c r="O12" s="11">
        <v>12</v>
      </c>
      <c r="P12" s="11">
        <v>10</v>
      </c>
      <c r="Q12" s="11">
        <v>13</v>
      </c>
      <c r="R12" s="11">
        <v>10</v>
      </c>
      <c r="S12" s="18" t="s">
        <v>637</v>
      </c>
      <c r="T12" s="27" t="s">
        <v>667</v>
      </c>
      <c r="U12" s="30">
        <v>34856</v>
      </c>
      <c r="V12" s="54">
        <f ca="1">ROUNDDOWN((TODAY()-TablaResultados[[#This Row],[Fecha de nacimiento]])/365,0)</f>
        <v>25</v>
      </c>
      <c r="W12" s="55">
        <f>IFERROR(AVERAGE(TablaResultados[[#This Row],[Score-Buscamos la excelencia]:[Score-Vivimos y disfrutamos]]),"")</f>
        <v>64.47115384615384</v>
      </c>
      <c r="X12" s="56">
        <f>AVERAGE(TablaResultados[[#This Row],[Count-Buscamos la excelencia]:[Count-Vivimos y disfrutamos]])</f>
        <v>11.25</v>
      </c>
      <c r="Y12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13" spans="1:25">
      <c r="A13" s="7" t="s">
        <v>307</v>
      </c>
      <c r="B13" s="8" t="s">
        <v>308</v>
      </c>
      <c r="C13" s="8" t="s">
        <v>14</v>
      </c>
      <c r="D13" s="9">
        <v>4</v>
      </c>
      <c r="E13" s="8" t="s">
        <v>15</v>
      </c>
      <c r="F13" s="7" t="s">
        <v>32</v>
      </c>
      <c r="G13" s="8" t="s">
        <v>683</v>
      </c>
      <c r="H13" s="8" t="str">
        <f>VLOOKUP(TablaResultados[[#This Row],[DNI]],'Jefes Directos mayo 2020'!$A$2:$I$318,8,0)</f>
        <v>ALEJANDRIA ZAPATA LUIS ALBERTO</v>
      </c>
      <c r="I13" s="36" t="s">
        <v>820</v>
      </c>
      <c r="J13" s="58">
        <v>43619</v>
      </c>
      <c r="K13" s="10">
        <v>65.625</v>
      </c>
      <c r="L13" s="10">
        <v>57.142857142857153</v>
      </c>
      <c r="M13" s="10">
        <v>68.75</v>
      </c>
      <c r="N13" s="10">
        <v>71.428571428571431</v>
      </c>
      <c r="O13" s="11">
        <v>8</v>
      </c>
      <c r="P13" s="11">
        <v>7</v>
      </c>
      <c r="Q13" s="11">
        <v>8</v>
      </c>
      <c r="R13" s="11">
        <v>7</v>
      </c>
      <c r="S13" s="18" t="s">
        <v>637</v>
      </c>
      <c r="T13" s="27" t="s">
        <v>667</v>
      </c>
      <c r="U13" s="30">
        <v>33059</v>
      </c>
      <c r="V13" s="54">
        <f ca="1">ROUNDDOWN((TODAY()-TablaResultados[[#This Row],[Fecha de nacimiento]])/365,0)</f>
        <v>30</v>
      </c>
      <c r="W13" s="55">
        <f>IFERROR(AVERAGE(TablaResultados[[#This Row],[Score-Buscamos la excelencia]:[Score-Vivimos y disfrutamos]]),"")</f>
        <v>65.736607142857153</v>
      </c>
      <c r="X13" s="56">
        <f>AVERAGE(TablaResultados[[#This Row],[Count-Buscamos la excelencia]:[Count-Vivimos y disfrutamos]])</f>
        <v>7.5</v>
      </c>
      <c r="Y13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14" spans="1:25">
      <c r="A14" s="7" t="s">
        <v>319</v>
      </c>
      <c r="B14" s="8" t="s">
        <v>320</v>
      </c>
      <c r="C14" s="8" t="s">
        <v>14</v>
      </c>
      <c r="D14" s="9">
        <v>4</v>
      </c>
      <c r="E14" s="8" t="s">
        <v>15</v>
      </c>
      <c r="F14" s="7" t="s">
        <v>32</v>
      </c>
      <c r="G14" s="8" t="s">
        <v>683</v>
      </c>
      <c r="H14" s="8" t="str">
        <f>VLOOKUP(TablaResultados[[#This Row],[DNI]],'Jefes Directos mayo 2020'!$A$2:$I$318,8,0)</f>
        <v>ALEJANDRIA ZAPATA LUIS ALBERTO</v>
      </c>
      <c r="I14" s="36" t="s">
        <v>820</v>
      </c>
      <c r="J14" s="58">
        <v>42401</v>
      </c>
      <c r="K14" s="10">
        <v>86.111111111111114</v>
      </c>
      <c r="L14" s="10">
        <v>77.777777777777771</v>
      </c>
      <c r="M14" s="10">
        <v>93.75</v>
      </c>
      <c r="N14" s="10">
        <v>87.5</v>
      </c>
      <c r="O14" s="11">
        <v>9</v>
      </c>
      <c r="P14" s="11">
        <v>9</v>
      </c>
      <c r="Q14" s="11">
        <v>8</v>
      </c>
      <c r="R14" s="11">
        <v>8</v>
      </c>
      <c r="S14" s="18" t="s">
        <v>637</v>
      </c>
      <c r="T14" s="27" t="s">
        <v>667</v>
      </c>
      <c r="U14" s="30">
        <v>30967</v>
      </c>
      <c r="V14" s="54">
        <f ca="1">ROUNDDOWN((TODAY()-TablaResultados[[#This Row],[Fecha de nacimiento]])/365,0)</f>
        <v>35</v>
      </c>
      <c r="W14" s="55">
        <f>IFERROR(AVERAGE(TablaResultados[[#This Row],[Score-Buscamos la excelencia]:[Score-Vivimos y disfrutamos]]),"")</f>
        <v>86.284722222222229</v>
      </c>
      <c r="X14" s="56">
        <f>AVERAGE(TablaResultados[[#This Row],[Count-Buscamos la excelencia]:[Count-Vivimos y disfrutamos]])</f>
        <v>8.5</v>
      </c>
      <c r="Y14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15" spans="1:25">
      <c r="A15" s="7" t="s">
        <v>441</v>
      </c>
      <c r="B15" s="8" t="s">
        <v>442</v>
      </c>
      <c r="C15" s="8" t="s">
        <v>14</v>
      </c>
      <c r="D15" s="9">
        <v>4</v>
      </c>
      <c r="E15" s="8" t="s">
        <v>15</v>
      </c>
      <c r="F15" s="7" t="s">
        <v>32</v>
      </c>
      <c r="G15" s="8" t="s">
        <v>683</v>
      </c>
      <c r="H15" s="8" t="str">
        <f>VLOOKUP(TablaResultados[[#This Row],[DNI]],'Jefes Directos mayo 2020'!$A$2:$I$318,8,0)</f>
        <v>ALEJANDRIA ZAPATA LUIS ALBERTO</v>
      </c>
      <c r="I15" s="36" t="s">
        <v>820</v>
      </c>
      <c r="J15" s="58">
        <v>42927</v>
      </c>
      <c r="K15" s="10">
        <v>71.428571428571431</v>
      </c>
      <c r="L15" s="10">
        <v>64.285714285714292</v>
      </c>
      <c r="M15" s="10">
        <v>78.571428571428569</v>
      </c>
      <c r="N15" s="10">
        <v>78.571428571428569</v>
      </c>
      <c r="O15" s="11">
        <v>7</v>
      </c>
      <c r="P15" s="11">
        <v>7</v>
      </c>
      <c r="Q15" s="11">
        <v>7</v>
      </c>
      <c r="R15" s="11">
        <v>7</v>
      </c>
      <c r="S15" s="18" t="s">
        <v>637</v>
      </c>
      <c r="T15" s="27" t="s">
        <v>667</v>
      </c>
      <c r="U15" s="30">
        <v>34957</v>
      </c>
      <c r="V15" s="54">
        <f ca="1">ROUNDDOWN((TODAY()-TablaResultados[[#This Row],[Fecha de nacimiento]])/365,0)</f>
        <v>24</v>
      </c>
      <c r="W15" s="55">
        <f>IFERROR(AVERAGE(TablaResultados[[#This Row],[Score-Buscamos la excelencia]:[Score-Vivimos y disfrutamos]]),"")</f>
        <v>73.214285714285708</v>
      </c>
      <c r="X15" s="56">
        <f>AVERAGE(TablaResultados[[#This Row],[Count-Buscamos la excelencia]:[Count-Vivimos y disfrutamos]])</f>
        <v>7</v>
      </c>
      <c r="Y15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18 años a 24 años</v>
      </c>
    </row>
    <row r="16" spans="1:25">
      <c r="A16" s="7" t="s">
        <v>500</v>
      </c>
      <c r="B16" s="8" t="s">
        <v>501</v>
      </c>
      <c r="C16" s="8" t="s">
        <v>14</v>
      </c>
      <c r="D16" s="9">
        <v>4</v>
      </c>
      <c r="E16" s="8" t="s">
        <v>15</v>
      </c>
      <c r="F16" s="7" t="s">
        <v>32</v>
      </c>
      <c r="G16" s="8" t="s">
        <v>683</v>
      </c>
      <c r="H16" s="8" t="str">
        <f>VLOOKUP(TablaResultados[[#This Row],[DNI]],'Jefes Directos mayo 2020'!$A$2:$I$318,8,0)</f>
        <v>ALEJANDRIA ZAPATA LUIS ALBERTO</v>
      </c>
      <c r="I16" s="36" t="s">
        <v>820</v>
      </c>
      <c r="J16" s="58">
        <v>43353</v>
      </c>
      <c r="K16" s="10">
        <v>87.5</v>
      </c>
      <c r="L16" s="10">
        <v>81.25</v>
      </c>
      <c r="M16" s="10">
        <v>89.285714285714292</v>
      </c>
      <c r="N16" s="10">
        <v>87.5</v>
      </c>
      <c r="O16" s="11">
        <v>8</v>
      </c>
      <c r="P16" s="11">
        <v>8</v>
      </c>
      <c r="Q16" s="11">
        <v>7</v>
      </c>
      <c r="R16" s="11">
        <v>8</v>
      </c>
      <c r="S16" s="18" t="s">
        <v>637</v>
      </c>
      <c r="T16" s="27" t="s">
        <v>667</v>
      </c>
      <c r="U16" s="30">
        <v>35362</v>
      </c>
      <c r="V16" s="54">
        <f ca="1">ROUNDDOWN((TODAY()-TablaResultados[[#This Row],[Fecha de nacimiento]])/365,0)</f>
        <v>23</v>
      </c>
      <c r="W16" s="55">
        <f>IFERROR(AVERAGE(TablaResultados[[#This Row],[Score-Buscamos la excelencia]:[Score-Vivimos y disfrutamos]]),"")</f>
        <v>86.383928571428569</v>
      </c>
      <c r="X16" s="56">
        <f>AVERAGE(TablaResultados[[#This Row],[Count-Buscamos la excelencia]:[Count-Vivimos y disfrutamos]])</f>
        <v>7.75</v>
      </c>
      <c r="Y16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18 años a 24 años</v>
      </c>
    </row>
    <row r="17" spans="1:25">
      <c r="A17" s="7" t="s">
        <v>601</v>
      </c>
      <c r="B17" s="8" t="s">
        <v>602</v>
      </c>
      <c r="C17" s="8" t="s">
        <v>14</v>
      </c>
      <c r="D17" s="9">
        <v>4</v>
      </c>
      <c r="E17" s="8" t="s">
        <v>15</v>
      </c>
      <c r="F17" s="7" t="s">
        <v>32</v>
      </c>
      <c r="G17" s="8" t="s">
        <v>683</v>
      </c>
      <c r="H17" s="8" t="str">
        <f>VLOOKUP(TablaResultados[[#This Row],[DNI]],'Jefes Directos mayo 2020'!$A$2:$I$318,8,0)</f>
        <v>ALEJANDRIA ZAPATA LUIS ALBERTO</v>
      </c>
      <c r="I17" s="36" t="s">
        <v>820</v>
      </c>
      <c r="J17" s="58">
        <v>43587</v>
      </c>
      <c r="K17" s="10">
        <v>75</v>
      </c>
      <c r="L17" s="10">
        <v>54.166666666666657</v>
      </c>
      <c r="M17" s="10">
        <v>71.428571428571431</v>
      </c>
      <c r="N17" s="10">
        <v>79.166666666666671</v>
      </c>
      <c r="O17" s="11">
        <v>8</v>
      </c>
      <c r="P17" s="11">
        <v>6</v>
      </c>
      <c r="Q17" s="11">
        <v>7</v>
      </c>
      <c r="R17" s="10">
        <v>6</v>
      </c>
      <c r="S17" s="18" t="s">
        <v>637</v>
      </c>
      <c r="T17" s="27" t="s">
        <v>667</v>
      </c>
      <c r="U17" s="30">
        <v>35226</v>
      </c>
      <c r="V17" s="54">
        <f ca="1">ROUNDDOWN((TODAY()-TablaResultados[[#This Row],[Fecha de nacimiento]])/365,0)</f>
        <v>24</v>
      </c>
      <c r="W17" s="55">
        <f>IFERROR(AVERAGE(TablaResultados[[#This Row],[Score-Buscamos la excelencia]:[Score-Vivimos y disfrutamos]]),"")</f>
        <v>69.94047619047619</v>
      </c>
      <c r="X17" s="56">
        <f>AVERAGE(TablaResultados[[#This Row],[Count-Buscamos la excelencia]:[Count-Vivimos y disfrutamos]])</f>
        <v>6.75</v>
      </c>
      <c r="Y17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18 años a 24 años</v>
      </c>
    </row>
    <row r="18" spans="1:25">
      <c r="A18" s="61" t="s">
        <v>88</v>
      </c>
      <c r="B18" s="64" t="s">
        <v>89</v>
      </c>
      <c r="C18" s="64" t="s">
        <v>14</v>
      </c>
      <c r="D18" s="65">
        <v>4</v>
      </c>
      <c r="E18" s="64" t="s">
        <v>15</v>
      </c>
      <c r="F18" s="61" t="s">
        <v>32</v>
      </c>
      <c r="G18" s="61" t="s">
        <v>683</v>
      </c>
      <c r="H18" s="87" t="str">
        <f>VLOOKUP(TablaResultados[[#This Row],[DNI]],'Jefes Directos mayo 2020'!$A$2:$I$318,8,0)</f>
        <v>ALEJANDRIA ZAPATA LUIS ALBERTO</v>
      </c>
      <c r="I18" s="75" t="s">
        <v>820</v>
      </c>
      <c r="J18" s="76">
        <v>43222</v>
      </c>
      <c r="K18" s="10">
        <v>68.75</v>
      </c>
      <c r="L18" s="10">
        <v>61.904761904761912</v>
      </c>
      <c r="M18" s="10">
        <v>72.5</v>
      </c>
      <c r="N18" s="10">
        <v>69.230769230769226</v>
      </c>
      <c r="O18" s="67">
        <v>20</v>
      </c>
      <c r="P18" s="45">
        <v>21</v>
      </c>
      <c r="Q18" s="45">
        <v>20</v>
      </c>
      <c r="R18" s="67">
        <v>26</v>
      </c>
      <c r="S18" s="77" t="s">
        <v>1805</v>
      </c>
      <c r="T18" s="67" t="s">
        <v>667</v>
      </c>
      <c r="U18" s="78">
        <v>30646</v>
      </c>
      <c r="V18" s="67">
        <f ca="1">ROUNDDOWN((TODAY()-TablaResultados[[#This Row],[Fecha de nacimiento]])/365,0)</f>
        <v>36</v>
      </c>
      <c r="W18" s="68">
        <f>IFERROR(AVERAGE(TablaResultados[[#This Row],[Score-Buscamos la excelencia]:[Score-Vivimos y disfrutamos]]),"")</f>
        <v>68.096382783882788</v>
      </c>
      <c r="X18" s="69">
        <f>AVERAGE(TablaResultados[[#This Row],[Count-Buscamos la excelencia]:[Count-Vivimos y disfrutamos]])</f>
        <v>21.75</v>
      </c>
      <c r="Y18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19" spans="1:25">
      <c r="A19" s="61" t="s">
        <v>118</v>
      </c>
      <c r="B19" s="64" t="s">
        <v>119</v>
      </c>
      <c r="C19" s="64" t="s">
        <v>14</v>
      </c>
      <c r="D19" s="65">
        <v>4</v>
      </c>
      <c r="E19" s="64" t="s">
        <v>15</v>
      </c>
      <c r="F19" s="61" t="s">
        <v>32</v>
      </c>
      <c r="G19" s="61" t="s">
        <v>689</v>
      </c>
      <c r="H19" s="87" t="str">
        <f>VLOOKUP(TablaResultados[[#This Row],[DNI]],'Jefes Directos mayo 2020'!$A$2:$I$318,8,0)</f>
        <v>ALEJANDRIA ZAPATA LUIS ALBERTO</v>
      </c>
      <c r="I19" s="75" t="s">
        <v>820</v>
      </c>
      <c r="J19" s="76">
        <v>42779</v>
      </c>
      <c r="K19" s="10">
        <v>77</v>
      </c>
      <c r="L19" s="10">
        <v>68.75</v>
      </c>
      <c r="M19" s="10">
        <v>76.92307692307692</v>
      </c>
      <c r="N19" s="10">
        <v>71.32352941176471</v>
      </c>
      <c r="O19" s="67">
        <v>25</v>
      </c>
      <c r="P19" s="45">
        <v>28</v>
      </c>
      <c r="Q19" s="45">
        <v>26</v>
      </c>
      <c r="R19" s="67">
        <v>34</v>
      </c>
      <c r="S19" s="77" t="s">
        <v>1805</v>
      </c>
      <c r="T19" s="67" t="s">
        <v>667</v>
      </c>
      <c r="U19" s="78">
        <v>30561</v>
      </c>
      <c r="V19" s="67">
        <f ca="1">ROUNDDOWN((TODAY()-TablaResultados[[#This Row],[Fecha de nacimiento]])/365,0)</f>
        <v>36</v>
      </c>
      <c r="W19" s="68">
        <f>IFERROR(AVERAGE(TablaResultados[[#This Row],[Score-Buscamos la excelencia]:[Score-Vivimos y disfrutamos]]),"")</f>
        <v>73.4991515837104</v>
      </c>
      <c r="X19" s="69">
        <f>AVERAGE(TablaResultados[[#This Row],[Count-Buscamos la excelencia]:[Count-Vivimos y disfrutamos]])</f>
        <v>28.25</v>
      </c>
      <c r="Y19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20" spans="1:25">
      <c r="A20" s="61" t="s">
        <v>164</v>
      </c>
      <c r="B20" s="64" t="s">
        <v>165</v>
      </c>
      <c r="C20" s="64" t="s">
        <v>14</v>
      </c>
      <c r="D20" s="65">
        <v>4</v>
      </c>
      <c r="E20" s="64" t="s">
        <v>15</v>
      </c>
      <c r="F20" s="61" t="s">
        <v>32</v>
      </c>
      <c r="G20" s="61" t="s">
        <v>689</v>
      </c>
      <c r="H20" s="87" t="str">
        <f>VLOOKUP(TablaResultados[[#This Row],[DNI]],'Jefes Directos mayo 2020'!$A$2:$I$318,8,0)</f>
        <v>ALEJANDRIA ZAPATA LUIS ALBERTO</v>
      </c>
      <c r="I20" s="75" t="s">
        <v>820</v>
      </c>
      <c r="J20" s="76">
        <v>42116</v>
      </c>
      <c r="K20" s="10">
        <v>78.472222222222229</v>
      </c>
      <c r="L20" s="10">
        <v>76.388888888888886</v>
      </c>
      <c r="M20" s="10">
        <v>80.714285714285708</v>
      </c>
      <c r="N20" s="10">
        <v>79.268292682926827</v>
      </c>
      <c r="O20" s="67">
        <v>36</v>
      </c>
      <c r="P20" s="45">
        <v>36</v>
      </c>
      <c r="Q20" s="45">
        <v>35</v>
      </c>
      <c r="R20" s="67">
        <v>41</v>
      </c>
      <c r="S20" s="77" t="s">
        <v>1805</v>
      </c>
      <c r="T20" s="67" t="s">
        <v>667</v>
      </c>
      <c r="U20" s="78">
        <v>32942</v>
      </c>
      <c r="V20" s="67">
        <f ca="1">ROUNDDOWN((TODAY()-TablaResultados[[#This Row],[Fecha de nacimiento]])/365,0)</f>
        <v>30</v>
      </c>
      <c r="W20" s="68">
        <f>IFERROR(AVERAGE(TablaResultados[[#This Row],[Score-Buscamos la excelencia]:[Score-Vivimos y disfrutamos]]),"")</f>
        <v>78.710922377080905</v>
      </c>
      <c r="X20" s="69">
        <f>AVERAGE(TablaResultados[[#This Row],[Count-Buscamos la excelencia]:[Count-Vivimos y disfrutamos]])</f>
        <v>37</v>
      </c>
      <c r="Y20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21" spans="1:25">
      <c r="A21" s="61" t="s">
        <v>207</v>
      </c>
      <c r="B21" s="64" t="s">
        <v>208</v>
      </c>
      <c r="C21" s="64" t="s">
        <v>14</v>
      </c>
      <c r="D21" s="65">
        <v>4</v>
      </c>
      <c r="E21" s="64" t="s">
        <v>15</v>
      </c>
      <c r="F21" s="61" t="s">
        <v>32</v>
      </c>
      <c r="G21" s="61" t="s">
        <v>683</v>
      </c>
      <c r="H21" s="87" t="str">
        <f>VLOOKUP(TablaResultados[[#This Row],[DNI]],'Jefes Directos mayo 2020'!$A$2:$I$318,8,0)</f>
        <v>ALEJANDRIA ZAPATA LUIS ALBERTO</v>
      </c>
      <c r="I21" s="75" t="s">
        <v>820</v>
      </c>
      <c r="J21" s="76">
        <v>43122</v>
      </c>
      <c r="K21" s="10">
        <v>67.10526315789474</v>
      </c>
      <c r="L21" s="10">
        <v>63.095238095238088</v>
      </c>
      <c r="M21" s="10">
        <v>69.736842105263165</v>
      </c>
      <c r="N21" s="10">
        <v>71.875</v>
      </c>
      <c r="O21" s="67">
        <v>19</v>
      </c>
      <c r="P21" s="45">
        <v>21</v>
      </c>
      <c r="Q21" s="45">
        <v>19</v>
      </c>
      <c r="R21" s="67">
        <v>24</v>
      </c>
      <c r="S21" s="77" t="s">
        <v>1805</v>
      </c>
      <c r="T21" s="67" t="s">
        <v>667</v>
      </c>
      <c r="U21" s="78">
        <v>33709</v>
      </c>
      <c r="V21" s="67">
        <f ca="1">ROUNDDOWN((TODAY()-TablaResultados[[#This Row],[Fecha de nacimiento]])/365,0)</f>
        <v>28</v>
      </c>
      <c r="W21" s="68">
        <f>IFERROR(AVERAGE(TablaResultados[[#This Row],[Score-Buscamos la excelencia]:[Score-Vivimos y disfrutamos]]),"")</f>
        <v>67.953085839598998</v>
      </c>
      <c r="X21" s="69">
        <f>AVERAGE(TablaResultados[[#This Row],[Count-Buscamos la excelencia]:[Count-Vivimos y disfrutamos]])</f>
        <v>20.75</v>
      </c>
      <c r="Y21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22" spans="1:25">
      <c r="A22" s="62" t="s">
        <v>626</v>
      </c>
      <c r="B22" s="64" t="s">
        <v>627</v>
      </c>
      <c r="C22" s="64" t="s">
        <v>14</v>
      </c>
      <c r="D22" s="65">
        <v>4</v>
      </c>
      <c r="E22" s="64" t="s">
        <v>15</v>
      </c>
      <c r="F22" s="61" t="s">
        <v>32</v>
      </c>
      <c r="G22" s="61" t="s">
        <v>683</v>
      </c>
      <c r="H22" s="87" t="str">
        <f>VLOOKUP(TablaResultados[[#This Row],[DNI]],'Jefes Directos mayo 2020'!$A$2:$I$318,8,0)</f>
        <v>ALEJANDRIA ZAPATA LUIS ALBERTO</v>
      </c>
      <c r="I22" s="75" t="s">
        <v>820</v>
      </c>
      <c r="J22" s="76">
        <v>43773</v>
      </c>
      <c r="K22" s="10">
        <v>66.25</v>
      </c>
      <c r="L22" s="10">
        <v>61.25</v>
      </c>
      <c r="M22" s="10">
        <v>69.047619047619051</v>
      </c>
      <c r="N22" s="10">
        <v>69</v>
      </c>
      <c r="O22" s="67">
        <v>20</v>
      </c>
      <c r="P22" s="45">
        <v>20</v>
      </c>
      <c r="Q22" s="45">
        <v>21</v>
      </c>
      <c r="R22" s="67">
        <v>25</v>
      </c>
      <c r="S22" s="77" t="s">
        <v>1805</v>
      </c>
      <c r="T22" s="67" t="s">
        <v>667</v>
      </c>
      <c r="U22" s="78">
        <v>32505</v>
      </c>
      <c r="V22" s="67">
        <f ca="1">ROUNDDOWN((TODAY()-TablaResultados[[#This Row],[Fecha de nacimiento]])/365,0)</f>
        <v>31</v>
      </c>
      <c r="W22" s="68">
        <f>IFERROR(AVERAGE(TablaResultados[[#This Row],[Score-Buscamos la excelencia]:[Score-Vivimos y disfrutamos]]),"")</f>
        <v>66.386904761904759</v>
      </c>
      <c r="X22" s="69">
        <f>AVERAGE(TablaResultados[[#This Row],[Count-Buscamos la excelencia]:[Count-Vivimos y disfrutamos]])</f>
        <v>21.5</v>
      </c>
      <c r="Y22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23" spans="1:25">
      <c r="A23" s="63" t="s">
        <v>839</v>
      </c>
      <c r="B23" s="64" t="s">
        <v>840</v>
      </c>
      <c r="C23" s="64" t="s">
        <v>14</v>
      </c>
      <c r="D23" s="65">
        <v>4</v>
      </c>
      <c r="E23" s="64" t="s">
        <v>15</v>
      </c>
      <c r="F23" s="61" t="s">
        <v>32</v>
      </c>
      <c r="G23" s="61" t="s">
        <v>683</v>
      </c>
      <c r="H23" s="87" t="str">
        <f>VLOOKUP(TablaResultados[[#This Row],[DNI]],'Jefes Directos mayo 2020'!$A$2:$I$318,8,0)</f>
        <v>ALEJANDRIA ZAPATA LUIS ALBERTO</v>
      </c>
      <c r="I23" s="75" t="s">
        <v>820</v>
      </c>
      <c r="J23" s="76">
        <v>43900</v>
      </c>
      <c r="K23" s="10">
        <v>52.272727272727273</v>
      </c>
      <c r="L23" s="10">
        <v>59.090909090909093</v>
      </c>
      <c r="M23" s="10">
        <v>59.090909090909093</v>
      </c>
      <c r="N23" s="10">
        <v>53.571428571428569</v>
      </c>
      <c r="O23" s="67">
        <v>11</v>
      </c>
      <c r="P23" s="45">
        <v>11</v>
      </c>
      <c r="Q23" s="45">
        <v>11</v>
      </c>
      <c r="R23" s="67">
        <v>14</v>
      </c>
      <c r="S23" s="77" t="s">
        <v>1805</v>
      </c>
      <c r="T23" s="67" t="s">
        <v>667</v>
      </c>
      <c r="U23" s="78">
        <v>34858</v>
      </c>
      <c r="V23" s="67">
        <f ca="1">ROUNDDOWN((TODAY()-TablaResultados[[#This Row],[Fecha de nacimiento]])/365,0)</f>
        <v>25</v>
      </c>
      <c r="W23" s="68">
        <f>IFERROR(AVERAGE(TablaResultados[[#This Row],[Score-Buscamos la excelencia]:[Score-Vivimos y disfrutamos]]),"")</f>
        <v>56.006493506493513</v>
      </c>
      <c r="X23" s="69">
        <f>AVERAGE(TablaResultados[[#This Row],[Count-Buscamos la excelencia]:[Count-Vivimos y disfrutamos]])</f>
        <v>11.75</v>
      </c>
      <c r="Y23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24" spans="1:25">
      <c r="A24" s="61" t="s">
        <v>257</v>
      </c>
      <c r="B24" s="64" t="s">
        <v>258</v>
      </c>
      <c r="C24" s="64" t="s">
        <v>14</v>
      </c>
      <c r="D24" s="65">
        <v>4</v>
      </c>
      <c r="E24" s="64" t="s">
        <v>15</v>
      </c>
      <c r="F24" s="61" t="s">
        <v>32</v>
      </c>
      <c r="G24" s="61" t="s">
        <v>719</v>
      </c>
      <c r="H24" s="87" t="str">
        <f>VLOOKUP(TablaResultados[[#This Row],[DNI]],'Jefes Directos mayo 2020'!$A$2:$I$318,8,0)</f>
        <v>ALEJANDRIA ZAPATA LUIS ALBERTO</v>
      </c>
      <c r="I24" s="75" t="s">
        <v>820</v>
      </c>
      <c r="J24" s="76">
        <v>42660</v>
      </c>
      <c r="K24" s="10">
        <v>60.526315789473678</v>
      </c>
      <c r="L24" s="10">
        <v>63.75</v>
      </c>
      <c r="M24" s="10">
        <v>67.5</v>
      </c>
      <c r="N24" s="10">
        <v>57.954545454545453</v>
      </c>
      <c r="O24" s="67">
        <v>19</v>
      </c>
      <c r="P24" s="45">
        <v>20</v>
      </c>
      <c r="Q24" s="45">
        <v>20</v>
      </c>
      <c r="R24" s="67">
        <v>22</v>
      </c>
      <c r="S24" s="77" t="s">
        <v>1805</v>
      </c>
      <c r="T24" s="67" t="s">
        <v>667</v>
      </c>
      <c r="U24" s="78">
        <v>34856</v>
      </c>
      <c r="V24" s="67">
        <f ca="1">ROUNDDOWN((TODAY()-TablaResultados[[#This Row],[Fecha de nacimiento]])/365,0)</f>
        <v>25</v>
      </c>
      <c r="W24" s="68">
        <f>IFERROR(AVERAGE(TablaResultados[[#This Row],[Score-Buscamos la excelencia]:[Score-Vivimos y disfrutamos]]),"")</f>
        <v>62.432715311004785</v>
      </c>
      <c r="X24" s="69">
        <f>AVERAGE(TablaResultados[[#This Row],[Count-Buscamos la excelencia]:[Count-Vivimos y disfrutamos]])</f>
        <v>20.25</v>
      </c>
      <c r="Y24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25" spans="1:25">
      <c r="A25" s="61" t="s">
        <v>307</v>
      </c>
      <c r="B25" s="64" t="s">
        <v>308</v>
      </c>
      <c r="C25" s="64" t="s">
        <v>14</v>
      </c>
      <c r="D25" s="65">
        <v>4</v>
      </c>
      <c r="E25" s="64" t="s">
        <v>15</v>
      </c>
      <c r="F25" s="61" t="s">
        <v>32</v>
      </c>
      <c r="G25" s="61" t="s">
        <v>683</v>
      </c>
      <c r="H25" s="87" t="str">
        <f>VLOOKUP(TablaResultados[[#This Row],[DNI]],'Jefes Directos mayo 2020'!$A$2:$I$318,8,0)</f>
        <v>ALEJANDRIA ZAPATA LUIS ALBERTO</v>
      </c>
      <c r="I25" s="75" t="s">
        <v>820</v>
      </c>
      <c r="J25" s="76">
        <v>43619</v>
      </c>
      <c r="K25" s="10">
        <v>53.571428571428569</v>
      </c>
      <c r="L25" s="10">
        <v>58.928571428571431</v>
      </c>
      <c r="M25" s="10">
        <v>60</v>
      </c>
      <c r="N25" s="10">
        <v>57.352941176470587</v>
      </c>
      <c r="O25" s="67">
        <v>14</v>
      </c>
      <c r="P25" s="45">
        <v>14</v>
      </c>
      <c r="Q25" s="45">
        <v>15</v>
      </c>
      <c r="R25" s="67">
        <v>17</v>
      </c>
      <c r="S25" s="77" t="s">
        <v>1805</v>
      </c>
      <c r="T25" s="67" t="s">
        <v>667</v>
      </c>
      <c r="U25" s="78">
        <v>33059</v>
      </c>
      <c r="V25" s="67">
        <f ca="1">ROUNDDOWN((TODAY()-TablaResultados[[#This Row],[Fecha de nacimiento]])/365,0)</f>
        <v>30</v>
      </c>
      <c r="W25" s="68">
        <f>IFERROR(AVERAGE(TablaResultados[[#This Row],[Score-Buscamos la excelencia]:[Score-Vivimos y disfrutamos]]),"")</f>
        <v>57.463235294117645</v>
      </c>
      <c r="X25" s="69">
        <f>AVERAGE(TablaResultados[[#This Row],[Count-Buscamos la excelencia]:[Count-Vivimos y disfrutamos]])</f>
        <v>15</v>
      </c>
      <c r="Y25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26" spans="1:25">
      <c r="A26" s="61" t="s">
        <v>319</v>
      </c>
      <c r="B26" s="64" t="s">
        <v>320</v>
      </c>
      <c r="C26" s="64" t="s">
        <v>14</v>
      </c>
      <c r="D26" s="65">
        <v>4</v>
      </c>
      <c r="E26" s="64" t="s">
        <v>15</v>
      </c>
      <c r="F26" s="61" t="s">
        <v>32</v>
      </c>
      <c r="G26" s="61" t="s">
        <v>683</v>
      </c>
      <c r="H26" s="87" t="str">
        <f>VLOOKUP(TablaResultados[[#This Row],[DNI]],'Jefes Directos mayo 2020'!$A$2:$I$318,8,0)</f>
        <v>ALEJANDRIA ZAPATA LUIS ALBERTO</v>
      </c>
      <c r="I26" s="75" t="s">
        <v>820</v>
      </c>
      <c r="J26" s="76">
        <v>42401</v>
      </c>
      <c r="K26" s="10">
        <v>63.235294117647058</v>
      </c>
      <c r="L26" s="10">
        <v>60.294117647058833</v>
      </c>
      <c r="M26" s="10">
        <v>70.588235294117652</v>
      </c>
      <c r="N26" s="10">
        <v>69.736842105263165</v>
      </c>
      <c r="O26" s="67">
        <v>17</v>
      </c>
      <c r="P26" s="45">
        <v>17</v>
      </c>
      <c r="Q26" s="45">
        <v>17</v>
      </c>
      <c r="R26" s="67">
        <v>19</v>
      </c>
      <c r="S26" s="77" t="s">
        <v>1805</v>
      </c>
      <c r="T26" s="67" t="s">
        <v>667</v>
      </c>
      <c r="U26" s="78">
        <v>30967</v>
      </c>
      <c r="V26" s="67">
        <f ca="1">ROUNDDOWN((TODAY()-TablaResultados[[#This Row],[Fecha de nacimiento]])/365,0)</f>
        <v>35</v>
      </c>
      <c r="W26" s="68">
        <f>IFERROR(AVERAGE(TablaResultados[[#This Row],[Score-Buscamos la excelencia]:[Score-Vivimos y disfrutamos]]),"")</f>
        <v>65.963622291021679</v>
      </c>
      <c r="X26" s="69">
        <f>AVERAGE(TablaResultados[[#This Row],[Count-Buscamos la excelencia]:[Count-Vivimos y disfrutamos]])</f>
        <v>17.5</v>
      </c>
      <c r="Y26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27" spans="1:25">
      <c r="A27" s="61" t="s">
        <v>441</v>
      </c>
      <c r="B27" s="64" t="s">
        <v>442</v>
      </c>
      <c r="C27" s="64" t="s">
        <v>14</v>
      </c>
      <c r="D27" s="65">
        <v>4</v>
      </c>
      <c r="E27" s="64" t="s">
        <v>15</v>
      </c>
      <c r="F27" s="61" t="s">
        <v>32</v>
      </c>
      <c r="G27" s="61" t="s">
        <v>683</v>
      </c>
      <c r="H27" s="87" t="str">
        <f>VLOOKUP(TablaResultados[[#This Row],[DNI]],'Jefes Directos mayo 2020'!$A$2:$I$318,8,0)</f>
        <v>ALEJANDRIA ZAPATA LUIS ALBERTO</v>
      </c>
      <c r="I27" s="75" t="s">
        <v>820</v>
      </c>
      <c r="J27" s="76">
        <v>42927</v>
      </c>
      <c r="K27" s="10">
        <v>46.875</v>
      </c>
      <c r="L27" s="10">
        <v>48.4375</v>
      </c>
      <c r="M27" s="10">
        <v>53.125</v>
      </c>
      <c r="N27" s="10">
        <v>53.75</v>
      </c>
      <c r="O27" s="67">
        <v>16</v>
      </c>
      <c r="P27" s="45">
        <v>16</v>
      </c>
      <c r="Q27" s="45">
        <v>16</v>
      </c>
      <c r="R27" s="67">
        <v>20</v>
      </c>
      <c r="S27" s="77" t="s">
        <v>1805</v>
      </c>
      <c r="T27" s="67" t="s">
        <v>667</v>
      </c>
      <c r="U27" s="78">
        <v>34957</v>
      </c>
      <c r="V27" s="67">
        <f ca="1">ROUNDDOWN((TODAY()-TablaResultados[[#This Row],[Fecha de nacimiento]])/365,0)</f>
        <v>24</v>
      </c>
      <c r="W27" s="68">
        <f>IFERROR(AVERAGE(TablaResultados[[#This Row],[Score-Buscamos la excelencia]:[Score-Vivimos y disfrutamos]]),"")</f>
        <v>50.546875</v>
      </c>
      <c r="X27" s="69">
        <f>AVERAGE(TablaResultados[[#This Row],[Count-Buscamos la excelencia]:[Count-Vivimos y disfrutamos]])</f>
        <v>17</v>
      </c>
      <c r="Y27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18 años a 24 años</v>
      </c>
    </row>
    <row r="28" spans="1:25">
      <c r="A28" s="61" t="s">
        <v>500</v>
      </c>
      <c r="B28" s="64" t="s">
        <v>501</v>
      </c>
      <c r="C28" s="64" t="s">
        <v>14</v>
      </c>
      <c r="D28" s="65">
        <v>4</v>
      </c>
      <c r="E28" s="64" t="s">
        <v>15</v>
      </c>
      <c r="F28" s="61" t="s">
        <v>32</v>
      </c>
      <c r="G28" s="61" t="s">
        <v>683</v>
      </c>
      <c r="H28" s="87" t="str">
        <f>VLOOKUP(TablaResultados[[#This Row],[DNI]],'Jefes Directos mayo 2020'!$A$2:$I$318,8,0)</f>
        <v>ALEJANDRIA ZAPATA LUIS ALBERTO</v>
      </c>
      <c r="I28" s="75" t="s">
        <v>820</v>
      </c>
      <c r="J28" s="76">
        <v>43353</v>
      </c>
      <c r="K28" s="10">
        <v>70.652173913043484</v>
      </c>
      <c r="L28" s="10">
        <v>70.454545454545453</v>
      </c>
      <c r="M28" s="10">
        <v>71.590909090909093</v>
      </c>
      <c r="N28" s="10">
        <v>75</v>
      </c>
      <c r="O28" s="67">
        <v>23</v>
      </c>
      <c r="P28" s="45">
        <v>22</v>
      </c>
      <c r="Q28" s="45">
        <v>22</v>
      </c>
      <c r="R28" s="67">
        <v>28</v>
      </c>
      <c r="S28" s="77" t="s">
        <v>1805</v>
      </c>
      <c r="T28" s="67" t="s">
        <v>667</v>
      </c>
      <c r="U28" s="78">
        <v>35362</v>
      </c>
      <c r="V28" s="67">
        <f ca="1">ROUNDDOWN((TODAY()-TablaResultados[[#This Row],[Fecha de nacimiento]])/365,0)</f>
        <v>23</v>
      </c>
      <c r="W28" s="68">
        <f>IFERROR(AVERAGE(TablaResultados[[#This Row],[Score-Buscamos la excelencia]:[Score-Vivimos y disfrutamos]]),"")</f>
        <v>71.924407114624501</v>
      </c>
      <c r="X28" s="69">
        <f>AVERAGE(TablaResultados[[#This Row],[Count-Buscamos la excelencia]:[Count-Vivimos y disfrutamos]])</f>
        <v>23.75</v>
      </c>
      <c r="Y28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18 años a 24 años</v>
      </c>
    </row>
    <row r="29" spans="1:25">
      <c r="A29" s="61" t="s">
        <v>601</v>
      </c>
      <c r="B29" s="64" t="s">
        <v>602</v>
      </c>
      <c r="C29" s="64" t="s">
        <v>14</v>
      </c>
      <c r="D29" s="65">
        <v>4</v>
      </c>
      <c r="E29" s="64" t="s">
        <v>15</v>
      </c>
      <c r="F29" s="61" t="s">
        <v>32</v>
      </c>
      <c r="G29" s="61" t="s">
        <v>683</v>
      </c>
      <c r="H29" s="87" t="str">
        <f>VLOOKUP(TablaResultados[[#This Row],[DNI]],'Jefes Directos mayo 2020'!$A$2:$I$318,8,0)</f>
        <v>ALEJANDRIA ZAPATA LUIS ALBERTO</v>
      </c>
      <c r="I29" s="75" t="s">
        <v>820</v>
      </c>
      <c r="J29" s="76">
        <v>43587</v>
      </c>
      <c r="K29" s="10">
        <v>62.5</v>
      </c>
      <c r="L29" s="10">
        <v>64.705882352941174</v>
      </c>
      <c r="M29" s="10">
        <v>66.666666666666671</v>
      </c>
      <c r="N29" s="10">
        <v>70.833333333333329</v>
      </c>
      <c r="O29" s="67">
        <v>18</v>
      </c>
      <c r="P29" s="45">
        <v>17</v>
      </c>
      <c r="Q29" s="45">
        <v>18</v>
      </c>
      <c r="R29" s="67">
        <v>24</v>
      </c>
      <c r="S29" s="77" t="s">
        <v>1805</v>
      </c>
      <c r="T29" s="67" t="s">
        <v>667</v>
      </c>
      <c r="U29" s="78">
        <v>35226</v>
      </c>
      <c r="V29" s="67">
        <f ca="1">ROUNDDOWN((TODAY()-TablaResultados[[#This Row],[Fecha de nacimiento]])/365,0)</f>
        <v>24</v>
      </c>
      <c r="W29" s="68">
        <f>IFERROR(AVERAGE(TablaResultados[[#This Row],[Score-Buscamos la excelencia]:[Score-Vivimos y disfrutamos]]),"")</f>
        <v>66.17647058823529</v>
      </c>
      <c r="X29" s="69">
        <f>AVERAGE(TablaResultados[[#This Row],[Count-Buscamos la excelencia]:[Count-Vivimos y disfrutamos]])</f>
        <v>19.25</v>
      </c>
      <c r="Y29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18 años a 24 años</v>
      </c>
    </row>
    <row r="30" spans="1:25">
      <c r="A30" s="7" t="s">
        <v>197</v>
      </c>
      <c r="B30" s="8" t="s">
        <v>198</v>
      </c>
      <c r="C30" s="8" t="s">
        <v>14</v>
      </c>
      <c r="D30" s="9">
        <v>4</v>
      </c>
      <c r="E30" s="8" t="s">
        <v>15</v>
      </c>
      <c r="F30" s="7" t="s">
        <v>32</v>
      </c>
      <c r="G30" s="8" t="s">
        <v>683</v>
      </c>
      <c r="H30" s="8" t="str">
        <f>VLOOKUP(TablaResultados[[#This Row],[DNI]],'Jefes Directos mayo 2020'!$A$2:$I$318,8,0)</f>
        <v>ALVARADO ARAMBULO ALEXANDER ALBERTO</v>
      </c>
      <c r="I30" s="36" t="s">
        <v>820</v>
      </c>
      <c r="J30" s="58">
        <v>43374</v>
      </c>
      <c r="K30" s="10">
        <v>75</v>
      </c>
      <c r="L30" s="10">
        <v>71.875</v>
      </c>
      <c r="M30" s="10">
        <v>71.875</v>
      </c>
      <c r="N30" s="10">
        <v>75</v>
      </c>
      <c r="O30" s="11">
        <v>8</v>
      </c>
      <c r="P30" s="11">
        <v>8</v>
      </c>
      <c r="Q30" s="11">
        <v>8</v>
      </c>
      <c r="R30" s="10">
        <v>8</v>
      </c>
      <c r="S30" s="18" t="s">
        <v>637</v>
      </c>
      <c r="T30" s="27" t="s">
        <v>667</v>
      </c>
      <c r="U30" s="30">
        <v>31512</v>
      </c>
      <c r="V30" s="54">
        <f ca="1">ROUNDDOWN((TODAY()-TablaResultados[[#This Row],[Fecha de nacimiento]])/365,0)</f>
        <v>34</v>
      </c>
      <c r="W30" s="55">
        <f>IFERROR(AVERAGE(TablaResultados[[#This Row],[Score-Buscamos la excelencia]:[Score-Vivimos y disfrutamos]]),"")</f>
        <v>73.4375</v>
      </c>
      <c r="X30" s="56">
        <f>AVERAGE(TablaResultados[[#This Row],[Count-Buscamos la excelencia]:[Count-Vivimos y disfrutamos]])</f>
        <v>8</v>
      </c>
      <c r="Y30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31" spans="1:25">
      <c r="A31" s="7" t="s">
        <v>216</v>
      </c>
      <c r="B31" s="8" t="s">
        <v>217</v>
      </c>
      <c r="C31" s="8" t="s">
        <v>14</v>
      </c>
      <c r="D31" s="9">
        <v>4</v>
      </c>
      <c r="E31" s="8" t="s">
        <v>15</v>
      </c>
      <c r="F31" s="7" t="s">
        <v>32</v>
      </c>
      <c r="G31" s="8" t="s">
        <v>683</v>
      </c>
      <c r="H31" s="8" t="str">
        <f>VLOOKUP(TablaResultados[[#This Row],[DNI]],'Jefes Directos mayo 2020'!$A$2:$I$318,8,0)</f>
        <v>ALVARADO ARAMBULO ALEXANDER ALBERTO</v>
      </c>
      <c r="I31" s="36" t="s">
        <v>820</v>
      </c>
      <c r="J31" s="58">
        <v>43080</v>
      </c>
      <c r="K31" s="10">
        <v>75</v>
      </c>
      <c r="L31" s="10">
        <v>62.5</v>
      </c>
      <c r="M31" s="10">
        <v>75</v>
      </c>
      <c r="N31" s="10">
        <v>75</v>
      </c>
      <c r="O31" s="11">
        <v>7</v>
      </c>
      <c r="P31" s="11">
        <v>8</v>
      </c>
      <c r="Q31" s="11">
        <v>8</v>
      </c>
      <c r="R31" s="11">
        <v>9</v>
      </c>
      <c r="S31" s="18" t="s">
        <v>637</v>
      </c>
      <c r="T31" s="27" t="s">
        <v>667</v>
      </c>
      <c r="U31" s="30">
        <v>32413</v>
      </c>
      <c r="V31" s="54">
        <f ca="1">ROUNDDOWN((TODAY()-TablaResultados[[#This Row],[Fecha de nacimiento]])/365,0)</f>
        <v>31</v>
      </c>
      <c r="W31" s="55">
        <f>IFERROR(AVERAGE(TablaResultados[[#This Row],[Score-Buscamos la excelencia]:[Score-Vivimos y disfrutamos]]),"")</f>
        <v>71.875</v>
      </c>
      <c r="X31" s="56">
        <f>AVERAGE(TablaResultados[[#This Row],[Count-Buscamos la excelencia]:[Count-Vivimos y disfrutamos]])</f>
        <v>8</v>
      </c>
      <c r="Y31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32" spans="1:25">
      <c r="A32" s="7" t="s">
        <v>222</v>
      </c>
      <c r="B32" s="8" t="s">
        <v>223</v>
      </c>
      <c r="C32" s="8" t="s">
        <v>14</v>
      </c>
      <c r="D32" s="9">
        <v>4</v>
      </c>
      <c r="E32" s="8" t="s">
        <v>15</v>
      </c>
      <c r="F32" s="7" t="s">
        <v>32</v>
      </c>
      <c r="G32" s="8" t="s">
        <v>689</v>
      </c>
      <c r="H32" s="8" t="str">
        <f>VLOOKUP(TablaResultados[[#This Row],[DNI]],'Jefes Directos mayo 2020'!$A$2:$I$318,8,0)</f>
        <v>ALVARADO ARAMBULO ALEXANDER ALBERTO</v>
      </c>
      <c r="I32" s="36" t="s">
        <v>820</v>
      </c>
      <c r="J32" s="58">
        <v>42040</v>
      </c>
      <c r="K32" s="10">
        <v>77.777777777777771</v>
      </c>
      <c r="L32" s="10">
        <v>64.285714285714292</v>
      </c>
      <c r="M32" s="10">
        <v>77.777777777777771</v>
      </c>
      <c r="N32" s="10">
        <v>72.222222222222229</v>
      </c>
      <c r="O32" s="11">
        <v>9</v>
      </c>
      <c r="P32" s="11">
        <v>7</v>
      </c>
      <c r="Q32" s="11">
        <v>9</v>
      </c>
      <c r="R32" s="10">
        <v>9</v>
      </c>
      <c r="S32" s="18" t="s">
        <v>637</v>
      </c>
      <c r="T32" s="27" t="s">
        <v>667</v>
      </c>
      <c r="U32" s="30">
        <v>32619</v>
      </c>
      <c r="V32" s="54">
        <f ca="1">ROUNDDOWN((TODAY()-TablaResultados[[#This Row],[Fecha de nacimiento]])/365,0)</f>
        <v>31</v>
      </c>
      <c r="W32" s="55">
        <f>IFERROR(AVERAGE(TablaResultados[[#This Row],[Score-Buscamos la excelencia]:[Score-Vivimos y disfrutamos]]),"")</f>
        <v>73.015873015873012</v>
      </c>
      <c r="X32" s="56">
        <f>AVERAGE(TablaResultados[[#This Row],[Count-Buscamos la excelencia]:[Count-Vivimos y disfrutamos]])</f>
        <v>8.5</v>
      </c>
      <c r="Y32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33" spans="1:25">
      <c r="A33" s="7" t="s">
        <v>516</v>
      </c>
      <c r="B33" s="8" t="s">
        <v>517</v>
      </c>
      <c r="C33" s="8" t="s">
        <v>14</v>
      </c>
      <c r="D33" s="9">
        <v>4</v>
      </c>
      <c r="E33" s="8" t="s">
        <v>15</v>
      </c>
      <c r="F33" s="7" t="s">
        <v>32</v>
      </c>
      <c r="G33" s="8" t="s">
        <v>683</v>
      </c>
      <c r="H33" s="8" t="str">
        <f>VLOOKUP(TablaResultados[[#This Row],[DNI]],'Jefes Directos mayo 2020'!$A$2:$I$318,8,0)</f>
        <v>ALVARADO ARAMBULO ALEXANDER ALBERTO</v>
      </c>
      <c r="I33" s="36" t="s">
        <v>820</v>
      </c>
      <c r="J33" s="58">
        <v>43483</v>
      </c>
      <c r="K33" s="10">
        <v>71.428571428571431</v>
      </c>
      <c r="L33" s="10">
        <v>71.428571428571431</v>
      </c>
      <c r="M33" s="10">
        <v>71.428571428571431</v>
      </c>
      <c r="N33" s="10">
        <v>70.833333333333329</v>
      </c>
      <c r="O33" s="11">
        <v>7</v>
      </c>
      <c r="P33" s="11">
        <v>7</v>
      </c>
      <c r="Q33" s="11">
        <v>7</v>
      </c>
      <c r="R33" s="11">
        <v>6</v>
      </c>
      <c r="S33" s="18" t="s">
        <v>637</v>
      </c>
      <c r="T33" s="27" t="s">
        <v>667</v>
      </c>
      <c r="U33" s="30">
        <v>34588</v>
      </c>
      <c r="V33" s="54">
        <f ca="1">ROUNDDOWN((TODAY()-TablaResultados[[#This Row],[Fecha de nacimiento]])/365,0)</f>
        <v>25</v>
      </c>
      <c r="W33" s="55">
        <f>IFERROR(AVERAGE(TablaResultados[[#This Row],[Score-Buscamos la excelencia]:[Score-Vivimos y disfrutamos]]),"")</f>
        <v>71.279761904761898</v>
      </c>
      <c r="X33" s="56">
        <f>AVERAGE(TablaResultados[[#This Row],[Count-Buscamos la excelencia]:[Count-Vivimos y disfrutamos]])</f>
        <v>6.75</v>
      </c>
      <c r="Y33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34" spans="1:25">
      <c r="A34" s="7" t="s">
        <v>524</v>
      </c>
      <c r="B34" s="8" t="s">
        <v>525</v>
      </c>
      <c r="C34" s="8" t="s">
        <v>14</v>
      </c>
      <c r="D34" s="9">
        <v>4</v>
      </c>
      <c r="E34" s="8" t="s">
        <v>15</v>
      </c>
      <c r="F34" s="7" t="s">
        <v>32</v>
      </c>
      <c r="G34" s="8" t="s">
        <v>683</v>
      </c>
      <c r="H34" s="8" t="str">
        <f>VLOOKUP(TablaResultados[[#This Row],[DNI]],'Jefes Directos mayo 2020'!$A$2:$I$318,8,0)</f>
        <v>ALVARADO ARAMBULO ALEXANDER ALBERTO</v>
      </c>
      <c r="I34" s="36" t="s">
        <v>820</v>
      </c>
      <c r="J34" s="58">
        <v>43756</v>
      </c>
      <c r="K34" s="10">
        <v>71.875</v>
      </c>
      <c r="L34" s="10">
        <v>62.5</v>
      </c>
      <c r="M34" s="10">
        <v>75</v>
      </c>
      <c r="N34" s="10">
        <v>64.285714285714292</v>
      </c>
      <c r="O34" s="11">
        <v>8</v>
      </c>
      <c r="P34" s="11">
        <v>6</v>
      </c>
      <c r="Q34" s="11">
        <v>7</v>
      </c>
      <c r="R34" s="11">
        <v>7</v>
      </c>
      <c r="S34" s="18" t="s">
        <v>637</v>
      </c>
      <c r="T34" s="27" t="s">
        <v>667</v>
      </c>
      <c r="U34" s="30">
        <v>33212</v>
      </c>
      <c r="V34" s="54">
        <f ca="1">ROUNDDOWN((TODAY()-TablaResultados[[#This Row],[Fecha de nacimiento]])/365,0)</f>
        <v>29</v>
      </c>
      <c r="W34" s="55">
        <f>IFERROR(AVERAGE(TablaResultados[[#This Row],[Score-Buscamos la excelencia]:[Score-Vivimos y disfrutamos]]),"")</f>
        <v>68.415178571428569</v>
      </c>
      <c r="X34" s="56">
        <f>AVERAGE(TablaResultados[[#This Row],[Count-Buscamos la excelencia]:[Count-Vivimos y disfrutamos]])</f>
        <v>7</v>
      </c>
      <c r="Y34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35" spans="1:25">
      <c r="A35" s="7" t="s">
        <v>568</v>
      </c>
      <c r="B35" s="8" t="s">
        <v>569</v>
      </c>
      <c r="C35" s="8" t="s">
        <v>14</v>
      </c>
      <c r="D35" s="9">
        <v>4</v>
      </c>
      <c r="E35" s="8" t="s">
        <v>15</v>
      </c>
      <c r="F35" s="7" t="s">
        <v>32</v>
      </c>
      <c r="G35" s="8" t="s">
        <v>689</v>
      </c>
      <c r="H35" s="8" t="str">
        <f>VLOOKUP(TablaResultados[[#This Row],[DNI]],'Jefes Directos mayo 2020'!$A$2:$I$318,8,0)</f>
        <v>ALVARADO ARAMBULO ALEXANDER ALBERTO</v>
      </c>
      <c r="I35" s="36" t="s">
        <v>820</v>
      </c>
      <c r="J35" s="58">
        <v>42919</v>
      </c>
      <c r="K35" s="10">
        <v>70</v>
      </c>
      <c r="L35" s="10">
        <v>72.222222222222229</v>
      </c>
      <c r="M35" s="10">
        <v>70</v>
      </c>
      <c r="N35" s="10">
        <v>70</v>
      </c>
      <c r="O35" s="11">
        <v>10</v>
      </c>
      <c r="P35" s="11">
        <v>9</v>
      </c>
      <c r="Q35" s="11">
        <v>10</v>
      </c>
      <c r="R35" s="11">
        <v>10</v>
      </c>
      <c r="S35" s="18" t="s">
        <v>637</v>
      </c>
      <c r="T35" s="27" t="s">
        <v>667</v>
      </c>
      <c r="U35" s="30">
        <v>33014</v>
      </c>
      <c r="V35" s="54">
        <f ca="1">ROUNDDOWN((TODAY()-TablaResultados[[#This Row],[Fecha de nacimiento]])/365,0)</f>
        <v>30</v>
      </c>
      <c r="W35" s="55">
        <f>IFERROR(AVERAGE(TablaResultados[[#This Row],[Score-Buscamos la excelencia]:[Score-Vivimos y disfrutamos]]),"")</f>
        <v>70.555555555555557</v>
      </c>
      <c r="X35" s="56">
        <f>AVERAGE(TablaResultados[[#This Row],[Count-Buscamos la excelencia]:[Count-Vivimos y disfrutamos]])</f>
        <v>9.75</v>
      </c>
      <c r="Y35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36" spans="1:25">
      <c r="A36" s="61" t="s">
        <v>197</v>
      </c>
      <c r="B36" s="64" t="s">
        <v>198</v>
      </c>
      <c r="C36" s="64" t="s">
        <v>14</v>
      </c>
      <c r="D36" s="65">
        <v>4</v>
      </c>
      <c r="E36" s="64" t="s">
        <v>15</v>
      </c>
      <c r="F36" s="61" t="s">
        <v>32</v>
      </c>
      <c r="G36" s="61" t="s">
        <v>683</v>
      </c>
      <c r="H36" s="87" t="str">
        <f>VLOOKUP(TablaResultados[[#This Row],[DNI]],'Jefes Directos mayo 2020'!$A$2:$I$318,8,0)</f>
        <v>ALVARADO ARAMBULO ALEXANDER ALBERTO</v>
      </c>
      <c r="I36" s="75" t="s">
        <v>820</v>
      </c>
      <c r="J36" s="76">
        <v>43374</v>
      </c>
      <c r="K36" s="10">
        <v>71.875</v>
      </c>
      <c r="L36" s="10">
        <v>66.17647058823529</v>
      </c>
      <c r="M36" s="10">
        <v>71.666666666666671</v>
      </c>
      <c r="N36" s="10">
        <v>65.909090909090907</v>
      </c>
      <c r="O36" s="67">
        <v>16</v>
      </c>
      <c r="P36" s="45">
        <v>17</v>
      </c>
      <c r="Q36" s="45">
        <v>15</v>
      </c>
      <c r="R36" s="67">
        <v>22</v>
      </c>
      <c r="S36" s="77" t="s">
        <v>1805</v>
      </c>
      <c r="T36" s="67" t="s">
        <v>667</v>
      </c>
      <c r="U36" s="78">
        <v>31512</v>
      </c>
      <c r="V36" s="67">
        <f ca="1">ROUNDDOWN((TODAY()-TablaResultados[[#This Row],[Fecha de nacimiento]])/365,0)</f>
        <v>34</v>
      </c>
      <c r="W36" s="68">
        <f>IFERROR(AVERAGE(TablaResultados[[#This Row],[Score-Buscamos la excelencia]:[Score-Vivimos y disfrutamos]]),"")</f>
        <v>68.906807040998217</v>
      </c>
      <c r="X36" s="69">
        <f>AVERAGE(TablaResultados[[#This Row],[Count-Buscamos la excelencia]:[Count-Vivimos y disfrutamos]])</f>
        <v>17.5</v>
      </c>
      <c r="Y36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37" spans="1:25">
      <c r="A37" s="61" t="s">
        <v>216</v>
      </c>
      <c r="B37" s="64" t="s">
        <v>217</v>
      </c>
      <c r="C37" s="64" t="s">
        <v>14</v>
      </c>
      <c r="D37" s="65">
        <v>4</v>
      </c>
      <c r="E37" s="64" t="s">
        <v>15</v>
      </c>
      <c r="F37" s="61" t="s">
        <v>32</v>
      </c>
      <c r="G37" s="61" t="s">
        <v>683</v>
      </c>
      <c r="H37" s="87" t="str">
        <f>VLOOKUP(TablaResultados[[#This Row],[DNI]],'Jefes Directos mayo 2020'!$A$2:$I$318,8,0)</f>
        <v>ALVARADO ARAMBULO ALEXANDER ALBERTO</v>
      </c>
      <c r="I37" s="75" t="s">
        <v>820</v>
      </c>
      <c r="J37" s="76">
        <v>43080</v>
      </c>
      <c r="K37" s="10">
        <v>59.375</v>
      </c>
      <c r="L37" s="10">
        <v>61.666666666666657</v>
      </c>
      <c r="M37" s="10">
        <v>71.875</v>
      </c>
      <c r="N37" s="10">
        <v>70.238095238095241</v>
      </c>
      <c r="O37" s="67">
        <v>16</v>
      </c>
      <c r="P37" s="45">
        <v>15</v>
      </c>
      <c r="Q37" s="45">
        <v>16</v>
      </c>
      <c r="R37" s="67">
        <v>21</v>
      </c>
      <c r="S37" s="77" t="s">
        <v>1805</v>
      </c>
      <c r="T37" s="67" t="s">
        <v>667</v>
      </c>
      <c r="U37" s="78">
        <v>32413</v>
      </c>
      <c r="V37" s="67">
        <f ca="1">ROUNDDOWN((TODAY()-TablaResultados[[#This Row],[Fecha de nacimiento]])/365,0)</f>
        <v>31</v>
      </c>
      <c r="W37" s="68">
        <f>IFERROR(AVERAGE(TablaResultados[[#This Row],[Score-Buscamos la excelencia]:[Score-Vivimos y disfrutamos]]),"")</f>
        <v>65.788690476190482</v>
      </c>
      <c r="X37" s="69">
        <f>AVERAGE(TablaResultados[[#This Row],[Count-Buscamos la excelencia]:[Count-Vivimos y disfrutamos]])</f>
        <v>17</v>
      </c>
      <c r="Y37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38" spans="1:25">
      <c r="A38" s="61" t="s">
        <v>222</v>
      </c>
      <c r="B38" s="64" t="s">
        <v>223</v>
      </c>
      <c r="C38" s="64" t="s">
        <v>14</v>
      </c>
      <c r="D38" s="65">
        <v>4</v>
      </c>
      <c r="E38" s="64" t="s">
        <v>15</v>
      </c>
      <c r="F38" s="61" t="s">
        <v>32</v>
      </c>
      <c r="G38" s="61" t="s">
        <v>689</v>
      </c>
      <c r="H38" s="87" t="str">
        <f>VLOOKUP(TablaResultados[[#This Row],[DNI]],'Jefes Directos mayo 2020'!$A$2:$I$318,8,0)</f>
        <v>ALVARADO ARAMBULO ALEXANDER ALBERTO</v>
      </c>
      <c r="I38" s="75" t="s">
        <v>820</v>
      </c>
      <c r="J38" s="76">
        <v>42040</v>
      </c>
      <c r="K38" s="10">
        <v>79.166666666666671</v>
      </c>
      <c r="L38" s="10">
        <v>77.777777777777771</v>
      </c>
      <c r="M38" s="10">
        <v>79.166666666666671</v>
      </c>
      <c r="N38" s="10">
        <v>77.083333333333329</v>
      </c>
      <c r="O38" s="67">
        <v>18</v>
      </c>
      <c r="P38" s="45">
        <v>18</v>
      </c>
      <c r="Q38" s="45">
        <v>18</v>
      </c>
      <c r="R38" s="67">
        <v>24</v>
      </c>
      <c r="S38" s="77" t="s">
        <v>1805</v>
      </c>
      <c r="T38" s="67" t="s">
        <v>667</v>
      </c>
      <c r="U38" s="78">
        <v>32619</v>
      </c>
      <c r="V38" s="67">
        <f ca="1">ROUNDDOWN((TODAY()-TablaResultados[[#This Row],[Fecha de nacimiento]])/365,0)</f>
        <v>31</v>
      </c>
      <c r="W38" s="68">
        <f>IFERROR(AVERAGE(TablaResultados[[#This Row],[Score-Buscamos la excelencia]:[Score-Vivimos y disfrutamos]]),"")</f>
        <v>78.298611111111114</v>
      </c>
      <c r="X38" s="69">
        <f>AVERAGE(TablaResultados[[#This Row],[Count-Buscamos la excelencia]:[Count-Vivimos y disfrutamos]])</f>
        <v>19.5</v>
      </c>
      <c r="Y38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39" spans="1:25">
      <c r="A39" s="61" t="s">
        <v>524</v>
      </c>
      <c r="B39" s="64" t="s">
        <v>525</v>
      </c>
      <c r="C39" s="64" t="s">
        <v>14</v>
      </c>
      <c r="D39" s="65">
        <v>4</v>
      </c>
      <c r="E39" s="64" t="s">
        <v>15</v>
      </c>
      <c r="F39" s="61" t="s">
        <v>32</v>
      </c>
      <c r="G39" s="61" t="s">
        <v>683</v>
      </c>
      <c r="H39" s="87" t="str">
        <f>VLOOKUP(TablaResultados[[#This Row],[DNI]],'Jefes Directos mayo 2020'!$A$2:$I$318,8,0)</f>
        <v>ALVARADO ARAMBULO ALEXANDER ALBERTO</v>
      </c>
      <c r="I39" s="75" t="s">
        <v>820</v>
      </c>
      <c r="J39" s="76">
        <v>43756</v>
      </c>
      <c r="K39" s="10">
        <v>63.235294117647058</v>
      </c>
      <c r="L39" s="10">
        <v>65</v>
      </c>
      <c r="M39" s="10">
        <v>66.17647058823529</v>
      </c>
      <c r="N39" s="10">
        <v>67.857142857142861</v>
      </c>
      <c r="O39" s="67">
        <v>17</v>
      </c>
      <c r="P39" s="45">
        <v>15</v>
      </c>
      <c r="Q39" s="45">
        <v>17</v>
      </c>
      <c r="R39" s="67">
        <v>21</v>
      </c>
      <c r="S39" s="77" t="s">
        <v>1805</v>
      </c>
      <c r="T39" s="67" t="s">
        <v>667</v>
      </c>
      <c r="U39" s="78">
        <v>33212</v>
      </c>
      <c r="V39" s="67">
        <f ca="1">ROUNDDOWN((TODAY()-TablaResultados[[#This Row],[Fecha de nacimiento]])/365,0)</f>
        <v>29</v>
      </c>
      <c r="W39" s="68">
        <f>IFERROR(AVERAGE(TablaResultados[[#This Row],[Score-Buscamos la excelencia]:[Score-Vivimos y disfrutamos]]),"")</f>
        <v>65.567226890756302</v>
      </c>
      <c r="X39" s="69">
        <f>AVERAGE(TablaResultados[[#This Row],[Count-Buscamos la excelencia]:[Count-Vivimos y disfrutamos]])</f>
        <v>17.5</v>
      </c>
      <c r="Y39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40" spans="1:25">
      <c r="A40" s="61" t="s">
        <v>568</v>
      </c>
      <c r="B40" s="64" t="s">
        <v>569</v>
      </c>
      <c r="C40" s="64" t="s">
        <v>14</v>
      </c>
      <c r="D40" s="65">
        <v>4</v>
      </c>
      <c r="E40" s="64" t="s">
        <v>15</v>
      </c>
      <c r="F40" s="61" t="s">
        <v>32</v>
      </c>
      <c r="G40" s="61" t="s">
        <v>689</v>
      </c>
      <c r="H40" s="87" t="str">
        <f>VLOOKUP(TablaResultados[[#This Row],[DNI]],'Jefes Directos mayo 2020'!$A$2:$I$318,8,0)</f>
        <v>ALVARADO ARAMBULO ALEXANDER ALBERTO</v>
      </c>
      <c r="I40" s="75" t="s">
        <v>820</v>
      </c>
      <c r="J40" s="76">
        <v>42919</v>
      </c>
      <c r="K40" s="10">
        <v>63.636363636363633</v>
      </c>
      <c r="L40" s="10">
        <v>65.909090909090907</v>
      </c>
      <c r="M40" s="10">
        <v>70.454545454545453</v>
      </c>
      <c r="N40" s="10">
        <v>61.666666666666657</v>
      </c>
      <c r="O40" s="67">
        <v>11</v>
      </c>
      <c r="P40" s="45">
        <v>11</v>
      </c>
      <c r="Q40" s="45">
        <v>11</v>
      </c>
      <c r="R40" s="67">
        <v>15</v>
      </c>
      <c r="S40" s="77" t="s">
        <v>1805</v>
      </c>
      <c r="T40" s="67" t="s">
        <v>667</v>
      </c>
      <c r="U40" s="78">
        <v>33014</v>
      </c>
      <c r="V40" s="67">
        <f ca="1">ROUNDDOWN((TODAY()-TablaResultados[[#This Row],[Fecha de nacimiento]])/365,0)</f>
        <v>30</v>
      </c>
      <c r="W40" s="68">
        <f>IFERROR(AVERAGE(TablaResultados[[#This Row],[Score-Buscamos la excelencia]:[Score-Vivimos y disfrutamos]]),"")</f>
        <v>65.416666666666657</v>
      </c>
      <c r="X40" s="69">
        <f>AVERAGE(TablaResultados[[#This Row],[Count-Buscamos la excelencia]:[Count-Vivimos y disfrutamos]])</f>
        <v>12</v>
      </c>
      <c r="Y40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41" spans="1:25">
      <c r="A41" s="7" t="s">
        <v>235</v>
      </c>
      <c r="B41" s="8" t="s">
        <v>236</v>
      </c>
      <c r="C41" s="8" t="s">
        <v>55</v>
      </c>
      <c r="D41" s="9">
        <v>2</v>
      </c>
      <c r="E41" s="8" t="s">
        <v>186</v>
      </c>
      <c r="F41" s="7" t="s">
        <v>190</v>
      </c>
      <c r="G41" s="8" t="s">
        <v>738</v>
      </c>
      <c r="H41" s="8" t="str">
        <f>VLOOKUP(TablaResultados[[#This Row],[DNI]],'Jefes Directos mayo 2020'!$A$2:$I$318,8,0)</f>
        <v>AMEGHINO ANDALUZ GIANCARLO</v>
      </c>
      <c r="I41" s="36" t="s">
        <v>819</v>
      </c>
      <c r="J41" s="58">
        <v>37292</v>
      </c>
      <c r="K41" s="10">
        <v>61.111111111111107</v>
      </c>
      <c r="L41" s="10">
        <v>55.555555555555557</v>
      </c>
      <c r="M41" s="10">
        <v>66.964285714285708</v>
      </c>
      <c r="N41" s="10">
        <v>67.592592592592595</v>
      </c>
      <c r="O41" s="11">
        <v>27</v>
      </c>
      <c r="P41" s="11">
        <v>27</v>
      </c>
      <c r="Q41" s="11">
        <v>28</v>
      </c>
      <c r="R41" s="11">
        <v>27</v>
      </c>
      <c r="S41" s="18" t="s">
        <v>637</v>
      </c>
      <c r="T41" s="27" t="s">
        <v>667</v>
      </c>
      <c r="U41" s="30">
        <v>25702</v>
      </c>
      <c r="V41" s="54">
        <f ca="1">ROUNDDOWN((TODAY()-TablaResultados[[#This Row],[Fecha de nacimiento]])/365,0)</f>
        <v>50</v>
      </c>
      <c r="W41" s="55">
        <f>IFERROR(AVERAGE(TablaResultados[[#This Row],[Score-Buscamos la excelencia]:[Score-Vivimos y disfrutamos]]),"")</f>
        <v>62.80588624338624</v>
      </c>
      <c r="X41" s="56">
        <f>AVERAGE(TablaResultados[[#This Row],[Count-Buscamos la excelencia]:[Count-Vivimos y disfrutamos]])</f>
        <v>27.25</v>
      </c>
      <c r="Y41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45 años a 54 años</v>
      </c>
    </row>
    <row r="42" spans="1:25">
      <c r="A42" s="7" t="s">
        <v>184</v>
      </c>
      <c r="B42" s="8" t="s">
        <v>185</v>
      </c>
      <c r="C42" s="8" t="s">
        <v>22</v>
      </c>
      <c r="D42" s="9">
        <v>3</v>
      </c>
      <c r="E42" s="8" t="s">
        <v>186</v>
      </c>
      <c r="F42" s="7" t="s">
        <v>187</v>
      </c>
      <c r="G42" s="8" t="s">
        <v>731</v>
      </c>
      <c r="H42" s="8" t="str">
        <f>VLOOKUP(TablaResultados[[#This Row],[DNI]],'Jefes Directos mayo 2020'!$A$2:$I$318,8,0)</f>
        <v>AMEGHINO ANDALUZ GIANCARLO</v>
      </c>
      <c r="I42" s="36" t="s">
        <v>819</v>
      </c>
      <c r="J42" s="58">
        <v>43745</v>
      </c>
      <c r="K42" s="10">
        <v>78.94736842105263</v>
      </c>
      <c r="L42" s="10">
        <v>81.578947368421055</v>
      </c>
      <c r="M42" s="10">
        <v>86.25</v>
      </c>
      <c r="N42" s="10">
        <v>85</v>
      </c>
      <c r="O42" s="11">
        <v>19</v>
      </c>
      <c r="P42" s="11">
        <v>19</v>
      </c>
      <c r="Q42" s="11">
        <v>20</v>
      </c>
      <c r="R42" s="11">
        <v>20</v>
      </c>
      <c r="S42" s="18" t="s">
        <v>637</v>
      </c>
      <c r="T42" s="27" t="s">
        <v>668</v>
      </c>
      <c r="U42" s="30">
        <v>33025</v>
      </c>
      <c r="V42" s="54">
        <f ca="1">ROUNDDOWN((TODAY()-TablaResultados[[#This Row],[Fecha de nacimiento]])/365,0)</f>
        <v>30</v>
      </c>
      <c r="W42" s="55">
        <f>IFERROR(AVERAGE(TablaResultados[[#This Row],[Score-Buscamos la excelencia]:[Score-Vivimos y disfrutamos]]),"")</f>
        <v>82.944078947368425</v>
      </c>
      <c r="X42" s="56">
        <f>AVERAGE(TablaResultados[[#This Row],[Count-Buscamos la excelencia]:[Count-Vivimos y disfrutamos]])</f>
        <v>19.5</v>
      </c>
      <c r="Y42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43" spans="1:25">
      <c r="A43" s="7" t="s">
        <v>335</v>
      </c>
      <c r="B43" s="8" t="s">
        <v>336</v>
      </c>
      <c r="C43" s="8" t="s">
        <v>55</v>
      </c>
      <c r="D43" s="9">
        <v>2</v>
      </c>
      <c r="E43" s="8" t="s">
        <v>186</v>
      </c>
      <c r="F43" s="7" t="s">
        <v>337</v>
      </c>
      <c r="G43" s="8" t="s">
        <v>759</v>
      </c>
      <c r="H43" s="8" t="str">
        <f>VLOOKUP(TablaResultados[[#This Row],[DNI]],'Jefes Directos mayo 2020'!$A$2:$I$318,8,0)</f>
        <v>AMEGHINO ANDALUZ GIANCARLO</v>
      </c>
      <c r="I43" s="36" t="s">
        <v>819</v>
      </c>
      <c r="J43" s="58">
        <v>40492</v>
      </c>
      <c r="K43" s="10">
        <v>75</v>
      </c>
      <c r="L43" s="10">
        <v>70.192307692307693</v>
      </c>
      <c r="M43" s="10">
        <v>76.851851851851848</v>
      </c>
      <c r="N43" s="10">
        <v>78</v>
      </c>
      <c r="O43" s="11">
        <v>25</v>
      </c>
      <c r="P43" s="11">
        <v>26</v>
      </c>
      <c r="Q43" s="11">
        <v>27</v>
      </c>
      <c r="R43" s="11">
        <v>25</v>
      </c>
      <c r="S43" s="18" t="s">
        <v>637</v>
      </c>
      <c r="T43" s="27" t="s">
        <v>667</v>
      </c>
      <c r="U43" s="30">
        <v>24193</v>
      </c>
      <c r="V43" s="54">
        <f ca="1">ROUNDDOWN((TODAY()-TablaResultados[[#This Row],[Fecha de nacimiento]])/365,0)</f>
        <v>54</v>
      </c>
      <c r="W43" s="55">
        <f>IFERROR(AVERAGE(TablaResultados[[#This Row],[Score-Buscamos la excelencia]:[Score-Vivimos y disfrutamos]]),"")</f>
        <v>75.011039886039882</v>
      </c>
      <c r="X43" s="56">
        <f>AVERAGE(TablaResultados[[#This Row],[Count-Buscamos la excelencia]:[Count-Vivimos y disfrutamos]])</f>
        <v>25.75</v>
      </c>
      <c r="Y43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45 años a 54 años</v>
      </c>
    </row>
    <row r="44" spans="1:25">
      <c r="A44" s="7" t="s">
        <v>478</v>
      </c>
      <c r="B44" s="8" t="s">
        <v>479</v>
      </c>
      <c r="C44" s="8" t="s">
        <v>22</v>
      </c>
      <c r="D44" s="9">
        <v>3</v>
      </c>
      <c r="E44" s="8" t="s">
        <v>186</v>
      </c>
      <c r="F44" s="7" t="s">
        <v>187</v>
      </c>
      <c r="G44" s="8" t="s">
        <v>731</v>
      </c>
      <c r="H44" s="8" t="str">
        <f>VLOOKUP(TablaResultados[[#This Row],[DNI]],'Jefes Directos mayo 2020'!$A$2:$I$318,8,0)</f>
        <v>AMEGHINO ANDALUZ GIANCARLO</v>
      </c>
      <c r="I44" s="36" t="s">
        <v>819</v>
      </c>
      <c r="J44" s="58">
        <v>43045</v>
      </c>
      <c r="K44" s="10">
        <v>79.545454545454547</v>
      </c>
      <c r="L44" s="10">
        <v>81.25</v>
      </c>
      <c r="M44" s="10">
        <v>81.25</v>
      </c>
      <c r="N44" s="10">
        <v>80.555555555555557</v>
      </c>
      <c r="O44" s="11">
        <v>33</v>
      </c>
      <c r="P44" s="11">
        <v>36</v>
      </c>
      <c r="Q44" s="11">
        <v>36</v>
      </c>
      <c r="R44" s="11">
        <v>36</v>
      </c>
      <c r="S44" s="18" t="s">
        <v>637</v>
      </c>
      <c r="T44" s="27" t="s">
        <v>668</v>
      </c>
      <c r="U44" s="30">
        <v>32320</v>
      </c>
      <c r="V44" s="54">
        <f ca="1">ROUNDDOWN((TODAY()-TablaResultados[[#This Row],[Fecha de nacimiento]])/365,0)</f>
        <v>32</v>
      </c>
      <c r="W44" s="55">
        <f>IFERROR(AVERAGE(TablaResultados[[#This Row],[Score-Buscamos la excelencia]:[Score-Vivimos y disfrutamos]]),"")</f>
        <v>80.650252525252526</v>
      </c>
      <c r="X44" s="56">
        <f>AVERAGE(TablaResultados[[#This Row],[Count-Buscamos la excelencia]:[Count-Vivimos y disfrutamos]])</f>
        <v>35.25</v>
      </c>
      <c r="Y44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45" spans="1:25">
      <c r="A45" s="7" t="s">
        <v>534</v>
      </c>
      <c r="B45" s="8" t="s">
        <v>535</v>
      </c>
      <c r="C45" s="8" t="s">
        <v>22</v>
      </c>
      <c r="D45" s="9">
        <v>3</v>
      </c>
      <c r="E45" s="8" t="s">
        <v>186</v>
      </c>
      <c r="F45" s="7" t="s">
        <v>536</v>
      </c>
      <c r="G45" s="8" t="s">
        <v>794</v>
      </c>
      <c r="H45" s="8" t="str">
        <f>VLOOKUP(TablaResultados[[#This Row],[DNI]],'Jefes Directos mayo 2020'!$A$2:$I$318,8,0)</f>
        <v>AMEGHINO ANDALUZ GIANCARLO</v>
      </c>
      <c r="I45" s="36" t="s">
        <v>819</v>
      </c>
      <c r="J45" s="58">
        <v>43535</v>
      </c>
      <c r="K45" s="10">
        <v>72.115384615384613</v>
      </c>
      <c r="L45" s="10">
        <v>75</v>
      </c>
      <c r="M45" s="10">
        <v>83.620689655172413</v>
      </c>
      <c r="N45" s="10">
        <v>75.961538461538467</v>
      </c>
      <c r="O45" s="11">
        <v>26</v>
      </c>
      <c r="P45" s="11">
        <v>28</v>
      </c>
      <c r="Q45" s="11">
        <v>29</v>
      </c>
      <c r="R45" s="11">
        <v>26</v>
      </c>
      <c r="S45" s="18" t="s">
        <v>637</v>
      </c>
      <c r="T45" s="27" t="s">
        <v>667</v>
      </c>
      <c r="U45" s="30">
        <v>35740</v>
      </c>
      <c r="V45" s="54">
        <f ca="1">ROUNDDOWN((TODAY()-TablaResultados[[#This Row],[Fecha de nacimiento]])/365,0)</f>
        <v>22</v>
      </c>
      <c r="W45" s="55">
        <f>IFERROR(AVERAGE(TablaResultados[[#This Row],[Score-Buscamos la excelencia]:[Score-Vivimos y disfrutamos]]),"")</f>
        <v>76.67440318302387</v>
      </c>
      <c r="X45" s="56">
        <f>AVERAGE(TablaResultados[[#This Row],[Count-Buscamos la excelencia]:[Count-Vivimos y disfrutamos]])</f>
        <v>27.25</v>
      </c>
      <c r="Y45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18 años a 24 años</v>
      </c>
    </row>
    <row r="46" spans="1:25">
      <c r="A46" s="7" t="s">
        <v>613</v>
      </c>
      <c r="B46" s="8" t="s">
        <v>614</v>
      </c>
      <c r="C46" s="8" t="s">
        <v>22</v>
      </c>
      <c r="D46" s="9">
        <v>3</v>
      </c>
      <c r="E46" s="8" t="s">
        <v>186</v>
      </c>
      <c r="F46" s="7" t="s">
        <v>247</v>
      </c>
      <c r="G46" s="8" t="s">
        <v>813</v>
      </c>
      <c r="H46" s="8" t="str">
        <f>VLOOKUP(TablaResultados[[#This Row],[DNI]],'Jefes Directos mayo 2020'!$A$2:$I$318,8,0)</f>
        <v>AMEGHINO ANDALUZ GIANCARLO</v>
      </c>
      <c r="I46" s="36" t="s">
        <v>819</v>
      </c>
      <c r="J46" s="58">
        <v>40792</v>
      </c>
      <c r="K46" s="10">
        <v>85</v>
      </c>
      <c r="L46" s="10">
        <v>84.027777777777771</v>
      </c>
      <c r="M46" s="10">
        <v>87.837837837837839</v>
      </c>
      <c r="N46" s="10">
        <v>87.837837837837839</v>
      </c>
      <c r="O46" s="11">
        <v>35</v>
      </c>
      <c r="P46" s="11">
        <v>36</v>
      </c>
      <c r="Q46" s="11">
        <v>37</v>
      </c>
      <c r="R46" s="11">
        <v>37</v>
      </c>
      <c r="S46" s="18" t="s">
        <v>637</v>
      </c>
      <c r="T46" s="27" t="s">
        <v>668</v>
      </c>
      <c r="U46" s="30">
        <v>30090</v>
      </c>
      <c r="V46" s="54">
        <f ca="1">ROUNDDOWN((TODAY()-TablaResultados[[#This Row],[Fecha de nacimiento]])/365,0)</f>
        <v>38</v>
      </c>
      <c r="W46" s="55">
        <f>IFERROR(AVERAGE(TablaResultados[[#This Row],[Score-Buscamos la excelencia]:[Score-Vivimos y disfrutamos]]),"")</f>
        <v>86.175863363363362</v>
      </c>
      <c r="X46" s="56">
        <f>AVERAGE(TablaResultados[[#This Row],[Count-Buscamos la excelencia]:[Count-Vivimos y disfrutamos]])</f>
        <v>36.25</v>
      </c>
      <c r="Y46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47" spans="1:25">
      <c r="A47" s="61" t="s">
        <v>235</v>
      </c>
      <c r="B47" s="64" t="s">
        <v>236</v>
      </c>
      <c r="C47" s="64" t="s">
        <v>55</v>
      </c>
      <c r="D47" s="65">
        <v>2</v>
      </c>
      <c r="E47" s="64" t="s">
        <v>186</v>
      </c>
      <c r="F47" s="61" t="s">
        <v>190</v>
      </c>
      <c r="G47" s="61" t="s">
        <v>738</v>
      </c>
      <c r="H47" s="87" t="str">
        <f>VLOOKUP(TablaResultados[[#This Row],[DNI]],'Jefes Directos mayo 2020'!$A$2:$I$318,8,0)</f>
        <v>AMEGHINO ANDALUZ GIANCARLO</v>
      </c>
      <c r="I47" s="75" t="s">
        <v>819</v>
      </c>
      <c r="J47" s="76">
        <v>37292</v>
      </c>
      <c r="K47" s="10">
        <v>60</v>
      </c>
      <c r="L47" s="10">
        <v>54.545454545454547</v>
      </c>
      <c r="M47" s="10">
        <v>70</v>
      </c>
      <c r="N47" s="10">
        <v>68.181818181818187</v>
      </c>
      <c r="O47" s="67">
        <v>10</v>
      </c>
      <c r="P47" s="45">
        <v>11</v>
      </c>
      <c r="Q47" s="45">
        <v>10</v>
      </c>
      <c r="R47" s="67">
        <v>11</v>
      </c>
      <c r="S47" s="77" t="s">
        <v>1805</v>
      </c>
      <c r="T47" s="67" t="s">
        <v>667</v>
      </c>
      <c r="U47" s="78">
        <v>25702</v>
      </c>
      <c r="V47" s="67">
        <f ca="1">ROUNDDOWN((TODAY()-TablaResultados[[#This Row],[Fecha de nacimiento]])/365,0)</f>
        <v>50</v>
      </c>
      <c r="W47" s="68">
        <f>IFERROR(AVERAGE(TablaResultados[[#This Row],[Score-Buscamos la excelencia]:[Score-Vivimos y disfrutamos]]),"")</f>
        <v>63.181818181818187</v>
      </c>
      <c r="X47" s="69">
        <f>AVERAGE(TablaResultados[[#This Row],[Count-Buscamos la excelencia]:[Count-Vivimos y disfrutamos]])</f>
        <v>10.5</v>
      </c>
      <c r="Y47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45 años a 54 años</v>
      </c>
    </row>
    <row r="48" spans="1:25">
      <c r="A48" s="61" t="s">
        <v>335</v>
      </c>
      <c r="B48" s="64" t="s">
        <v>336</v>
      </c>
      <c r="C48" s="64" t="s">
        <v>55</v>
      </c>
      <c r="D48" s="65">
        <v>2</v>
      </c>
      <c r="E48" s="64" t="s">
        <v>186</v>
      </c>
      <c r="F48" s="61" t="s">
        <v>337</v>
      </c>
      <c r="G48" s="61" t="s">
        <v>759</v>
      </c>
      <c r="H48" s="87" t="str">
        <f>VLOOKUP(TablaResultados[[#This Row],[DNI]],'Jefes Directos mayo 2020'!$A$2:$I$318,8,0)</f>
        <v>AMEGHINO ANDALUZ GIANCARLO</v>
      </c>
      <c r="I48" s="75" t="s">
        <v>819</v>
      </c>
      <c r="J48" s="76">
        <v>40492</v>
      </c>
      <c r="K48" s="10">
        <v>73.4375</v>
      </c>
      <c r="L48" s="10">
        <v>73.4375</v>
      </c>
      <c r="M48" s="10">
        <v>83.82352941176471</v>
      </c>
      <c r="N48" s="10">
        <v>76.5625</v>
      </c>
      <c r="O48" s="67">
        <v>16</v>
      </c>
      <c r="P48" s="45">
        <v>16</v>
      </c>
      <c r="Q48" s="45">
        <v>17</v>
      </c>
      <c r="R48" s="67">
        <v>16</v>
      </c>
      <c r="S48" s="77" t="s">
        <v>1805</v>
      </c>
      <c r="T48" s="67" t="s">
        <v>667</v>
      </c>
      <c r="U48" s="78">
        <v>24193</v>
      </c>
      <c r="V48" s="67">
        <f ca="1">ROUNDDOWN((TODAY()-TablaResultados[[#This Row],[Fecha de nacimiento]])/365,0)</f>
        <v>54</v>
      </c>
      <c r="W48" s="68">
        <f>IFERROR(AVERAGE(TablaResultados[[#This Row],[Score-Buscamos la excelencia]:[Score-Vivimos y disfrutamos]]),"")</f>
        <v>76.815257352941174</v>
      </c>
      <c r="X48" s="69">
        <f>AVERAGE(TablaResultados[[#This Row],[Count-Buscamos la excelencia]:[Count-Vivimos y disfrutamos]])</f>
        <v>16.25</v>
      </c>
      <c r="Y48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45 años a 54 años</v>
      </c>
    </row>
    <row r="49" spans="1:25">
      <c r="A49" s="63" t="s">
        <v>841</v>
      </c>
      <c r="B49" s="64" t="s">
        <v>842</v>
      </c>
      <c r="C49" s="64" t="s">
        <v>22</v>
      </c>
      <c r="D49" s="65">
        <v>3</v>
      </c>
      <c r="E49" s="64" t="s">
        <v>186</v>
      </c>
      <c r="F49" s="61" t="s">
        <v>187</v>
      </c>
      <c r="G49" s="61" t="s">
        <v>731</v>
      </c>
      <c r="H49" s="87" t="str">
        <f>VLOOKUP(TablaResultados[[#This Row],[DNI]],'Jefes Directos mayo 2020'!$A$2:$I$318,8,0)</f>
        <v>AMEGHINO ANDALUZ GIANCARLO</v>
      </c>
      <c r="I49" s="75" t="s">
        <v>819</v>
      </c>
      <c r="J49" s="76">
        <v>43906</v>
      </c>
      <c r="K49" s="10">
        <v>67.857142857142861</v>
      </c>
      <c r="L49" s="10">
        <v>71.428571428571431</v>
      </c>
      <c r="M49" s="10">
        <v>78.571428571428569</v>
      </c>
      <c r="N49" s="10">
        <v>67.857142857142861</v>
      </c>
      <c r="O49" s="67">
        <v>7</v>
      </c>
      <c r="P49" s="45">
        <v>7</v>
      </c>
      <c r="Q49" s="45">
        <v>7</v>
      </c>
      <c r="R49" s="67">
        <v>7</v>
      </c>
      <c r="S49" s="77" t="s">
        <v>1805</v>
      </c>
      <c r="T49" s="67" t="s">
        <v>668</v>
      </c>
      <c r="U49" s="78">
        <v>32967</v>
      </c>
      <c r="V49" s="67">
        <f ca="1">ROUNDDOWN((TODAY()-TablaResultados[[#This Row],[Fecha de nacimiento]])/365,0)</f>
        <v>30</v>
      </c>
      <c r="W49" s="68">
        <f>IFERROR(AVERAGE(TablaResultados[[#This Row],[Score-Buscamos la excelencia]:[Score-Vivimos y disfrutamos]]),"")</f>
        <v>71.428571428571416</v>
      </c>
      <c r="X49" s="69">
        <f>AVERAGE(TablaResultados[[#This Row],[Count-Buscamos la excelencia]:[Count-Vivimos y disfrutamos]])</f>
        <v>7</v>
      </c>
      <c r="Y49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50" spans="1:25">
      <c r="A50" s="61" t="s">
        <v>478</v>
      </c>
      <c r="B50" s="64" t="s">
        <v>479</v>
      </c>
      <c r="C50" s="64" t="s">
        <v>22</v>
      </c>
      <c r="D50" s="65">
        <v>3</v>
      </c>
      <c r="E50" s="64" t="s">
        <v>186</v>
      </c>
      <c r="F50" s="61" t="s">
        <v>187</v>
      </c>
      <c r="G50" s="61" t="s">
        <v>731</v>
      </c>
      <c r="H50" s="87" t="str">
        <f>VLOOKUP(TablaResultados[[#This Row],[DNI]],'Jefes Directos mayo 2020'!$A$2:$I$318,8,0)</f>
        <v>AMEGHINO ANDALUZ GIANCARLO</v>
      </c>
      <c r="I50" s="75" t="s">
        <v>819</v>
      </c>
      <c r="J50" s="76">
        <v>43045</v>
      </c>
      <c r="K50" s="10">
        <v>82.352941176470594</v>
      </c>
      <c r="L50" s="10">
        <v>82.8125</v>
      </c>
      <c r="M50" s="10">
        <v>83.82352941176471</v>
      </c>
      <c r="N50" s="10">
        <v>82.352941176470594</v>
      </c>
      <c r="O50" s="67">
        <v>17</v>
      </c>
      <c r="P50" s="45">
        <v>16</v>
      </c>
      <c r="Q50" s="45">
        <v>17</v>
      </c>
      <c r="R50" s="67">
        <v>17</v>
      </c>
      <c r="S50" s="77" t="s">
        <v>1805</v>
      </c>
      <c r="T50" s="67" t="s">
        <v>668</v>
      </c>
      <c r="U50" s="78">
        <v>32320</v>
      </c>
      <c r="V50" s="67">
        <f ca="1">ROUNDDOWN((TODAY()-TablaResultados[[#This Row],[Fecha de nacimiento]])/365,0)</f>
        <v>32</v>
      </c>
      <c r="W50" s="68">
        <f>IFERROR(AVERAGE(TablaResultados[[#This Row],[Score-Buscamos la excelencia]:[Score-Vivimos y disfrutamos]]),"")</f>
        <v>82.835477941176478</v>
      </c>
      <c r="X50" s="69">
        <f>AVERAGE(TablaResultados[[#This Row],[Count-Buscamos la excelencia]:[Count-Vivimos y disfrutamos]])</f>
        <v>16.75</v>
      </c>
      <c r="Y50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51" spans="1:25">
      <c r="A51" s="61" t="s">
        <v>534</v>
      </c>
      <c r="B51" s="64" t="s">
        <v>535</v>
      </c>
      <c r="C51" s="64" t="s">
        <v>22</v>
      </c>
      <c r="D51" s="65">
        <v>3</v>
      </c>
      <c r="E51" s="64" t="s">
        <v>186</v>
      </c>
      <c r="F51" s="61" t="s">
        <v>536</v>
      </c>
      <c r="G51" s="61" t="s">
        <v>794</v>
      </c>
      <c r="H51" s="87" t="str">
        <f>VLOOKUP(TablaResultados[[#This Row],[DNI]],'Jefes Directos mayo 2020'!$A$2:$I$318,8,0)</f>
        <v>AMEGHINO ANDALUZ GIANCARLO</v>
      </c>
      <c r="I51" s="75" t="s">
        <v>819</v>
      </c>
      <c r="J51" s="76">
        <v>43535</v>
      </c>
      <c r="K51" s="10">
        <v>79.545454545454547</v>
      </c>
      <c r="L51" s="10">
        <v>70.454545454545453</v>
      </c>
      <c r="M51" s="10">
        <v>84.090909090909093</v>
      </c>
      <c r="N51" s="10">
        <v>77.272727272727266</v>
      </c>
      <c r="O51" s="67">
        <v>11</v>
      </c>
      <c r="P51" s="45">
        <v>11</v>
      </c>
      <c r="Q51" s="45">
        <v>11</v>
      </c>
      <c r="R51" s="67">
        <v>11</v>
      </c>
      <c r="S51" s="77" t="s">
        <v>1805</v>
      </c>
      <c r="T51" s="67" t="s">
        <v>667</v>
      </c>
      <c r="U51" s="78">
        <v>35740</v>
      </c>
      <c r="V51" s="67">
        <f ca="1">ROUNDDOWN((TODAY()-TablaResultados[[#This Row],[Fecha de nacimiento]])/365,0)</f>
        <v>22</v>
      </c>
      <c r="W51" s="68">
        <f>IFERROR(AVERAGE(TablaResultados[[#This Row],[Score-Buscamos la excelencia]:[Score-Vivimos y disfrutamos]]),"")</f>
        <v>77.840909090909093</v>
      </c>
      <c r="X51" s="69">
        <f>AVERAGE(TablaResultados[[#This Row],[Count-Buscamos la excelencia]:[Count-Vivimos y disfrutamos]])</f>
        <v>11</v>
      </c>
      <c r="Y51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18 años a 24 años</v>
      </c>
    </row>
    <row r="52" spans="1:25">
      <c r="A52" s="61" t="s">
        <v>613</v>
      </c>
      <c r="B52" s="64" t="s">
        <v>614</v>
      </c>
      <c r="C52" s="64" t="s">
        <v>22</v>
      </c>
      <c r="D52" s="65">
        <v>3</v>
      </c>
      <c r="E52" s="64" t="s">
        <v>186</v>
      </c>
      <c r="F52" s="61" t="s">
        <v>247</v>
      </c>
      <c r="G52" s="61" t="s">
        <v>813</v>
      </c>
      <c r="H52" s="87" t="str">
        <f>VLOOKUP(TablaResultados[[#This Row],[DNI]],'Jefes Directos mayo 2020'!$A$2:$I$318,8,0)</f>
        <v>AMEGHINO ANDALUZ GIANCARLO</v>
      </c>
      <c r="I52" s="75" t="s">
        <v>819</v>
      </c>
      <c r="J52" s="76">
        <v>40792</v>
      </c>
      <c r="K52" s="10">
        <v>76.13636363636364</v>
      </c>
      <c r="L52" s="10">
        <v>79.347826086956516</v>
      </c>
      <c r="M52" s="10">
        <v>85.416666666666671</v>
      </c>
      <c r="N52" s="10">
        <v>81.25</v>
      </c>
      <c r="O52" s="67">
        <v>22</v>
      </c>
      <c r="P52" s="45">
        <v>23</v>
      </c>
      <c r="Q52" s="45">
        <v>24</v>
      </c>
      <c r="R52" s="67">
        <v>24</v>
      </c>
      <c r="S52" s="77" t="s">
        <v>1805</v>
      </c>
      <c r="T52" s="67" t="s">
        <v>668</v>
      </c>
      <c r="U52" s="78">
        <v>30090</v>
      </c>
      <c r="V52" s="67">
        <f ca="1">ROUNDDOWN((TODAY()-TablaResultados[[#This Row],[Fecha de nacimiento]])/365,0)</f>
        <v>38</v>
      </c>
      <c r="W52" s="68">
        <f>IFERROR(AVERAGE(TablaResultados[[#This Row],[Score-Buscamos la excelencia]:[Score-Vivimos y disfrutamos]]),"")</f>
        <v>80.537714097496703</v>
      </c>
      <c r="X52" s="69">
        <f>AVERAGE(TablaResultados[[#This Row],[Count-Buscamos la excelencia]:[Count-Vivimos y disfrutamos]])</f>
        <v>23.25</v>
      </c>
      <c r="Y52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53" spans="1:25">
      <c r="A53" s="7" t="s">
        <v>220</v>
      </c>
      <c r="B53" s="8" t="s">
        <v>221</v>
      </c>
      <c r="C53" s="8" t="s">
        <v>14</v>
      </c>
      <c r="D53" s="9">
        <v>4</v>
      </c>
      <c r="E53" s="8" t="s">
        <v>15</v>
      </c>
      <c r="F53" s="7" t="s">
        <v>39</v>
      </c>
      <c r="G53" s="8" t="s">
        <v>708</v>
      </c>
      <c r="H53" s="8" t="str">
        <f>VLOOKUP(TablaResultados[[#This Row],[DNI]],'Jefes Directos mayo 2020'!$A$2:$I$318,8,0)</f>
        <v>ARREDONDO PANTOJA MARCOS ANTONIO</v>
      </c>
      <c r="I53" s="36" t="s">
        <v>819</v>
      </c>
      <c r="J53" s="58">
        <v>42982</v>
      </c>
      <c r="K53" s="10">
        <v>75</v>
      </c>
      <c r="L53" s="10">
        <v>66.666666666666671</v>
      </c>
      <c r="M53" s="10">
        <v>79.166666666666671</v>
      </c>
      <c r="N53" s="10">
        <v>70.833333333333329</v>
      </c>
      <c r="O53" s="11">
        <v>6</v>
      </c>
      <c r="P53" s="11">
        <v>6</v>
      </c>
      <c r="Q53" s="11">
        <v>6</v>
      </c>
      <c r="R53" s="10">
        <v>6</v>
      </c>
      <c r="S53" s="18" t="s">
        <v>637</v>
      </c>
      <c r="T53" s="27" t="s">
        <v>668</v>
      </c>
      <c r="U53" s="30">
        <v>30081</v>
      </c>
      <c r="V53" s="54">
        <f ca="1">ROUNDDOWN((TODAY()-TablaResultados[[#This Row],[Fecha de nacimiento]])/365,0)</f>
        <v>38</v>
      </c>
      <c r="W53" s="55">
        <f>IFERROR(AVERAGE(TablaResultados[[#This Row],[Score-Buscamos la excelencia]:[Score-Vivimos y disfrutamos]]),"")</f>
        <v>72.916666666666671</v>
      </c>
      <c r="X53" s="56">
        <f>AVERAGE(TablaResultados[[#This Row],[Count-Buscamos la excelencia]:[Count-Vivimos y disfrutamos]])</f>
        <v>6</v>
      </c>
      <c r="Y53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54" spans="1:25">
      <c r="A54" s="7" t="s">
        <v>291</v>
      </c>
      <c r="B54" s="8" t="s">
        <v>292</v>
      </c>
      <c r="C54" s="8" t="s">
        <v>14</v>
      </c>
      <c r="D54" s="9">
        <v>4</v>
      </c>
      <c r="E54" s="8" t="s">
        <v>15</v>
      </c>
      <c r="F54" s="7" t="s">
        <v>39</v>
      </c>
      <c r="G54" s="8" t="s">
        <v>708</v>
      </c>
      <c r="H54" s="8" t="str">
        <f>VLOOKUP(TablaResultados[[#This Row],[DNI]],'Jefes Directos mayo 2020'!$A$2:$I$318,8,0)</f>
        <v>ARREDONDO PANTOJA MARCOS ANTONIO</v>
      </c>
      <c r="I54" s="36" t="s">
        <v>819</v>
      </c>
      <c r="J54" s="58">
        <v>43801</v>
      </c>
      <c r="K54" s="10">
        <v>71.15384615384616</v>
      </c>
      <c r="L54" s="10">
        <v>73.07692307692308</v>
      </c>
      <c r="M54" s="10">
        <v>76.92307692307692</v>
      </c>
      <c r="N54" s="10">
        <v>63.46153846153846</v>
      </c>
      <c r="O54" s="11">
        <v>13</v>
      </c>
      <c r="P54" s="11">
        <v>13</v>
      </c>
      <c r="Q54" s="11">
        <v>13</v>
      </c>
      <c r="R54" s="11">
        <v>13</v>
      </c>
      <c r="S54" s="18" t="s">
        <v>637</v>
      </c>
      <c r="T54" s="27" t="s">
        <v>667</v>
      </c>
      <c r="U54" s="30">
        <v>34879</v>
      </c>
      <c r="V54" s="54">
        <f ca="1">ROUNDDOWN((TODAY()-TablaResultados[[#This Row],[Fecha de nacimiento]])/365,0)</f>
        <v>25</v>
      </c>
      <c r="W54" s="55">
        <f>IFERROR(AVERAGE(TablaResultados[[#This Row],[Score-Buscamos la excelencia]:[Score-Vivimos y disfrutamos]]),"")</f>
        <v>71.153846153846146</v>
      </c>
      <c r="X54" s="56">
        <f>AVERAGE(TablaResultados[[#This Row],[Count-Buscamos la excelencia]:[Count-Vivimos y disfrutamos]])</f>
        <v>13</v>
      </c>
      <c r="Y54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55" spans="1:25">
      <c r="A55" s="7" t="s">
        <v>297</v>
      </c>
      <c r="B55" s="8" t="s">
        <v>298</v>
      </c>
      <c r="C55" s="8" t="s">
        <v>14</v>
      </c>
      <c r="D55" s="9">
        <v>4</v>
      </c>
      <c r="E55" s="8" t="s">
        <v>15</v>
      </c>
      <c r="F55" s="7" t="s">
        <v>39</v>
      </c>
      <c r="G55" s="8" t="s">
        <v>708</v>
      </c>
      <c r="H55" s="8" t="str">
        <f>VLOOKUP(TablaResultados[[#This Row],[DNI]],'Jefes Directos mayo 2020'!$A$2:$I$318,8,0)</f>
        <v>ARREDONDO PANTOJA MARCOS ANTONIO</v>
      </c>
      <c r="I55" s="36" t="s">
        <v>819</v>
      </c>
      <c r="J55" s="58">
        <v>43292</v>
      </c>
      <c r="K55" s="10">
        <v>78.333333333333329</v>
      </c>
      <c r="L55" s="10">
        <v>80</v>
      </c>
      <c r="M55" s="10">
        <v>85</v>
      </c>
      <c r="N55" s="10">
        <v>75</v>
      </c>
      <c r="O55" s="11">
        <v>15</v>
      </c>
      <c r="P55" s="11">
        <v>15</v>
      </c>
      <c r="Q55" s="11">
        <v>15</v>
      </c>
      <c r="R55" s="11">
        <v>15</v>
      </c>
      <c r="S55" s="18" t="s">
        <v>637</v>
      </c>
      <c r="T55" s="27" t="s">
        <v>667</v>
      </c>
      <c r="U55" s="30">
        <v>32740</v>
      </c>
      <c r="V55" s="54">
        <f ca="1">ROUNDDOWN((TODAY()-TablaResultados[[#This Row],[Fecha de nacimiento]])/365,0)</f>
        <v>30</v>
      </c>
      <c r="W55" s="55">
        <f>IFERROR(AVERAGE(TablaResultados[[#This Row],[Score-Buscamos la excelencia]:[Score-Vivimos y disfrutamos]]),"")</f>
        <v>79.583333333333329</v>
      </c>
      <c r="X55" s="56">
        <f>AVERAGE(TablaResultados[[#This Row],[Count-Buscamos la excelencia]:[Count-Vivimos y disfrutamos]])</f>
        <v>15</v>
      </c>
      <c r="Y55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56" spans="1:25">
      <c r="A56" s="7" t="s">
        <v>311</v>
      </c>
      <c r="B56" s="8" t="s">
        <v>312</v>
      </c>
      <c r="C56" s="8" t="s">
        <v>14</v>
      </c>
      <c r="D56" s="9">
        <v>4</v>
      </c>
      <c r="E56" s="8" t="s">
        <v>15</v>
      </c>
      <c r="F56" s="7" t="s">
        <v>39</v>
      </c>
      <c r="G56" s="8" t="s">
        <v>708</v>
      </c>
      <c r="H56" s="8" t="str">
        <f>VLOOKUP(TablaResultados[[#This Row],[DNI]],'Jefes Directos mayo 2020'!$A$2:$I$318,8,0)</f>
        <v>ARREDONDO PANTOJA MARCOS ANTONIO</v>
      </c>
      <c r="I56" s="36" t="s">
        <v>819</v>
      </c>
      <c r="J56" s="58">
        <v>42751</v>
      </c>
      <c r="K56" s="10">
        <v>69.642857142857139</v>
      </c>
      <c r="L56" s="10">
        <v>69.642857142857139</v>
      </c>
      <c r="M56" s="10">
        <v>78.571428571428569</v>
      </c>
      <c r="N56" s="10">
        <v>76.785714285714292</v>
      </c>
      <c r="O56" s="11">
        <v>14</v>
      </c>
      <c r="P56" s="11">
        <v>14</v>
      </c>
      <c r="Q56" s="11">
        <v>14</v>
      </c>
      <c r="R56" s="11">
        <v>14</v>
      </c>
      <c r="S56" s="18" t="s">
        <v>637</v>
      </c>
      <c r="T56" s="27" t="s">
        <v>667</v>
      </c>
      <c r="U56" s="30">
        <v>23337</v>
      </c>
      <c r="V56" s="54">
        <f ca="1">ROUNDDOWN((TODAY()-TablaResultados[[#This Row],[Fecha de nacimiento]])/365,0)</f>
        <v>56</v>
      </c>
      <c r="W56" s="55">
        <f>IFERROR(AVERAGE(TablaResultados[[#This Row],[Score-Buscamos la excelencia]:[Score-Vivimos y disfrutamos]]),"")</f>
        <v>73.660714285714278</v>
      </c>
      <c r="X56" s="56">
        <f>AVERAGE(TablaResultados[[#This Row],[Count-Buscamos la excelencia]:[Count-Vivimos y disfrutamos]])</f>
        <v>14</v>
      </c>
      <c r="Y56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Más de 54 años</v>
      </c>
    </row>
    <row r="57" spans="1:25">
      <c r="A57" s="7" t="s">
        <v>585</v>
      </c>
      <c r="B57" s="8" t="s">
        <v>586</v>
      </c>
      <c r="C57" s="8" t="s">
        <v>14</v>
      </c>
      <c r="D57" s="9">
        <v>4</v>
      </c>
      <c r="E57" s="8" t="s">
        <v>15</v>
      </c>
      <c r="F57" s="7" t="s">
        <v>39</v>
      </c>
      <c r="G57" s="8" t="s">
        <v>708</v>
      </c>
      <c r="H57" s="8" t="str">
        <f>VLOOKUP(TablaResultados[[#This Row],[DNI]],'Jefes Directos mayo 2020'!$A$2:$I$318,8,0)</f>
        <v>ARREDONDO PANTOJA MARCOS ANTONIO</v>
      </c>
      <c r="I57" s="36" t="s">
        <v>819</v>
      </c>
      <c r="J57" s="58">
        <v>43559</v>
      </c>
      <c r="K57" s="10">
        <v>76.785714285714292</v>
      </c>
      <c r="L57" s="10">
        <v>75</v>
      </c>
      <c r="M57" s="10">
        <v>80.357142857142861</v>
      </c>
      <c r="N57" s="10">
        <v>71.428571428571431</v>
      </c>
      <c r="O57" s="11">
        <v>14</v>
      </c>
      <c r="P57" s="11">
        <v>14</v>
      </c>
      <c r="Q57" s="11">
        <v>14</v>
      </c>
      <c r="R57" s="11">
        <v>14</v>
      </c>
      <c r="S57" s="18" t="s">
        <v>637</v>
      </c>
      <c r="T57" s="27" t="s">
        <v>667</v>
      </c>
      <c r="U57" s="30">
        <v>33023</v>
      </c>
      <c r="V57" s="54">
        <f ca="1">ROUNDDOWN((TODAY()-TablaResultados[[#This Row],[Fecha de nacimiento]])/365,0)</f>
        <v>30</v>
      </c>
      <c r="W57" s="55">
        <f>IFERROR(AVERAGE(TablaResultados[[#This Row],[Score-Buscamos la excelencia]:[Score-Vivimos y disfrutamos]]),"")</f>
        <v>75.892857142857139</v>
      </c>
      <c r="X57" s="56">
        <f>AVERAGE(TablaResultados[[#This Row],[Count-Buscamos la excelencia]:[Count-Vivimos y disfrutamos]])</f>
        <v>14</v>
      </c>
      <c r="Y57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58" spans="1:25">
      <c r="A58" s="61" t="s">
        <v>220</v>
      </c>
      <c r="B58" s="64" t="s">
        <v>221</v>
      </c>
      <c r="C58" s="64" t="s">
        <v>14</v>
      </c>
      <c r="D58" s="65">
        <v>4</v>
      </c>
      <c r="E58" s="64" t="s">
        <v>15</v>
      </c>
      <c r="F58" s="61" t="s">
        <v>39</v>
      </c>
      <c r="G58" s="61" t="s">
        <v>708</v>
      </c>
      <c r="H58" s="87" t="str">
        <f>VLOOKUP(TablaResultados[[#This Row],[DNI]],'Jefes Directos mayo 2020'!$A$2:$I$318,8,0)</f>
        <v>ARREDONDO PANTOJA MARCOS ANTONIO</v>
      </c>
      <c r="I58" s="75" t="s">
        <v>819</v>
      </c>
      <c r="J58" s="76">
        <v>42982</v>
      </c>
      <c r="K58" s="10">
        <v>56.81818181818182</v>
      </c>
      <c r="L58" s="10">
        <v>52.083333333333343</v>
      </c>
      <c r="M58" s="10">
        <v>62.5</v>
      </c>
      <c r="N58" s="10">
        <v>56.25</v>
      </c>
      <c r="O58" s="67">
        <v>11</v>
      </c>
      <c r="P58" s="45">
        <v>12</v>
      </c>
      <c r="Q58" s="45">
        <v>12</v>
      </c>
      <c r="R58" s="67">
        <v>12</v>
      </c>
      <c r="S58" s="77" t="s">
        <v>1805</v>
      </c>
      <c r="T58" s="67" t="s">
        <v>668</v>
      </c>
      <c r="U58" s="78">
        <v>30081</v>
      </c>
      <c r="V58" s="67">
        <f ca="1">ROUNDDOWN((TODAY()-TablaResultados[[#This Row],[Fecha de nacimiento]])/365,0)</f>
        <v>38</v>
      </c>
      <c r="W58" s="68">
        <f>IFERROR(AVERAGE(TablaResultados[[#This Row],[Score-Buscamos la excelencia]:[Score-Vivimos y disfrutamos]]),"")</f>
        <v>56.912878787878789</v>
      </c>
      <c r="X58" s="69">
        <f>AVERAGE(TablaResultados[[#This Row],[Count-Buscamos la excelencia]:[Count-Vivimos y disfrutamos]])</f>
        <v>11.75</v>
      </c>
      <c r="Y58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59" spans="1:25">
      <c r="A59" s="61" t="s">
        <v>291</v>
      </c>
      <c r="B59" s="64" t="s">
        <v>292</v>
      </c>
      <c r="C59" s="64" t="s">
        <v>14</v>
      </c>
      <c r="D59" s="65">
        <v>4</v>
      </c>
      <c r="E59" s="64" t="s">
        <v>15</v>
      </c>
      <c r="F59" s="61" t="s">
        <v>39</v>
      </c>
      <c r="G59" s="61" t="s">
        <v>708</v>
      </c>
      <c r="H59" s="87" t="str">
        <f>VLOOKUP(TablaResultados[[#This Row],[DNI]],'Jefes Directos mayo 2020'!$A$2:$I$318,8,0)</f>
        <v>ARREDONDO PANTOJA MARCOS ANTONIO</v>
      </c>
      <c r="I59" s="75" t="s">
        <v>819</v>
      </c>
      <c r="J59" s="76">
        <v>43801</v>
      </c>
      <c r="K59" s="10">
        <v>63.636363636363633</v>
      </c>
      <c r="L59" s="10">
        <v>66.666666666666671</v>
      </c>
      <c r="M59" s="10">
        <v>64.583333333333329</v>
      </c>
      <c r="N59" s="10">
        <v>56.25</v>
      </c>
      <c r="O59" s="67">
        <v>11</v>
      </c>
      <c r="P59" s="45">
        <v>12</v>
      </c>
      <c r="Q59" s="45">
        <v>12</v>
      </c>
      <c r="R59" s="67">
        <v>12</v>
      </c>
      <c r="S59" s="77" t="s">
        <v>1805</v>
      </c>
      <c r="T59" s="67" t="s">
        <v>667</v>
      </c>
      <c r="U59" s="78">
        <v>34879</v>
      </c>
      <c r="V59" s="67">
        <f ca="1">ROUNDDOWN((TODAY()-TablaResultados[[#This Row],[Fecha de nacimiento]])/365,0)</f>
        <v>25</v>
      </c>
      <c r="W59" s="68">
        <f>IFERROR(AVERAGE(TablaResultados[[#This Row],[Score-Buscamos la excelencia]:[Score-Vivimos y disfrutamos]]),"")</f>
        <v>62.784090909090907</v>
      </c>
      <c r="X59" s="69">
        <f>AVERAGE(TablaResultados[[#This Row],[Count-Buscamos la excelencia]:[Count-Vivimos y disfrutamos]])</f>
        <v>11.75</v>
      </c>
      <c r="Y59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60" spans="1:25">
      <c r="A60" s="61" t="s">
        <v>297</v>
      </c>
      <c r="B60" s="64" t="s">
        <v>298</v>
      </c>
      <c r="C60" s="64" t="s">
        <v>14</v>
      </c>
      <c r="D60" s="65">
        <v>4</v>
      </c>
      <c r="E60" s="64" t="s">
        <v>15</v>
      </c>
      <c r="F60" s="61" t="s">
        <v>39</v>
      </c>
      <c r="G60" s="61" t="s">
        <v>708</v>
      </c>
      <c r="H60" s="87" t="str">
        <f>VLOOKUP(TablaResultados[[#This Row],[DNI]],'Jefes Directos mayo 2020'!$A$2:$I$318,8,0)</f>
        <v>ARREDONDO PANTOJA MARCOS ANTONIO</v>
      </c>
      <c r="I60" s="75" t="s">
        <v>819</v>
      </c>
      <c r="J60" s="76">
        <v>43292</v>
      </c>
      <c r="K60" s="10">
        <v>61.53846153846154</v>
      </c>
      <c r="L60" s="10">
        <v>61.666666666666657</v>
      </c>
      <c r="M60" s="10">
        <v>68.333333333333329</v>
      </c>
      <c r="N60" s="10">
        <v>60</v>
      </c>
      <c r="O60" s="67">
        <v>13</v>
      </c>
      <c r="P60" s="45">
        <v>15</v>
      </c>
      <c r="Q60" s="45">
        <v>15</v>
      </c>
      <c r="R60" s="67">
        <v>15</v>
      </c>
      <c r="S60" s="77" t="s">
        <v>1805</v>
      </c>
      <c r="T60" s="67" t="s">
        <v>667</v>
      </c>
      <c r="U60" s="78">
        <v>32740</v>
      </c>
      <c r="V60" s="67">
        <f ca="1">ROUNDDOWN((TODAY()-TablaResultados[[#This Row],[Fecha de nacimiento]])/365,0)</f>
        <v>30</v>
      </c>
      <c r="W60" s="68">
        <f>IFERROR(AVERAGE(TablaResultados[[#This Row],[Score-Buscamos la excelencia]:[Score-Vivimos y disfrutamos]]),"")</f>
        <v>62.884615384615387</v>
      </c>
      <c r="X60" s="69">
        <f>AVERAGE(TablaResultados[[#This Row],[Count-Buscamos la excelencia]:[Count-Vivimos y disfrutamos]])</f>
        <v>14.5</v>
      </c>
      <c r="Y60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61" spans="1:25">
      <c r="A61" s="61" t="s">
        <v>311</v>
      </c>
      <c r="B61" s="64" t="s">
        <v>312</v>
      </c>
      <c r="C61" s="64" t="s">
        <v>14</v>
      </c>
      <c r="D61" s="65">
        <v>4</v>
      </c>
      <c r="E61" s="64" t="s">
        <v>15</v>
      </c>
      <c r="F61" s="61" t="s">
        <v>39</v>
      </c>
      <c r="G61" s="61" t="s">
        <v>708</v>
      </c>
      <c r="H61" s="87" t="str">
        <f>VLOOKUP(TablaResultados[[#This Row],[DNI]],'Jefes Directos mayo 2020'!$A$2:$I$318,8,0)</f>
        <v>ARREDONDO PANTOJA MARCOS ANTONIO</v>
      </c>
      <c r="I61" s="75" t="s">
        <v>819</v>
      </c>
      <c r="J61" s="76">
        <v>42751</v>
      </c>
      <c r="K61" s="10">
        <v>58.333333333333343</v>
      </c>
      <c r="L61" s="10">
        <v>52.083333333333343</v>
      </c>
      <c r="M61" s="10">
        <v>60.416666666666657</v>
      </c>
      <c r="N61" s="10">
        <v>56.25</v>
      </c>
      <c r="O61" s="67">
        <v>12</v>
      </c>
      <c r="P61" s="45">
        <v>12</v>
      </c>
      <c r="Q61" s="45">
        <v>12</v>
      </c>
      <c r="R61" s="67">
        <v>12</v>
      </c>
      <c r="S61" s="77" t="s">
        <v>1805</v>
      </c>
      <c r="T61" s="67" t="s">
        <v>667</v>
      </c>
      <c r="U61" s="78">
        <v>23337</v>
      </c>
      <c r="V61" s="67">
        <f ca="1">ROUNDDOWN((TODAY()-TablaResultados[[#This Row],[Fecha de nacimiento]])/365,0)</f>
        <v>56</v>
      </c>
      <c r="W61" s="68">
        <f>IFERROR(AVERAGE(TablaResultados[[#This Row],[Score-Buscamos la excelencia]:[Score-Vivimos y disfrutamos]]),"")</f>
        <v>56.770833333333336</v>
      </c>
      <c r="X61" s="69">
        <f>AVERAGE(TablaResultados[[#This Row],[Count-Buscamos la excelencia]:[Count-Vivimos y disfrutamos]])</f>
        <v>12</v>
      </c>
      <c r="Y61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Más de 54 años</v>
      </c>
    </row>
    <row r="62" spans="1:25">
      <c r="A62" s="61" t="s">
        <v>585</v>
      </c>
      <c r="B62" s="64" t="s">
        <v>586</v>
      </c>
      <c r="C62" s="64" t="s">
        <v>14</v>
      </c>
      <c r="D62" s="65">
        <v>4</v>
      </c>
      <c r="E62" s="64" t="s">
        <v>15</v>
      </c>
      <c r="F62" s="61" t="s">
        <v>39</v>
      </c>
      <c r="G62" s="61" t="s">
        <v>708</v>
      </c>
      <c r="H62" s="87" t="str">
        <f>VLOOKUP(TablaResultados[[#This Row],[DNI]],'Jefes Directos mayo 2020'!$A$2:$I$318,8,0)</f>
        <v>ARREDONDO PANTOJA MARCOS ANTONIO</v>
      </c>
      <c r="I62" s="75" t="s">
        <v>819</v>
      </c>
      <c r="J62" s="76">
        <v>43559</v>
      </c>
      <c r="K62" s="10">
        <v>66.071428571428569</v>
      </c>
      <c r="L62" s="10">
        <v>69.642857142857139</v>
      </c>
      <c r="M62" s="10">
        <v>66.666666666666671</v>
      </c>
      <c r="N62" s="10">
        <v>66.666666666666671</v>
      </c>
      <c r="O62" s="67">
        <v>14</v>
      </c>
      <c r="P62" s="45">
        <v>14</v>
      </c>
      <c r="Q62" s="45">
        <v>15</v>
      </c>
      <c r="R62" s="67">
        <v>15</v>
      </c>
      <c r="S62" s="77" t="s">
        <v>1805</v>
      </c>
      <c r="T62" s="67" t="s">
        <v>667</v>
      </c>
      <c r="U62" s="78">
        <v>33023</v>
      </c>
      <c r="V62" s="67">
        <f ca="1">ROUNDDOWN((TODAY()-TablaResultados[[#This Row],[Fecha de nacimiento]])/365,0)</f>
        <v>30</v>
      </c>
      <c r="W62" s="68">
        <f>IFERROR(AVERAGE(TablaResultados[[#This Row],[Score-Buscamos la excelencia]:[Score-Vivimos y disfrutamos]]),"")</f>
        <v>67.261904761904773</v>
      </c>
      <c r="X62" s="69">
        <f>AVERAGE(TablaResultados[[#This Row],[Count-Buscamos la excelencia]:[Count-Vivimos y disfrutamos]])</f>
        <v>14.5</v>
      </c>
      <c r="Y62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63" spans="1:25">
      <c r="A63" s="7" t="s">
        <v>20</v>
      </c>
      <c r="B63" s="8" t="s">
        <v>21</v>
      </c>
      <c r="C63" s="8" t="s">
        <v>22</v>
      </c>
      <c r="D63" s="9">
        <v>3</v>
      </c>
      <c r="E63" s="8" t="s">
        <v>15</v>
      </c>
      <c r="F63" s="7" t="s">
        <v>23</v>
      </c>
      <c r="G63" s="8" t="s">
        <v>686</v>
      </c>
      <c r="H63" s="8" t="str">
        <f>VLOOKUP(TablaResultados[[#This Row],[DNI]],'Jefes Directos mayo 2020'!$A$2:$I$318,8,0)</f>
        <v>BALCAZER LOLI LIBER MARTIN</v>
      </c>
      <c r="I63" s="36" t="s">
        <v>819</v>
      </c>
      <c r="J63" s="58">
        <v>42359</v>
      </c>
      <c r="K63" s="10">
        <v>69.736842105263165</v>
      </c>
      <c r="L63" s="10">
        <v>71.428571428571431</v>
      </c>
      <c r="M63" s="10">
        <v>72.61904761904762</v>
      </c>
      <c r="N63" s="10">
        <v>77.631578947368425</v>
      </c>
      <c r="O63" s="11">
        <v>19</v>
      </c>
      <c r="P63" s="11">
        <v>21</v>
      </c>
      <c r="Q63" s="11">
        <v>21</v>
      </c>
      <c r="R63" s="11">
        <v>19</v>
      </c>
      <c r="S63" s="18" t="s">
        <v>637</v>
      </c>
      <c r="T63" s="27" t="s">
        <v>668</v>
      </c>
      <c r="U63" s="30">
        <v>33835</v>
      </c>
      <c r="V63" s="54">
        <f ca="1">ROUNDDOWN((TODAY()-TablaResultados[[#This Row],[Fecha de nacimiento]])/365,0)</f>
        <v>27</v>
      </c>
      <c r="W63" s="55">
        <f>IFERROR(AVERAGE(TablaResultados[[#This Row],[Score-Buscamos la excelencia]:[Score-Vivimos y disfrutamos]]),"")</f>
        <v>72.854010025062664</v>
      </c>
      <c r="X63" s="56">
        <f>AVERAGE(TablaResultados[[#This Row],[Count-Buscamos la excelencia]:[Count-Vivimos y disfrutamos]])</f>
        <v>20</v>
      </c>
      <c r="Y63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64" spans="1:25">
      <c r="A64" s="7" t="s">
        <v>80</v>
      </c>
      <c r="B64" s="8" t="s">
        <v>81</v>
      </c>
      <c r="C64" s="8" t="s">
        <v>55</v>
      </c>
      <c r="D64" s="9">
        <v>2</v>
      </c>
      <c r="E64" s="8" t="s">
        <v>15</v>
      </c>
      <c r="F64" s="7" t="s">
        <v>32</v>
      </c>
      <c r="G64" s="8" t="s">
        <v>704</v>
      </c>
      <c r="H64" s="8" t="str">
        <f>VLOOKUP(TablaResultados[[#This Row],[DNI]],'Jefes Directos mayo 2020'!$A$2:$I$318,8,0)</f>
        <v>BALCAZER LOLI LIBER MARTIN</v>
      </c>
      <c r="I64" s="36" t="s">
        <v>820</v>
      </c>
      <c r="J64" s="58">
        <v>43102</v>
      </c>
      <c r="K64" s="10">
        <v>86.36363636363636</v>
      </c>
      <c r="L64" s="10">
        <v>80.681818181818187</v>
      </c>
      <c r="M64" s="10">
        <v>82.5</v>
      </c>
      <c r="N64" s="10">
        <v>85.714285714285708</v>
      </c>
      <c r="O64" s="11">
        <v>22</v>
      </c>
      <c r="P64" s="11">
        <v>22</v>
      </c>
      <c r="Q64" s="11">
        <v>20</v>
      </c>
      <c r="R64" s="10">
        <v>21</v>
      </c>
      <c r="S64" s="18" t="s">
        <v>637</v>
      </c>
      <c r="T64" s="27" t="s">
        <v>667</v>
      </c>
      <c r="U64" s="30">
        <v>24791</v>
      </c>
      <c r="V64" s="54">
        <f ca="1">ROUNDDOWN((TODAY()-TablaResultados[[#This Row],[Fecha de nacimiento]])/365,0)</f>
        <v>52</v>
      </c>
      <c r="W64" s="55">
        <f>IFERROR(AVERAGE(TablaResultados[[#This Row],[Score-Buscamos la excelencia]:[Score-Vivimos y disfrutamos]]),"")</f>
        <v>83.814935064935071</v>
      </c>
      <c r="X64" s="56">
        <f>AVERAGE(TablaResultados[[#This Row],[Count-Buscamos la excelencia]:[Count-Vivimos y disfrutamos]])</f>
        <v>21.25</v>
      </c>
      <c r="Y64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45 años a 54 años</v>
      </c>
    </row>
    <row r="65" spans="1:25">
      <c r="A65" s="7" t="s">
        <v>124</v>
      </c>
      <c r="B65" s="8" t="s">
        <v>125</v>
      </c>
      <c r="C65" s="8" t="s">
        <v>14</v>
      </c>
      <c r="D65" s="9">
        <v>4</v>
      </c>
      <c r="E65" s="8" t="s">
        <v>15</v>
      </c>
      <c r="F65" s="7" t="s">
        <v>126</v>
      </c>
      <c r="G65" s="8" t="s">
        <v>717</v>
      </c>
      <c r="H65" s="8" t="str">
        <f>VLOOKUP(TablaResultados[[#This Row],[DNI]],'Jefes Directos mayo 2020'!$A$2:$I$318,8,0)</f>
        <v>BALCAZER LOLI LIBER MARTIN</v>
      </c>
      <c r="I65" s="36" t="s">
        <v>819</v>
      </c>
      <c r="J65" s="58">
        <v>39265</v>
      </c>
      <c r="K65" s="10">
        <v>41.666666666666657</v>
      </c>
      <c r="L65" s="10">
        <v>62.5</v>
      </c>
      <c r="M65" s="10">
        <v>75</v>
      </c>
      <c r="N65" s="10">
        <v>75</v>
      </c>
      <c r="O65" s="11">
        <v>3</v>
      </c>
      <c r="P65" s="11">
        <v>4</v>
      </c>
      <c r="Q65" s="11">
        <v>3</v>
      </c>
      <c r="R65" s="11">
        <v>3</v>
      </c>
      <c r="S65" s="18" t="s">
        <v>637</v>
      </c>
      <c r="T65" s="27" t="s">
        <v>667</v>
      </c>
      <c r="U65" s="30">
        <v>24462</v>
      </c>
      <c r="V65" s="54">
        <f ca="1">ROUNDDOWN((TODAY()-TablaResultados[[#This Row],[Fecha de nacimiento]])/365,0)</f>
        <v>53</v>
      </c>
      <c r="W65" s="55">
        <f>IFERROR(AVERAGE(TablaResultados[[#This Row],[Score-Buscamos la excelencia]:[Score-Vivimos y disfrutamos]]),"")</f>
        <v>63.541666666666664</v>
      </c>
      <c r="X65" s="56">
        <f>AVERAGE(TablaResultados[[#This Row],[Count-Buscamos la excelencia]:[Count-Vivimos y disfrutamos]])</f>
        <v>3.25</v>
      </c>
      <c r="Y65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45 años a 54 años</v>
      </c>
    </row>
    <row r="66" spans="1:25">
      <c r="A66" s="7" t="s">
        <v>155</v>
      </c>
      <c r="B66" s="8" t="s">
        <v>156</v>
      </c>
      <c r="C66" s="8" t="s">
        <v>55</v>
      </c>
      <c r="D66" s="9">
        <v>2</v>
      </c>
      <c r="E66" s="8" t="s">
        <v>15</v>
      </c>
      <c r="F66" s="7" t="s">
        <v>157</v>
      </c>
      <c r="G66" s="8" t="s">
        <v>725</v>
      </c>
      <c r="H66" s="8" t="str">
        <f>VLOOKUP(TablaResultados[[#This Row],[DNI]],'Jefes Directos mayo 2020'!$A$2:$I$318,8,0)</f>
        <v>BALCAZER LOLI LIBER MARTIN</v>
      </c>
      <c r="I66" s="36" t="s">
        <v>819</v>
      </c>
      <c r="J66" s="58">
        <v>43591</v>
      </c>
      <c r="K66" s="10">
        <v>77.631578947368425</v>
      </c>
      <c r="L66" s="10">
        <v>73.75</v>
      </c>
      <c r="M66" s="10">
        <v>76.315789473684205</v>
      </c>
      <c r="N66" s="10">
        <v>73.611111111111114</v>
      </c>
      <c r="O66" s="11">
        <v>19</v>
      </c>
      <c r="P66" s="11">
        <v>20</v>
      </c>
      <c r="Q66" s="11">
        <v>19</v>
      </c>
      <c r="R66" s="11">
        <v>18</v>
      </c>
      <c r="S66" s="18" t="s">
        <v>637</v>
      </c>
      <c r="T66" s="27" t="s">
        <v>667</v>
      </c>
      <c r="U66" s="30">
        <v>27198</v>
      </c>
      <c r="V66" s="54">
        <f ca="1">ROUNDDOWN((TODAY()-TablaResultados[[#This Row],[Fecha de nacimiento]])/365,0)</f>
        <v>46</v>
      </c>
      <c r="W66" s="55">
        <f>IFERROR(AVERAGE(TablaResultados[[#This Row],[Score-Buscamos la excelencia]:[Score-Vivimos y disfrutamos]]),"")</f>
        <v>75.32711988304095</v>
      </c>
      <c r="X66" s="56">
        <f>AVERAGE(TablaResultados[[#This Row],[Count-Buscamos la excelencia]:[Count-Vivimos y disfrutamos]])</f>
        <v>19</v>
      </c>
      <c r="Y66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45 años a 54 años</v>
      </c>
    </row>
    <row r="67" spans="1:25">
      <c r="A67" s="7" t="s">
        <v>305</v>
      </c>
      <c r="B67" s="8" t="s">
        <v>306</v>
      </c>
      <c r="C67" s="8" t="s">
        <v>22</v>
      </c>
      <c r="D67" s="9">
        <v>3</v>
      </c>
      <c r="E67" s="8" t="s">
        <v>15</v>
      </c>
      <c r="F67" s="7" t="s">
        <v>157</v>
      </c>
      <c r="G67" s="8" t="s">
        <v>751</v>
      </c>
      <c r="H67" s="8" t="str">
        <f>VLOOKUP(TablaResultados[[#This Row],[DNI]],'Jefes Directos mayo 2020'!$A$2:$I$318,8,0)</f>
        <v>BALCAZER LOLI LIBER MARTIN</v>
      </c>
      <c r="I67" s="36" t="s">
        <v>819</v>
      </c>
      <c r="J67" s="58">
        <v>43626</v>
      </c>
      <c r="K67" s="10">
        <v>79.545454545454547</v>
      </c>
      <c r="L67" s="10">
        <v>79.545454545454547</v>
      </c>
      <c r="M67" s="10">
        <v>84.090909090909093</v>
      </c>
      <c r="N67" s="10">
        <v>81.818181818181813</v>
      </c>
      <c r="O67" s="11">
        <v>11</v>
      </c>
      <c r="P67" s="11">
        <v>11</v>
      </c>
      <c r="Q67" s="11">
        <v>11</v>
      </c>
      <c r="R67" s="11">
        <v>11</v>
      </c>
      <c r="S67" s="18" t="s">
        <v>637</v>
      </c>
      <c r="T67" s="27" t="s">
        <v>667</v>
      </c>
      <c r="U67" s="30">
        <v>29900</v>
      </c>
      <c r="V67" s="54">
        <f ca="1">ROUNDDOWN((TODAY()-TablaResultados[[#This Row],[Fecha de nacimiento]])/365,0)</f>
        <v>38</v>
      </c>
      <c r="W67" s="55">
        <f>IFERROR(AVERAGE(TablaResultados[[#This Row],[Score-Buscamos la excelencia]:[Score-Vivimos y disfrutamos]]),"")</f>
        <v>81.25</v>
      </c>
      <c r="X67" s="56">
        <f>AVERAGE(TablaResultados[[#This Row],[Count-Buscamos la excelencia]:[Count-Vivimos y disfrutamos]])</f>
        <v>11</v>
      </c>
      <c r="Y67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68" spans="1:25">
      <c r="A68" s="7" t="s">
        <v>425</v>
      </c>
      <c r="B68" s="8" t="s">
        <v>426</v>
      </c>
      <c r="C68" s="8" t="s">
        <v>22</v>
      </c>
      <c r="D68" s="9">
        <v>3</v>
      </c>
      <c r="E68" s="8" t="s">
        <v>15</v>
      </c>
      <c r="F68" s="7" t="s">
        <v>23</v>
      </c>
      <c r="G68" s="8" t="s">
        <v>779</v>
      </c>
      <c r="H68" s="8" t="str">
        <f>VLOOKUP(TablaResultados[[#This Row],[DNI]],'Jefes Directos mayo 2020'!$A$2:$I$318,8,0)</f>
        <v>BALCAZER LOLI LIBER MARTIN</v>
      </c>
      <c r="I68" s="36" t="s">
        <v>819</v>
      </c>
      <c r="J68" s="58">
        <v>41688</v>
      </c>
      <c r="K68" s="10">
        <v>86.458333333333329</v>
      </c>
      <c r="L68" s="10">
        <v>90</v>
      </c>
      <c r="M68" s="10">
        <v>90.625</v>
      </c>
      <c r="N68" s="10">
        <v>88.541666666666671</v>
      </c>
      <c r="O68" s="11">
        <v>24</v>
      </c>
      <c r="P68" s="11">
        <v>25</v>
      </c>
      <c r="Q68" s="11">
        <v>24</v>
      </c>
      <c r="R68" s="11">
        <v>24</v>
      </c>
      <c r="S68" s="18" t="s">
        <v>637</v>
      </c>
      <c r="T68" s="27" t="s">
        <v>667</v>
      </c>
      <c r="U68" s="30">
        <v>34124</v>
      </c>
      <c r="V68" s="54">
        <f ca="1">ROUNDDOWN((TODAY()-TablaResultados[[#This Row],[Fecha de nacimiento]])/365,0)</f>
        <v>27</v>
      </c>
      <c r="W68" s="55">
        <f>IFERROR(AVERAGE(TablaResultados[[#This Row],[Score-Buscamos la excelencia]:[Score-Vivimos y disfrutamos]]),"")</f>
        <v>88.90625</v>
      </c>
      <c r="X68" s="56">
        <f>AVERAGE(TablaResultados[[#This Row],[Count-Buscamos la excelencia]:[Count-Vivimos y disfrutamos]])</f>
        <v>24.25</v>
      </c>
      <c r="Y68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69" spans="1:25">
      <c r="A69" s="7" t="s">
        <v>435</v>
      </c>
      <c r="B69" s="8" t="s">
        <v>436</v>
      </c>
      <c r="C69" s="8" t="s">
        <v>22</v>
      </c>
      <c r="D69" s="9">
        <v>3</v>
      </c>
      <c r="E69" s="8" t="s">
        <v>15</v>
      </c>
      <c r="F69" s="7" t="s">
        <v>47</v>
      </c>
      <c r="G69" s="8" t="s">
        <v>690</v>
      </c>
      <c r="H69" s="8" t="str">
        <f>VLOOKUP(TablaResultados[[#This Row],[DNI]],'Jefes Directos mayo 2020'!$A$2:$I$318,8,0)</f>
        <v>BALCAZER LOLI LIBER MARTIN</v>
      </c>
      <c r="I69" s="36" t="s">
        <v>821</v>
      </c>
      <c r="J69" s="58">
        <v>40549</v>
      </c>
      <c r="K69" s="10">
        <v>83.65384615384616</v>
      </c>
      <c r="L69" s="10">
        <v>84</v>
      </c>
      <c r="M69" s="10">
        <v>87</v>
      </c>
      <c r="N69" s="10">
        <v>82</v>
      </c>
      <c r="O69" s="11">
        <v>26</v>
      </c>
      <c r="P69" s="11">
        <v>25</v>
      </c>
      <c r="Q69" s="11">
        <v>25</v>
      </c>
      <c r="R69" s="11">
        <v>25</v>
      </c>
      <c r="S69" s="18" t="s">
        <v>637</v>
      </c>
      <c r="T69" s="27" t="s">
        <v>667</v>
      </c>
      <c r="U69" s="30">
        <v>28216</v>
      </c>
      <c r="V69" s="54">
        <f ca="1">ROUNDDOWN((TODAY()-TablaResultados[[#This Row],[Fecha de nacimiento]])/365,0)</f>
        <v>43</v>
      </c>
      <c r="W69" s="55">
        <f>IFERROR(AVERAGE(TablaResultados[[#This Row],[Score-Buscamos la excelencia]:[Score-Vivimos y disfrutamos]]),"")</f>
        <v>84.163461538461547</v>
      </c>
      <c r="X69" s="56">
        <f>AVERAGE(TablaResultados[[#This Row],[Count-Buscamos la excelencia]:[Count-Vivimos y disfrutamos]])</f>
        <v>25.25</v>
      </c>
      <c r="Y69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70" spans="1:25">
      <c r="A70" s="7" t="s">
        <v>468</v>
      </c>
      <c r="B70" s="8" t="s">
        <v>469</v>
      </c>
      <c r="C70" s="8" t="s">
        <v>22</v>
      </c>
      <c r="D70" s="9">
        <v>3</v>
      </c>
      <c r="E70" s="8" t="s">
        <v>15</v>
      </c>
      <c r="F70" s="7" t="s">
        <v>23</v>
      </c>
      <c r="G70" s="8" t="s">
        <v>784</v>
      </c>
      <c r="H70" s="8" t="str">
        <f>VLOOKUP(TablaResultados[[#This Row],[DNI]],'Jefes Directos mayo 2020'!$A$2:$I$318,8,0)</f>
        <v>BALCAZER LOLI LIBER MARTIN</v>
      </c>
      <c r="I70" s="36" t="s">
        <v>819</v>
      </c>
      <c r="J70" s="58">
        <v>41001</v>
      </c>
      <c r="K70" s="10">
        <v>76.470588235294116</v>
      </c>
      <c r="L70" s="10">
        <v>73.684210526315795</v>
      </c>
      <c r="M70" s="10">
        <v>76.315789473684205</v>
      </c>
      <c r="N70" s="10">
        <v>76.388888888888886</v>
      </c>
      <c r="O70" s="11">
        <v>17</v>
      </c>
      <c r="P70" s="11">
        <v>19</v>
      </c>
      <c r="Q70" s="11">
        <v>19</v>
      </c>
      <c r="R70" s="11">
        <v>18</v>
      </c>
      <c r="S70" s="18" t="s">
        <v>637</v>
      </c>
      <c r="T70" s="27" t="s">
        <v>667</v>
      </c>
      <c r="U70" s="30">
        <v>32067</v>
      </c>
      <c r="V70" s="54">
        <f ca="1">ROUNDDOWN((TODAY()-TablaResultados[[#This Row],[Fecha de nacimiento]])/365,0)</f>
        <v>32</v>
      </c>
      <c r="W70" s="55">
        <f>IFERROR(AVERAGE(TablaResultados[[#This Row],[Score-Buscamos la excelencia]:[Score-Vivimos y disfrutamos]]),"")</f>
        <v>75.714869281045765</v>
      </c>
      <c r="X70" s="56">
        <f>AVERAGE(TablaResultados[[#This Row],[Count-Buscamos la excelencia]:[Count-Vivimos y disfrutamos]])</f>
        <v>18.25</v>
      </c>
      <c r="Y70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71" spans="1:25">
      <c r="A71" s="7" t="s">
        <v>474</v>
      </c>
      <c r="B71" s="8" t="s">
        <v>475</v>
      </c>
      <c r="C71" s="8" t="s">
        <v>55</v>
      </c>
      <c r="D71" s="9">
        <v>2</v>
      </c>
      <c r="E71" s="8" t="s">
        <v>15</v>
      </c>
      <c r="F71" s="7" t="s">
        <v>44</v>
      </c>
      <c r="G71" s="8" t="s">
        <v>785</v>
      </c>
      <c r="H71" s="8" t="str">
        <f>VLOOKUP(TablaResultados[[#This Row],[DNI]],'Jefes Directos mayo 2020'!$A$2:$I$318,8,0)</f>
        <v>BALCAZER LOLI LIBER MARTIN</v>
      </c>
      <c r="I71" s="36" t="s">
        <v>824</v>
      </c>
      <c r="J71" s="58">
        <v>42522</v>
      </c>
      <c r="K71" s="10">
        <v>86.25</v>
      </c>
      <c r="L71" s="10">
        <v>81.25</v>
      </c>
      <c r="M71" s="10">
        <v>85</v>
      </c>
      <c r="N71" s="10">
        <v>73.684210526315795</v>
      </c>
      <c r="O71" s="11">
        <v>20</v>
      </c>
      <c r="P71" s="11">
        <v>20</v>
      </c>
      <c r="Q71" s="11">
        <v>20</v>
      </c>
      <c r="R71" s="11">
        <v>19</v>
      </c>
      <c r="S71" s="18" t="s">
        <v>637</v>
      </c>
      <c r="T71" s="27" t="s">
        <v>667</v>
      </c>
      <c r="U71" s="30">
        <v>30674</v>
      </c>
      <c r="V71" s="54">
        <f ca="1">ROUNDDOWN((TODAY()-TablaResultados[[#This Row],[Fecha de nacimiento]])/365,0)</f>
        <v>36</v>
      </c>
      <c r="W71" s="55">
        <f>IFERROR(AVERAGE(TablaResultados[[#This Row],[Score-Buscamos la excelencia]:[Score-Vivimos y disfrutamos]]),"")</f>
        <v>81.546052631578945</v>
      </c>
      <c r="X71" s="56">
        <f>AVERAGE(TablaResultados[[#This Row],[Count-Buscamos la excelencia]:[Count-Vivimos y disfrutamos]])</f>
        <v>19.75</v>
      </c>
      <c r="Y71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72" spans="1:25">
      <c r="A72" s="7" t="s">
        <v>496</v>
      </c>
      <c r="B72" s="8" t="s">
        <v>497</v>
      </c>
      <c r="C72" s="8" t="s">
        <v>55</v>
      </c>
      <c r="D72" s="9">
        <v>2</v>
      </c>
      <c r="E72" s="8" t="s">
        <v>15</v>
      </c>
      <c r="F72" s="7" t="s">
        <v>157</v>
      </c>
      <c r="G72" s="8" t="s">
        <v>789</v>
      </c>
      <c r="H72" s="8" t="str">
        <f>VLOOKUP(TablaResultados[[#This Row],[DNI]],'Jefes Directos mayo 2020'!$A$2:$I$318,8,0)</f>
        <v>BALCAZER LOLI LIBER MARTIN</v>
      </c>
      <c r="I72" s="36" t="s">
        <v>819</v>
      </c>
      <c r="J72" s="58">
        <v>39115</v>
      </c>
      <c r="K72" s="10">
        <v>71.428571428571431</v>
      </c>
      <c r="L72" s="10">
        <v>72.61904761904762</v>
      </c>
      <c r="M72" s="10">
        <v>75</v>
      </c>
      <c r="N72" s="10">
        <v>76.25</v>
      </c>
      <c r="O72" s="11">
        <v>21</v>
      </c>
      <c r="P72" s="11">
        <v>21</v>
      </c>
      <c r="Q72" s="11">
        <v>21</v>
      </c>
      <c r="R72" s="11">
        <v>20</v>
      </c>
      <c r="S72" s="18" t="s">
        <v>637</v>
      </c>
      <c r="T72" s="27" t="s">
        <v>667</v>
      </c>
      <c r="U72" s="30">
        <v>27789</v>
      </c>
      <c r="V72" s="54">
        <f ca="1">ROUNDDOWN((TODAY()-TablaResultados[[#This Row],[Fecha de nacimiento]])/365,0)</f>
        <v>44</v>
      </c>
      <c r="W72" s="55">
        <f>IFERROR(AVERAGE(TablaResultados[[#This Row],[Score-Buscamos la excelencia]:[Score-Vivimos y disfrutamos]]),"")</f>
        <v>73.824404761904759</v>
      </c>
      <c r="X72" s="56">
        <f>AVERAGE(TablaResultados[[#This Row],[Count-Buscamos la excelencia]:[Count-Vivimos y disfrutamos]])</f>
        <v>20.75</v>
      </c>
      <c r="Y72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73" spans="1:25">
      <c r="A73" s="7" t="s">
        <v>510</v>
      </c>
      <c r="B73" s="8" t="s">
        <v>511</v>
      </c>
      <c r="C73" s="8" t="s">
        <v>55</v>
      </c>
      <c r="D73" s="9">
        <v>2</v>
      </c>
      <c r="E73" s="8" t="s">
        <v>15</v>
      </c>
      <c r="F73" s="7" t="s">
        <v>140</v>
      </c>
      <c r="G73" s="8" t="s">
        <v>791</v>
      </c>
      <c r="H73" s="8" t="str">
        <f>VLOOKUP(TablaResultados[[#This Row],[DNI]],'Jefes Directos mayo 2020'!$A$2:$I$318,8,0)</f>
        <v>BALCAZER LOLI LIBER MARTIN</v>
      </c>
      <c r="I73" s="36" t="s">
        <v>819</v>
      </c>
      <c r="J73" s="58">
        <v>43742</v>
      </c>
      <c r="K73" s="10">
        <v>73.529411764705884</v>
      </c>
      <c r="L73" s="10">
        <v>76.315789473684205</v>
      </c>
      <c r="M73" s="10">
        <v>78.94736842105263</v>
      </c>
      <c r="N73" s="10">
        <v>76.5625</v>
      </c>
      <c r="O73" s="11">
        <v>17</v>
      </c>
      <c r="P73" s="11">
        <v>19</v>
      </c>
      <c r="Q73" s="11">
        <v>19</v>
      </c>
      <c r="R73" s="11">
        <v>16</v>
      </c>
      <c r="S73" s="18" t="s">
        <v>637</v>
      </c>
      <c r="T73" s="27" t="s">
        <v>667</v>
      </c>
      <c r="U73" s="30">
        <v>31385</v>
      </c>
      <c r="V73" s="54">
        <f ca="1">ROUNDDOWN((TODAY()-TablaResultados[[#This Row],[Fecha de nacimiento]])/365,0)</f>
        <v>34</v>
      </c>
      <c r="W73" s="55">
        <f>IFERROR(AVERAGE(TablaResultados[[#This Row],[Score-Buscamos la excelencia]:[Score-Vivimos y disfrutamos]]),"")</f>
        <v>76.338767414860683</v>
      </c>
      <c r="X73" s="56">
        <f>AVERAGE(TablaResultados[[#This Row],[Count-Buscamos la excelencia]:[Count-Vivimos y disfrutamos]])</f>
        <v>17.75</v>
      </c>
      <c r="Y73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74" spans="1:25">
      <c r="A74" s="7" t="s">
        <v>541</v>
      </c>
      <c r="B74" s="8" t="s">
        <v>542</v>
      </c>
      <c r="C74" s="8" t="s">
        <v>22</v>
      </c>
      <c r="D74" s="9">
        <v>3</v>
      </c>
      <c r="E74" s="8" t="s">
        <v>15</v>
      </c>
      <c r="F74" s="7" t="s">
        <v>157</v>
      </c>
      <c r="G74" s="8" t="s">
        <v>797</v>
      </c>
      <c r="H74" s="8" t="str">
        <f>VLOOKUP(TablaResultados[[#This Row],[DNI]],'Jefes Directos mayo 2020'!$A$2:$I$318,8,0)</f>
        <v>BALCAZER LOLI LIBER MARTIN</v>
      </c>
      <c r="I74" s="36" t="s">
        <v>819</v>
      </c>
      <c r="J74" s="58">
        <v>43591</v>
      </c>
      <c r="K74" s="10">
        <v>61.842105263157897</v>
      </c>
      <c r="L74" s="10">
        <v>61.842105263157897</v>
      </c>
      <c r="M74" s="10">
        <v>69.736842105263165</v>
      </c>
      <c r="N74" s="10">
        <v>68.055555555555557</v>
      </c>
      <c r="O74" s="11">
        <v>19</v>
      </c>
      <c r="P74" s="11">
        <v>19</v>
      </c>
      <c r="Q74" s="11">
        <v>19</v>
      </c>
      <c r="R74" s="11">
        <v>18</v>
      </c>
      <c r="S74" s="18" t="s">
        <v>637</v>
      </c>
      <c r="T74" s="27" t="s">
        <v>668</v>
      </c>
      <c r="U74" s="30">
        <v>31648</v>
      </c>
      <c r="V74" s="54">
        <f ca="1">ROUNDDOWN((TODAY()-TablaResultados[[#This Row],[Fecha de nacimiento]])/365,0)</f>
        <v>33</v>
      </c>
      <c r="W74" s="55">
        <f>IFERROR(AVERAGE(TablaResultados[[#This Row],[Score-Buscamos la excelencia]:[Score-Vivimos y disfrutamos]]),"")</f>
        <v>65.369152046783626</v>
      </c>
      <c r="X74" s="56">
        <f>AVERAGE(TablaResultados[[#This Row],[Count-Buscamos la excelencia]:[Count-Vivimos y disfrutamos]])</f>
        <v>18.75</v>
      </c>
      <c r="Y74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75" spans="1:25">
      <c r="A75" s="7" t="s">
        <v>559</v>
      </c>
      <c r="B75" s="8" t="s">
        <v>560</v>
      </c>
      <c r="C75" s="8" t="s">
        <v>14</v>
      </c>
      <c r="D75" s="9">
        <v>4</v>
      </c>
      <c r="E75" s="8" t="s">
        <v>15</v>
      </c>
      <c r="F75" s="7" t="s">
        <v>126</v>
      </c>
      <c r="G75" s="8" t="s">
        <v>717</v>
      </c>
      <c r="H75" s="8" t="str">
        <f>VLOOKUP(TablaResultados[[#This Row],[DNI]],'Jefes Directos mayo 2020'!$A$2:$I$318,8,0)</f>
        <v>BALCAZER LOLI LIBER MARTIN</v>
      </c>
      <c r="I75" s="36" t="s">
        <v>819</v>
      </c>
      <c r="J75" s="58">
        <v>42887</v>
      </c>
      <c r="K75" s="10">
        <v>37.5</v>
      </c>
      <c r="L75" s="10">
        <v>37.5</v>
      </c>
      <c r="M75" s="10">
        <v>75</v>
      </c>
      <c r="N75" s="10">
        <v>62.5</v>
      </c>
      <c r="O75" s="11">
        <v>2</v>
      </c>
      <c r="P75" s="11">
        <v>2</v>
      </c>
      <c r="Q75" s="11">
        <v>2</v>
      </c>
      <c r="R75" s="11">
        <v>2</v>
      </c>
      <c r="S75" s="18" t="s">
        <v>637</v>
      </c>
      <c r="T75" s="27" t="s">
        <v>667</v>
      </c>
      <c r="U75" s="30">
        <v>34895</v>
      </c>
      <c r="V75" s="54">
        <f ca="1">ROUNDDOWN((TODAY()-TablaResultados[[#This Row],[Fecha de nacimiento]])/365,0)</f>
        <v>25</v>
      </c>
      <c r="W75" s="55">
        <f>IFERROR(AVERAGE(TablaResultados[[#This Row],[Score-Buscamos la excelencia]:[Score-Vivimos y disfrutamos]]),"")</f>
        <v>53.125</v>
      </c>
      <c r="X75" s="56">
        <f>AVERAGE(TablaResultados[[#This Row],[Count-Buscamos la excelencia]:[Count-Vivimos y disfrutamos]])</f>
        <v>2</v>
      </c>
      <c r="Y75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76" spans="1:25">
      <c r="A76" s="61" t="s">
        <v>20</v>
      </c>
      <c r="B76" s="64" t="s">
        <v>21</v>
      </c>
      <c r="C76" s="64" t="s">
        <v>22</v>
      </c>
      <c r="D76" s="65">
        <v>3</v>
      </c>
      <c r="E76" s="64" t="s">
        <v>15</v>
      </c>
      <c r="F76" s="61" t="s">
        <v>23</v>
      </c>
      <c r="G76" s="61" t="s">
        <v>686</v>
      </c>
      <c r="H76" s="87" t="str">
        <f>VLOOKUP(TablaResultados[[#This Row],[DNI]],'Jefes Directos mayo 2020'!$A$2:$I$318,8,0)</f>
        <v>BALCAZER LOLI LIBER MARTIN</v>
      </c>
      <c r="I76" s="75" t="s">
        <v>819</v>
      </c>
      <c r="J76" s="76">
        <v>42359</v>
      </c>
      <c r="K76" s="10">
        <v>82.142857142857139</v>
      </c>
      <c r="L76" s="10">
        <v>80</v>
      </c>
      <c r="M76" s="10">
        <v>87.5</v>
      </c>
      <c r="N76" s="10">
        <v>84.375</v>
      </c>
      <c r="O76" s="67">
        <v>14</v>
      </c>
      <c r="P76" s="45">
        <v>15</v>
      </c>
      <c r="Q76" s="45">
        <v>16</v>
      </c>
      <c r="R76" s="67">
        <v>16</v>
      </c>
      <c r="S76" s="77" t="s">
        <v>1805</v>
      </c>
      <c r="T76" s="67" t="s">
        <v>668</v>
      </c>
      <c r="U76" s="78">
        <v>33835</v>
      </c>
      <c r="V76" s="67">
        <f ca="1">ROUNDDOWN((TODAY()-TablaResultados[[#This Row],[Fecha de nacimiento]])/365,0)</f>
        <v>27</v>
      </c>
      <c r="W76" s="68">
        <f>IFERROR(AVERAGE(TablaResultados[[#This Row],[Score-Buscamos la excelencia]:[Score-Vivimos y disfrutamos]]),"")</f>
        <v>83.504464285714278</v>
      </c>
      <c r="X76" s="69">
        <f>AVERAGE(TablaResultados[[#This Row],[Count-Buscamos la excelencia]:[Count-Vivimos y disfrutamos]])</f>
        <v>15.25</v>
      </c>
      <c r="Y76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77" spans="1:25">
      <c r="A77" s="61" t="s">
        <v>80</v>
      </c>
      <c r="B77" s="64" t="s">
        <v>81</v>
      </c>
      <c r="C77" s="64" t="s">
        <v>55</v>
      </c>
      <c r="D77" s="65">
        <v>2</v>
      </c>
      <c r="E77" s="64" t="s">
        <v>15</v>
      </c>
      <c r="F77" s="61" t="s">
        <v>32</v>
      </c>
      <c r="G77" s="61" t="s">
        <v>704</v>
      </c>
      <c r="H77" s="87" t="str">
        <f>VLOOKUP(TablaResultados[[#This Row],[DNI]],'Jefes Directos mayo 2020'!$A$2:$I$318,8,0)</f>
        <v>BALCAZER LOLI LIBER MARTIN</v>
      </c>
      <c r="I77" s="75" t="s">
        <v>820</v>
      </c>
      <c r="J77" s="76">
        <v>43102</v>
      </c>
      <c r="K77" s="10">
        <v>73.611111111111114</v>
      </c>
      <c r="L77" s="10">
        <v>76.470588235294116</v>
      </c>
      <c r="M77" s="10">
        <v>79.861111111111114</v>
      </c>
      <c r="N77" s="10">
        <v>77.272727272727266</v>
      </c>
      <c r="O77" s="67">
        <v>36</v>
      </c>
      <c r="P77" s="45">
        <v>34</v>
      </c>
      <c r="Q77" s="45">
        <v>36</v>
      </c>
      <c r="R77" s="67">
        <v>44</v>
      </c>
      <c r="S77" s="77" t="s">
        <v>1805</v>
      </c>
      <c r="T77" s="67" t="s">
        <v>667</v>
      </c>
      <c r="U77" s="78">
        <v>24791</v>
      </c>
      <c r="V77" s="67">
        <f ca="1">ROUNDDOWN((TODAY()-TablaResultados[[#This Row],[Fecha de nacimiento]])/365,0)</f>
        <v>52</v>
      </c>
      <c r="W77" s="68">
        <f>IFERROR(AVERAGE(TablaResultados[[#This Row],[Score-Buscamos la excelencia]:[Score-Vivimos y disfrutamos]]),"")</f>
        <v>76.803884432560906</v>
      </c>
      <c r="X77" s="69">
        <f>AVERAGE(TablaResultados[[#This Row],[Count-Buscamos la excelencia]:[Count-Vivimos y disfrutamos]])</f>
        <v>37.5</v>
      </c>
      <c r="Y77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45 años a 54 años</v>
      </c>
    </row>
    <row r="78" spans="1:25">
      <c r="A78" s="61" t="s">
        <v>124</v>
      </c>
      <c r="B78" s="64" t="s">
        <v>125</v>
      </c>
      <c r="C78" s="64" t="s">
        <v>14</v>
      </c>
      <c r="D78" s="65">
        <v>4</v>
      </c>
      <c r="E78" s="64" t="s">
        <v>15</v>
      </c>
      <c r="F78" s="61" t="s">
        <v>126</v>
      </c>
      <c r="G78" s="61" t="s">
        <v>717</v>
      </c>
      <c r="H78" s="87" t="str">
        <f>VLOOKUP(TablaResultados[[#This Row],[DNI]],'Jefes Directos mayo 2020'!$A$2:$I$318,8,0)</f>
        <v>BALCAZER LOLI LIBER MARTIN</v>
      </c>
      <c r="I78" s="75" t="s">
        <v>819</v>
      </c>
      <c r="J78" s="76">
        <v>39265</v>
      </c>
      <c r="K78" s="10">
        <v>100</v>
      </c>
      <c r="L78" s="10">
        <v>100</v>
      </c>
      <c r="M78" s="10">
        <v>100</v>
      </c>
      <c r="N78" s="10">
        <v>100</v>
      </c>
      <c r="O78" s="67">
        <v>1</v>
      </c>
      <c r="P78" s="45">
        <v>1</v>
      </c>
      <c r="Q78" s="45">
        <v>1</v>
      </c>
      <c r="R78" s="67">
        <v>1</v>
      </c>
      <c r="S78" s="77" t="s">
        <v>1805</v>
      </c>
      <c r="T78" s="67" t="s">
        <v>667</v>
      </c>
      <c r="U78" s="78">
        <v>24462</v>
      </c>
      <c r="V78" s="67">
        <f ca="1">ROUNDDOWN((TODAY()-TablaResultados[[#This Row],[Fecha de nacimiento]])/365,0)</f>
        <v>53</v>
      </c>
      <c r="W78" s="68">
        <f>IFERROR(AVERAGE(TablaResultados[[#This Row],[Score-Buscamos la excelencia]:[Score-Vivimos y disfrutamos]]),"")</f>
        <v>100</v>
      </c>
      <c r="X78" s="69">
        <f>AVERAGE(TablaResultados[[#This Row],[Count-Buscamos la excelencia]:[Count-Vivimos y disfrutamos]])</f>
        <v>1</v>
      </c>
      <c r="Y78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45 años a 54 años</v>
      </c>
    </row>
    <row r="79" spans="1:25">
      <c r="A79" s="61" t="s">
        <v>155</v>
      </c>
      <c r="B79" s="64" t="s">
        <v>156</v>
      </c>
      <c r="C79" s="64" t="s">
        <v>55</v>
      </c>
      <c r="D79" s="65">
        <v>2</v>
      </c>
      <c r="E79" s="64" t="s">
        <v>15</v>
      </c>
      <c r="F79" s="61" t="s">
        <v>157</v>
      </c>
      <c r="G79" s="61" t="s">
        <v>725</v>
      </c>
      <c r="H79" s="87" t="str">
        <f>VLOOKUP(TablaResultados[[#This Row],[DNI]],'Jefes Directos mayo 2020'!$A$2:$I$318,8,0)</f>
        <v>BALCAZER LOLI LIBER MARTIN</v>
      </c>
      <c r="I79" s="75" t="s">
        <v>819</v>
      </c>
      <c r="J79" s="76">
        <v>43591</v>
      </c>
      <c r="K79" s="10">
        <v>64.81481481481481</v>
      </c>
      <c r="L79" s="10">
        <v>57.692307692307693</v>
      </c>
      <c r="M79" s="10">
        <v>70.192307692307693</v>
      </c>
      <c r="N79" s="10">
        <v>67</v>
      </c>
      <c r="O79" s="67">
        <v>27</v>
      </c>
      <c r="P79" s="45">
        <v>26</v>
      </c>
      <c r="Q79" s="45">
        <v>26</v>
      </c>
      <c r="R79" s="67">
        <v>25</v>
      </c>
      <c r="S79" s="77" t="s">
        <v>1805</v>
      </c>
      <c r="T79" s="67" t="s">
        <v>667</v>
      </c>
      <c r="U79" s="78">
        <v>27198</v>
      </c>
      <c r="V79" s="67">
        <f ca="1">ROUNDDOWN((TODAY()-TablaResultados[[#This Row],[Fecha de nacimiento]])/365,0)</f>
        <v>46</v>
      </c>
      <c r="W79" s="68">
        <f>IFERROR(AVERAGE(TablaResultados[[#This Row],[Score-Buscamos la excelencia]:[Score-Vivimos y disfrutamos]]),"")</f>
        <v>64.924857549857549</v>
      </c>
      <c r="X79" s="69">
        <f>AVERAGE(TablaResultados[[#This Row],[Count-Buscamos la excelencia]:[Count-Vivimos y disfrutamos]])</f>
        <v>26</v>
      </c>
      <c r="Y79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45 años a 54 años</v>
      </c>
    </row>
    <row r="80" spans="1:25">
      <c r="A80" s="61" t="s">
        <v>305</v>
      </c>
      <c r="B80" s="64" t="s">
        <v>306</v>
      </c>
      <c r="C80" s="64" t="s">
        <v>22</v>
      </c>
      <c r="D80" s="65">
        <v>3</v>
      </c>
      <c r="E80" s="64" t="s">
        <v>15</v>
      </c>
      <c r="F80" s="61" t="s">
        <v>157</v>
      </c>
      <c r="G80" s="61" t="s">
        <v>751</v>
      </c>
      <c r="H80" s="87" t="str">
        <f>VLOOKUP(TablaResultados[[#This Row],[DNI]],'Jefes Directos mayo 2020'!$A$2:$I$318,8,0)</f>
        <v>BALCAZER LOLI LIBER MARTIN</v>
      </c>
      <c r="I80" s="75" t="s">
        <v>819</v>
      </c>
      <c r="J80" s="76">
        <v>43626</v>
      </c>
      <c r="K80" s="10">
        <v>84.375</v>
      </c>
      <c r="L80" s="10">
        <v>80.555555555555557</v>
      </c>
      <c r="M80" s="10">
        <v>86.111111111111114</v>
      </c>
      <c r="N80" s="10">
        <v>77.777777777777771</v>
      </c>
      <c r="O80" s="67">
        <v>8</v>
      </c>
      <c r="P80" s="45">
        <v>9</v>
      </c>
      <c r="Q80" s="45">
        <v>9</v>
      </c>
      <c r="R80" s="67">
        <v>9</v>
      </c>
      <c r="S80" s="77" t="s">
        <v>1805</v>
      </c>
      <c r="T80" s="67" t="s">
        <v>667</v>
      </c>
      <c r="U80" s="78">
        <v>29900</v>
      </c>
      <c r="V80" s="67">
        <f ca="1">ROUNDDOWN((TODAY()-TablaResultados[[#This Row],[Fecha de nacimiento]])/365,0)</f>
        <v>38</v>
      </c>
      <c r="W80" s="68">
        <f>IFERROR(AVERAGE(TablaResultados[[#This Row],[Score-Buscamos la excelencia]:[Score-Vivimos y disfrutamos]]),"")</f>
        <v>82.204861111111114</v>
      </c>
      <c r="X80" s="69">
        <f>AVERAGE(TablaResultados[[#This Row],[Count-Buscamos la excelencia]:[Count-Vivimos y disfrutamos]])</f>
        <v>8.75</v>
      </c>
      <c r="Y80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81" spans="1:25">
      <c r="A81" s="61" t="s">
        <v>425</v>
      </c>
      <c r="B81" s="64" t="s">
        <v>426</v>
      </c>
      <c r="C81" s="64" t="s">
        <v>22</v>
      </c>
      <c r="D81" s="65">
        <v>3</v>
      </c>
      <c r="E81" s="64" t="s">
        <v>15</v>
      </c>
      <c r="F81" s="61" t="s">
        <v>23</v>
      </c>
      <c r="G81" s="61" t="s">
        <v>779</v>
      </c>
      <c r="H81" s="87" t="str">
        <f>VLOOKUP(TablaResultados[[#This Row],[DNI]],'Jefes Directos mayo 2020'!$A$2:$I$318,8,0)</f>
        <v>BALCAZER LOLI LIBER MARTIN</v>
      </c>
      <c r="I81" s="75" t="s">
        <v>819</v>
      </c>
      <c r="J81" s="76">
        <v>41688</v>
      </c>
      <c r="K81" s="10">
        <v>77.941176470588232</v>
      </c>
      <c r="L81" s="10">
        <v>85.294117647058826</v>
      </c>
      <c r="M81" s="10">
        <v>87.5</v>
      </c>
      <c r="N81" s="10">
        <v>83.75</v>
      </c>
      <c r="O81" s="67">
        <v>17</v>
      </c>
      <c r="P81" s="45">
        <v>17</v>
      </c>
      <c r="Q81" s="45">
        <v>18</v>
      </c>
      <c r="R81" s="67">
        <v>20</v>
      </c>
      <c r="S81" s="77" t="s">
        <v>1805</v>
      </c>
      <c r="T81" s="67" t="s">
        <v>667</v>
      </c>
      <c r="U81" s="78">
        <v>34124</v>
      </c>
      <c r="V81" s="67">
        <f ca="1">ROUNDDOWN((TODAY()-TablaResultados[[#This Row],[Fecha de nacimiento]])/365,0)</f>
        <v>27</v>
      </c>
      <c r="W81" s="68">
        <f>IFERROR(AVERAGE(TablaResultados[[#This Row],[Score-Buscamos la excelencia]:[Score-Vivimos y disfrutamos]]),"")</f>
        <v>83.621323529411768</v>
      </c>
      <c r="X81" s="69">
        <f>AVERAGE(TablaResultados[[#This Row],[Count-Buscamos la excelencia]:[Count-Vivimos y disfrutamos]])</f>
        <v>18</v>
      </c>
      <c r="Y81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82" spans="1:25">
      <c r="A82" s="61" t="s">
        <v>435</v>
      </c>
      <c r="B82" s="64" t="s">
        <v>436</v>
      </c>
      <c r="C82" s="64" t="s">
        <v>22</v>
      </c>
      <c r="D82" s="65">
        <v>3</v>
      </c>
      <c r="E82" s="64" t="s">
        <v>15</v>
      </c>
      <c r="F82" s="61" t="s">
        <v>47</v>
      </c>
      <c r="G82" s="61" t="s">
        <v>690</v>
      </c>
      <c r="H82" s="87" t="str">
        <f>VLOOKUP(TablaResultados[[#This Row],[DNI]],'Jefes Directos mayo 2020'!$A$2:$I$318,8,0)</f>
        <v>BALCAZER LOLI LIBER MARTIN</v>
      </c>
      <c r="I82" s="75" t="s">
        <v>821</v>
      </c>
      <c r="J82" s="76">
        <v>40549</v>
      </c>
      <c r="K82" s="10">
        <v>79.310344827586206</v>
      </c>
      <c r="L82" s="10">
        <v>82.258064516129039</v>
      </c>
      <c r="M82" s="10">
        <v>79.838709677419359</v>
      </c>
      <c r="N82" s="10">
        <v>80.46875</v>
      </c>
      <c r="O82" s="67">
        <v>29</v>
      </c>
      <c r="P82" s="45">
        <v>31</v>
      </c>
      <c r="Q82" s="45">
        <v>31</v>
      </c>
      <c r="R82" s="67">
        <v>32</v>
      </c>
      <c r="S82" s="77" t="s">
        <v>1805</v>
      </c>
      <c r="T82" s="67" t="s">
        <v>667</v>
      </c>
      <c r="U82" s="78">
        <v>28216</v>
      </c>
      <c r="V82" s="67">
        <f ca="1">ROUNDDOWN((TODAY()-TablaResultados[[#This Row],[Fecha de nacimiento]])/365,0)</f>
        <v>43</v>
      </c>
      <c r="W82" s="68">
        <f>IFERROR(AVERAGE(TablaResultados[[#This Row],[Score-Buscamos la excelencia]:[Score-Vivimos y disfrutamos]]),"")</f>
        <v>80.468967255283644</v>
      </c>
      <c r="X82" s="69">
        <f>AVERAGE(TablaResultados[[#This Row],[Count-Buscamos la excelencia]:[Count-Vivimos y disfrutamos]])</f>
        <v>30.75</v>
      </c>
      <c r="Y82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83" spans="1:25">
      <c r="A83" s="61" t="s">
        <v>468</v>
      </c>
      <c r="B83" s="64" t="s">
        <v>469</v>
      </c>
      <c r="C83" s="64" t="s">
        <v>22</v>
      </c>
      <c r="D83" s="65">
        <v>3</v>
      </c>
      <c r="E83" s="64" t="s">
        <v>15</v>
      </c>
      <c r="F83" s="61" t="s">
        <v>23</v>
      </c>
      <c r="G83" s="61" t="s">
        <v>784</v>
      </c>
      <c r="H83" s="87" t="str">
        <f>VLOOKUP(TablaResultados[[#This Row],[DNI]],'Jefes Directos mayo 2020'!$A$2:$I$318,8,0)</f>
        <v>BALCAZER LOLI LIBER MARTIN</v>
      </c>
      <c r="I83" s="75" t="s">
        <v>819</v>
      </c>
      <c r="J83" s="76">
        <v>41001</v>
      </c>
      <c r="K83" s="10">
        <v>83.333333333333329</v>
      </c>
      <c r="L83" s="10">
        <v>76.92307692307692</v>
      </c>
      <c r="M83" s="10">
        <v>86.538461538461533</v>
      </c>
      <c r="N83" s="10">
        <v>80.769230769230774</v>
      </c>
      <c r="O83" s="67">
        <v>12</v>
      </c>
      <c r="P83" s="45">
        <v>13</v>
      </c>
      <c r="Q83" s="45">
        <v>13</v>
      </c>
      <c r="R83" s="67">
        <v>13</v>
      </c>
      <c r="S83" s="77" t="s">
        <v>1805</v>
      </c>
      <c r="T83" s="67" t="s">
        <v>667</v>
      </c>
      <c r="U83" s="78">
        <v>32067</v>
      </c>
      <c r="V83" s="67">
        <f ca="1">ROUNDDOWN((TODAY()-TablaResultados[[#This Row],[Fecha de nacimiento]])/365,0)</f>
        <v>32</v>
      </c>
      <c r="W83" s="68">
        <f>IFERROR(AVERAGE(TablaResultados[[#This Row],[Score-Buscamos la excelencia]:[Score-Vivimos y disfrutamos]]),"")</f>
        <v>81.891025641025635</v>
      </c>
      <c r="X83" s="69">
        <f>AVERAGE(TablaResultados[[#This Row],[Count-Buscamos la excelencia]:[Count-Vivimos y disfrutamos]])</f>
        <v>12.75</v>
      </c>
      <c r="Y83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84" spans="1:25">
      <c r="A84" s="61" t="s">
        <v>474</v>
      </c>
      <c r="B84" s="64" t="s">
        <v>475</v>
      </c>
      <c r="C84" s="64" t="s">
        <v>55</v>
      </c>
      <c r="D84" s="65">
        <v>2</v>
      </c>
      <c r="E84" s="64" t="s">
        <v>15</v>
      </c>
      <c r="F84" s="61" t="s">
        <v>44</v>
      </c>
      <c r="G84" s="61" t="s">
        <v>785</v>
      </c>
      <c r="H84" s="87" t="str">
        <f>VLOOKUP(TablaResultados[[#This Row],[DNI]],'Jefes Directos mayo 2020'!$A$2:$I$318,8,0)</f>
        <v>BALCAZER LOLI LIBER MARTIN</v>
      </c>
      <c r="I84" s="75" t="s">
        <v>824</v>
      </c>
      <c r="J84" s="76">
        <v>42522</v>
      </c>
      <c r="K84" s="10">
        <v>90.384615384615387</v>
      </c>
      <c r="L84" s="10">
        <v>91.666666666666671</v>
      </c>
      <c r="M84" s="10">
        <v>85</v>
      </c>
      <c r="N84" s="10">
        <v>83.928571428571431</v>
      </c>
      <c r="O84" s="67">
        <v>13</v>
      </c>
      <c r="P84" s="45">
        <v>15</v>
      </c>
      <c r="Q84" s="45">
        <v>15</v>
      </c>
      <c r="R84" s="67">
        <v>14</v>
      </c>
      <c r="S84" s="77" t="s">
        <v>1805</v>
      </c>
      <c r="T84" s="67" t="s">
        <v>667</v>
      </c>
      <c r="U84" s="78">
        <v>30674</v>
      </c>
      <c r="V84" s="67">
        <f ca="1">ROUNDDOWN((TODAY()-TablaResultados[[#This Row],[Fecha de nacimiento]])/365,0)</f>
        <v>36</v>
      </c>
      <c r="W84" s="68">
        <f>IFERROR(AVERAGE(TablaResultados[[#This Row],[Score-Buscamos la excelencia]:[Score-Vivimos y disfrutamos]]),"")</f>
        <v>87.744963369963372</v>
      </c>
      <c r="X84" s="69">
        <f>AVERAGE(TablaResultados[[#This Row],[Count-Buscamos la excelencia]:[Count-Vivimos y disfrutamos]])</f>
        <v>14.25</v>
      </c>
      <c r="Y84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85" spans="1:25">
      <c r="A85" s="61" t="s">
        <v>496</v>
      </c>
      <c r="B85" s="64" t="s">
        <v>497</v>
      </c>
      <c r="C85" s="64" t="s">
        <v>55</v>
      </c>
      <c r="D85" s="65">
        <v>2</v>
      </c>
      <c r="E85" s="64" t="s">
        <v>15</v>
      </c>
      <c r="F85" s="61" t="s">
        <v>157</v>
      </c>
      <c r="G85" s="61" t="s">
        <v>789</v>
      </c>
      <c r="H85" s="87" t="str">
        <f>VLOOKUP(TablaResultados[[#This Row],[DNI]],'Jefes Directos mayo 2020'!$A$2:$I$318,8,0)</f>
        <v>BALCAZER LOLI LIBER MARTIN</v>
      </c>
      <c r="I85" s="75" t="s">
        <v>819</v>
      </c>
      <c r="J85" s="76">
        <v>39115</v>
      </c>
      <c r="K85" s="10">
        <v>80.681818181818187</v>
      </c>
      <c r="L85" s="10">
        <v>70.652173913043484</v>
      </c>
      <c r="M85" s="10">
        <v>81.521739130434781</v>
      </c>
      <c r="N85" s="10">
        <v>73.913043478260875</v>
      </c>
      <c r="O85" s="67">
        <v>22</v>
      </c>
      <c r="P85" s="45">
        <v>23</v>
      </c>
      <c r="Q85" s="45">
        <v>23</v>
      </c>
      <c r="R85" s="67">
        <v>23</v>
      </c>
      <c r="S85" s="77" t="s">
        <v>1805</v>
      </c>
      <c r="T85" s="67" t="s">
        <v>667</v>
      </c>
      <c r="U85" s="78">
        <v>27789</v>
      </c>
      <c r="V85" s="67">
        <f ca="1">ROUNDDOWN((TODAY()-TablaResultados[[#This Row],[Fecha de nacimiento]])/365,0)</f>
        <v>44</v>
      </c>
      <c r="W85" s="68">
        <f>IFERROR(AVERAGE(TablaResultados[[#This Row],[Score-Buscamos la excelencia]:[Score-Vivimos y disfrutamos]]),"")</f>
        <v>76.692193675889342</v>
      </c>
      <c r="X85" s="69">
        <f>AVERAGE(TablaResultados[[#This Row],[Count-Buscamos la excelencia]:[Count-Vivimos y disfrutamos]])</f>
        <v>22.75</v>
      </c>
      <c r="Y85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86" spans="1:25">
      <c r="A86" s="61" t="s">
        <v>510</v>
      </c>
      <c r="B86" s="64" t="s">
        <v>511</v>
      </c>
      <c r="C86" s="64" t="s">
        <v>55</v>
      </c>
      <c r="D86" s="65">
        <v>2</v>
      </c>
      <c r="E86" s="64" t="s">
        <v>15</v>
      </c>
      <c r="F86" s="61" t="s">
        <v>140</v>
      </c>
      <c r="G86" s="61" t="s">
        <v>791</v>
      </c>
      <c r="H86" s="87" t="str">
        <f>VLOOKUP(TablaResultados[[#This Row],[DNI]],'Jefes Directos mayo 2020'!$A$2:$I$318,8,0)</f>
        <v>BALCAZER LOLI LIBER MARTIN</v>
      </c>
      <c r="I86" s="75" t="s">
        <v>819</v>
      </c>
      <c r="J86" s="76">
        <v>43742</v>
      </c>
      <c r="K86" s="10">
        <v>77.38095238095238</v>
      </c>
      <c r="L86" s="10">
        <v>70.238095238095241</v>
      </c>
      <c r="M86" s="10">
        <v>76.086956521739125</v>
      </c>
      <c r="N86" s="10">
        <v>72.61904761904762</v>
      </c>
      <c r="O86" s="67">
        <v>21</v>
      </c>
      <c r="P86" s="45">
        <v>21</v>
      </c>
      <c r="Q86" s="45">
        <v>23</v>
      </c>
      <c r="R86" s="67">
        <v>21</v>
      </c>
      <c r="S86" s="77" t="s">
        <v>1805</v>
      </c>
      <c r="T86" s="67" t="s">
        <v>667</v>
      </c>
      <c r="U86" s="78">
        <v>31385</v>
      </c>
      <c r="V86" s="67">
        <f ca="1">ROUNDDOWN((TODAY()-TablaResultados[[#This Row],[Fecha de nacimiento]])/365,0)</f>
        <v>34</v>
      </c>
      <c r="W86" s="68">
        <f>IFERROR(AVERAGE(TablaResultados[[#This Row],[Score-Buscamos la excelencia]:[Score-Vivimos y disfrutamos]]),"")</f>
        <v>74.081262939958592</v>
      </c>
      <c r="X86" s="69">
        <f>AVERAGE(TablaResultados[[#This Row],[Count-Buscamos la excelencia]:[Count-Vivimos y disfrutamos]])</f>
        <v>21.5</v>
      </c>
      <c r="Y86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87" spans="1:25">
      <c r="A87" s="61" t="s">
        <v>559</v>
      </c>
      <c r="B87" s="64" t="s">
        <v>560</v>
      </c>
      <c r="C87" s="64" t="s">
        <v>14</v>
      </c>
      <c r="D87" s="65">
        <v>4</v>
      </c>
      <c r="E87" s="64" t="s">
        <v>15</v>
      </c>
      <c r="F87" s="61" t="s">
        <v>126</v>
      </c>
      <c r="G87" s="61" t="s">
        <v>717</v>
      </c>
      <c r="H87" s="87" t="str">
        <f>VLOOKUP(TablaResultados[[#This Row],[DNI]],'Jefes Directos mayo 2020'!$A$2:$I$318,8,0)</f>
        <v>BALCAZER LOLI LIBER MARTIN</v>
      </c>
      <c r="I87" s="75" t="s">
        <v>819</v>
      </c>
      <c r="J87" s="76">
        <v>42887</v>
      </c>
      <c r="K87" s="10">
        <v>100</v>
      </c>
      <c r="L87" s="10">
        <v>100</v>
      </c>
      <c r="M87" s="10">
        <v>100</v>
      </c>
      <c r="N87" s="10">
        <v>100</v>
      </c>
      <c r="O87" s="67">
        <v>1</v>
      </c>
      <c r="P87" s="45">
        <v>1</v>
      </c>
      <c r="Q87" s="45">
        <v>1</v>
      </c>
      <c r="R87" s="67">
        <v>1</v>
      </c>
      <c r="S87" s="77" t="s">
        <v>1805</v>
      </c>
      <c r="T87" s="67" t="s">
        <v>667</v>
      </c>
      <c r="U87" s="78">
        <v>34895</v>
      </c>
      <c r="V87" s="67">
        <f ca="1">ROUNDDOWN((TODAY()-TablaResultados[[#This Row],[Fecha de nacimiento]])/365,0)</f>
        <v>25</v>
      </c>
      <c r="W87" s="68">
        <f>IFERROR(AVERAGE(TablaResultados[[#This Row],[Score-Buscamos la excelencia]:[Score-Vivimos y disfrutamos]]),"")</f>
        <v>100</v>
      </c>
      <c r="X87" s="69">
        <f>AVERAGE(TablaResultados[[#This Row],[Count-Buscamos la excelencia]:[Count-Vivimos y disfrutamos]])</f>
        <v>1</v>
      </c>
      <c r="Y87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88" spans="1:25">
      <c r="A88" s="7" t="s">
        <v>484</v>
      </c>
      <c r="B88" s="8" t="s">
        <v>485</v>
      </c>
      <c r="C88" s="8" t="s">
        <v>22</v>
      </c>
      <c r="D88" s="9">
        <v>3</v>
      </c>
      <c r="E88" s="8" t="s">
        <v>15</v>
      </c>
      <c r="F88" s="7" t="s">
        <v>226</v>
      </c>
      <c r="G88" s="8" t="s">
        <v>786</v>
      </c>
      <c r="H88" s="8" t="str">
        <f>VLOOKUP(TablaResultados[[#This Row],[DNI]],'Jefes Directos mayo 2020'!$A$2:$I$318,8,0)</f>
        <v>BARRIENTOS TAPIA LAURA LUCIA</v>
      </c>
      <c r="I88" s="36" t="s">
        <v>819</v>
      </c>
      <c r="J88" s="58">
        <v>43647</v>
      </c>
      <c r="K88" s="10">
        <v>81.818181818181813</v>
      </c>
      <c r="L88" s="10">
        <v>75</v>
      </c>
      <c r="M88" s="10">
        <v>72.727272727272734</v>
      </c>
      <c r="N88" s="10">
        <v>75</v>
      </c>
      <c r="O88" s="11">
        <v>11</v>
      </c>
      <c r="P88" s="11">
        <v>10</v>
      </c>
      <c r="Q88" s="11">
        <v>11</v>
      </c>
      <c r="R88" s="11">
        <v>10</v>
      </c>
      <c r="S88" s="18" t="s">
        <v>637</v>
      </c>
      <c r="T88" s="27" t="s">
        <v>668</v>
      </c>
      <c r="U88" s="30">
        <v>34262</v>
      </c>
      <c r="V88" s="54">
        <f ca="1">ROUNDDOWN((TODAY()-TablaResultados[[#This Row],[Fecha de nacimiento]])/365,0)</f>
        <v>26</v>
      </c>
      <c r="W88" s="55">
        <f>IFERROR(AVERAGE(TablaResultados[[#This Row],[Score-Buscamos la excelencia]:[Score-Vivimos y disfrutamos]]),"")</f>
        <v>76.13636363636364</v>
      </c>
      <c r="X88" s="56">
        <f>AVERAGE(TablaResultados[[#This Row],[Count-Buscamos la excelencia]:[Count-Vivimos y disfrutamos]])</f>
        <v>10.5</v>
      </c>
      <c r="Y88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89" spans="1:25">
      <c r="A89" s="61" t="s">
        <v>484</v>
      </c>
      <c r="B89" s="64" t="s">
        <v>485</v>
      </c>
      <c r="C89" s="64" t="s">
        <v>22</v>
      </c>
      <c r="D89" s="65">
        <v>3</v>
      </c>
      <c r="E89" s="64" t="s">
        <v>15</v>
      </c>
      <c r="F89" s="61" t="s">
        <v>226</v>
      </c>
      <c r="G89" s="61" t="s">
        <v>786</v>
      </c>
      <c r="H89" s="87" t="str">
        <f>VLOOKUP(TablaResultados[[#This Row],[DNI]],'Jefes Directos mayo 2020'!$A$2:$I$318,8,0)</f>
        <v>BARRIENTOS TAPIA LAURA LUCIA</v>
      </c>
      <c r="I89" s="75" t="s">
        <v>819</v>
      </c>
      <c r="J89" s="76">
        <v>43647</v>
      </c>
      <c r="K89" s="10">
        <v>77.777777777777771</v>
      </c>
      <c r="L89" s="10">
        <v>60</v>
      </c>
      <c r="M89" s="10">
        <v>77.777777777777771</v>
      </c>
      <c r="N89" s="10">
        <v>65.625</v>
      </c>
      <c r="O89" s="67">
        <v>9</v>
      </c>
      <c r="P89" s="45">
        <v>10</v>
      </c>
      <c r="Q89" s="45">
        <v>9</v>
      </c>
      <c r="R89" s="67">
        <v>8</v>
      </c>
      <c r="S89" s="77" t="s">
        <v>1805</v>
      </c>
      <c r="T89" s="67" t="s">
        <v>668</v>
      </c>
      <c r="U89" s="78">
        <v>34262</v>
      </c>
      <c r="V89" s="67">
        <f ca="1">ROUNDDOWN((TODAY()-TablaResultados[[#This Row],[Fecha de nacimiento]])/365,0)</f>
        <v>26</v>
      </c>
      <c r="W89" s="68">
        <f>IFERROR(AVERAGE(TablaResultados[[#This Row],[Score-Buscamos la excelencia]:[Score-Vivimos y disfrutamos]]),"")</f>
        <v>70.295138888888886</v>
      </c>
      <c r="X89" s="69">
        <f>AVERAGE(TablaResultados[[#This Row],[Count-Buscamos la excelencia]:[Count-Vivimos y disfrutamos]])</f>
        <v>9</v>
      </c>
      <c r="Y89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90" spans="1:25">
      <c r="A90" s="7" t="s">
        <v>188</v>
      </c>
      <c r="B90" s="8" t="s">
        <v>189</v>
      </c>
      <c r="C90" s="8" t="s">
        <v>14</v>
      </c>
      <c r="D90" s="9">
        <v>4</v>
      </c>
      <c r="E90" s="8" t="s">
        <v>186</v>
      </c>
      <c r="F90" s="7" t="s">
        <v>190</v>
      </c>
      <c r="G90" s="8" t="s">
        <v>732</v>
      </c>
      <c r="H90" s="8" t="str">
        <f>VLOOKUP(TablaResultados[[#This Row],[DNI]],'Jefes Directos mayo 2020'!$A$2:$I$318,8,0)</f>
        <v>CANALES CORBETTA HERNAN JAVIER</v>
      </c>
      <c r="I90" s="36" t="s">
        <v>819</v>
      </c>
      <c r="J90" s="58">
        <v>42131</v>
      </c>
      <c r="K90" s="10">
        <v>84.090909090909093</v>
      </c>
      <c r="L90" s="10">
        <v>77.5</v>
      </c>
      <c r="M90" s="10">
        <v>87.5</v>
      </c>
      <c r="N90" s="10">
        <v>79.545454545454547</v>
      </c>
      <c r="O90" s="11">
        <v>11</v>
      </c>
      <c r="P90" s="11">
        <v>10</v>
      </c>
      <c r="Q90" s="11">
        <v>10</v>
      </c>
      <c r="R90" s="10">
        <v>11</v>
      </c>
      <c r="S90" s="18" t="s">
        <v>637</v>
      </c>
      <c r="T90" s="27" t="s">
        <v>667</v>
      </c>
      <c r="U90" s="30">
        <v>24908</v>
      </c>
      <c r="V90" s="54">
        <f ca="1">ROUNDDOWN((TODAY()-TablaResultados[[#This Row],[Fecha de nacimiento]])/365,0)</f>
        <v>52</v>
      </c>
      <c r="W90" s="55">
        <f>IFERROR(AVERAGE(TablaResultados[[#This Row],[Score-Buscamos la excelencia]:[Score-Vivimos y disfrutamos]]),"")</f>
        <v>82.159090909090907</v>
      </c>
      <c r="X90" s="56">
        <f>AVERAGE(TablaResultados[[#This Row],[Count-Buscamos la excelencia]:[Count-Vivimos y disfrutamos]])</f>
        <v>10.5</v>
      </c>
      <c r="Y90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45 años a 54 años</v>
      </c>
    </row>
    <row r="91" spans="1:25">
      <c r="A91" s="7" t="s">
        <v>233</v>
      </c>
      <c r="B91" s="8" t="s">
        <v>234</v>
      </c>
      <c r="C91" s="8" t="s">
        <v>14</v>
      </c>
      <c r="D91" s="9">
        <v>4</v>
      </c>
      <c r="E91" s="8" t="s">
        <v>186</v>
      </c>
      <c r="F91" s="7" t="s">
        <v>190</v>
      </c>
      <c r="G91" s="8" t="s">
        <v>732</v>
      </c>
      <c r="H91" s="8" t="str">
        <f>VLOOKUP(TablaResultados[[#This Row],[DNI]],'Jefes Directos mayo 2020'!$A$2:$I$318,8,0)</f>
        <v>CANALES CORBETTA HERNAN JAVIER</v>
      </c>
      <c r="I91" s="36" t="s">
        <v>819</v>
      </c>
      <c r="J91" s="58">
        <v>33970</v>
      </c>
      <c r="K91" s="10">
        <v>75</v>
      </c>
      <c r="L91" s="10">
        <v>62.5</v>
      </c>
      <c r="M91" s="10">
        <v>65</v>
      </c>
      <c r="N91" s="10">
        <v>70.833333333333329</v>
      </c>
      <c r="O91" s="11">
        <v>5</v>
      </c>
      <c r="P91" s="11">
        <v>4</v>
      </c>
      <c r="Q91" s="11">
        <v>5</v>
      </c>
      <c r="R91" s="11">
        <v>6</v>
      </c>
      <c r="S91" s="18" t="s">
        <v>637</v>
      </c>
      <c r="T91" s="27" t="s">
        <v>667</v>
      </c>
      <c r="U91" s="30">
        <v>23857</v>
      </c>
      <c r="V91" s="54">
        <f ca="1">ROUNDDOWN((TODAY()-TablaResultados[[#This Row],[Fecha de nacimiento]])/365,0)</f>
        <v>55</v>
      </c>
      <c r="W91" s="55">
        <f>IFERROR(AVERAGE(TablaResultados[[#This Row],[Score-Buscamos la excelencia]:[Score-Vivimos y disfrutamos]]),"")</f>
        <v>68.333333333333329</v>
      </c>
      <c r="X91" s="56">
        <f>AVERAGE(TablaResultados[[#This Row],[Count-Buscamos la excelencia]:[Count-Vivimos y disfrutamos]])</f>
        <v>5</v>
      </c>
      <c r="Y91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Más de 54 años</v>
      </c>
    </row>
    <row r="92" spans="1:25">
      <c r="A92" s="7" t="s">
        <v>384</v>
      </c>
      <c r="B92" s="8" t="s">
        <v>385</v>
      </c>
      <c r="C92" s="8" t="s">
        <v>14</v>
      </c>
      <c r="D92" s="9">
        <v>4</v>
      </c>
      <c r="E92" s="8" t="s">
        <v>186</v>
      </c>
      <c r="F92" s="7" t="s">
        <v>190</v>
      </c>
      <c r="G92" s="8" t="s">
        <v>732</v>
      </c>
      <c r="H92" s="8" t="str">
        <f>VLOOKUP(TablaResultados[[#This Row],[DNI]],'Jefes Directos mayo 2020'!$A$2:$I$318,8,0)</f>
        <v>CANALES CORBETTA HERNAN JAVIER</v>
      </c>
      <c r="I92" s="36" t="s">
        <v>819</v>
      </c>
      <c r="J92" s="58">
        <v>40437</v>
      </c>
      <c r="K92" s="10">
        <v>68.75</v>
      </c>
      <c r="L92" s="10">
        <v>62.5</v>
      </c>
      <c r="M92" s="10">
        <v>56.25</v>
      </c>
      <c r="N92" s="10">
        <v>65</v>
      </c>
      <c r="O92" s="11">
        <v>4</v>
      </c>
      <c r="P92" s="11">
        <v>4</v>
      </c>
      <c r="Q92" s="11">
        <v>4</v>
      </c>
      <c r="R92" s="11">
        <v>5</v>
      </c>
      <c r="S92" s="18" t="s">
        <v>637</v>
      </c>
      <c r="T92" s="27" t="s">
        <v>667</v>
      </c>
      <c r="U92" s="30">
        <v>24813</v>
      </c>
      <c r="V92" s="54">
        <f ca="1">ROUNDDOWN((TODAY()-TablaResultados[[#This Row],[Fecha de nacimiento]])/365,0)</f>
        <v>52</v>
      </c>
      <c r="W92" s="55">
        <f>IFERROR(AVERAGE(TablaResultados[[#This Row],[Score-Buscamos la excelencia]:[Score-Vivimos y disfrutamos]]),"")</f>
        <v>63.125</v>
      </c>
      <c r="X92" s="56">
        <f>AVERAGE(TablaResultados[[#This Row],[Count-Buscamos la excelencia]:[Count-Vivimos y disfrutamos]])</f>
        <v>4.25</v>
      </c>
      <c r="Y92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45 años a 54 años</v>
      </c>
    </row>
    <row r="93" spans="1:25">
      <c r="A93" s="7" t="s">
        <v>543</v>
      </c>
      <c r="B93" s="8" t="s">
        <v>544</v>
      </c>
      <c r="C93" s="8" t="s">
        <v>14</v>
      </c>
      <c r="D93" s="9">
        <v>4</v>
      </c>
      <c r="E93" s="8" t="s">
        <v>186</v>
      </c>
      <c r="F93" s="7" t="s">
        <v>190</v>
      </c>
      <c r="G93" s="8" t="s">
        <v>798</v>
      </c>
      <c r="H93" s="8" t="str">
        <f>VLOOKUP(TablaResultados[[#This Row],[DNI]],'Jefes Directos mayo 2020'!$A$2:$I$318,8,0)</f>
        <v>CANALES CORBETTA HERNAN JAVIER</v>
      </c>
      <c r="I93" s="36" t="s">
        <v>819</v>
      </c>
      <c r="J93" s="58">
        <v>27796</v>
      </c>
      <c r="K93" s="10">
        <v>86.111111111111114</v>
      </c>
      <c r="L93" s="10">
        <v>93.75</v>
      </c>
      <c r="M93" s="10">
        <v>88.888888888888886</v>
      </c>
      <c r="N93" s="10">
        <v>90</v>
      </c>
      <c r="O93" s="11">
        <v>9</v>
      </c>
      <c r="P93" s="11">
        <v>8</v>
      </c>
      <c r="Q93" s="11">
        <v>9</v>
      </c>
      <c r="R93" s="11">
        <v>10</v>
      </c>
      <c r="S93" s="18" t="s">
        <v>637</v>
      </c>
      <c r="T93" s="27" t="s">
        <v>668</v>
      </c>
      <c r="U93" s="30">
        <v>18956</v>
      </c>
      <c r="V93" s="54">
        <f ca="1">ROUNDDOWN((TODAY()-TablaResultados[[#This Row],[Fecha de nacimiento]])/365,0)</f>
        <v>68</v>
      </c>
      <c r="W93" s="55">
        <f>IFERROR(AVERAGE(TablaResultados[[#This Row],[Score-Buscamos la excelencia]:[Score-Vivimos y disfrutamos]]),"")</f>
        <v>89.6875</v>
      </c>
      <c r="X93" s="56">
        <f>AVERAGE(TablaResultados[[#This Row],[Count-Buscamos la excelencia]:[Count-Vivimos y disfrutamos]])</f>
        <v>9</v>
      </c>
      <c r="Y93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Más de 54 años</v>
      </c>
    </row>
    <row r="94" spans="1:25">
      <c r="A94" s="61" t="s">
        <v>188</v>
      </c>
      <c r="B94" s="64" t="s">
        <v>189</v>
      </c>
      <c r="C94" s="64" t="s">
        <v>14</v>
      </c>
      <c r="D94" s="65">
        <v>4</v>
      </c>
      <c r="E94" s="64" t="s">
        <v>186</v>
      </c>
      <c r="F94" s="61" t="s">
        <v>190</v>
      </c>
      <c r="G94" s="61" t="s">
        <v>732</v>
      </c>
      <c r="H94" s="87" t="str">
        <f>VLOOKUP(TablaResultados[[#This Row],[DNI]],'Jefes Directos mayo 2020'!$A$2:$I$318,8,0)</f>
        <v>CANALES CORBETTA HERNAN JAVIER</v>
      </c>
      <c r="I94" s="75" t="s">
        <v>819</v>
      </c>
      <c r="J94" s="76">
        <v>42131</v>
      </c>
      <c r="K94" s="10">
        <v>65</v>
      </c>
      <c r="L94" s="10">
        <v>0</v>
      </c>
      <c r="M94" s="10">
        <v>0</v>
      </c>
      <c r="N94" s="10">
        <v>75</v>
      </c>
      <c r="O94" s="67">
        <v>5</v>
      </c>
      <c r="P94" s="45">
        <v>0</v>
      </c>
      <c r="Q94" s="45">
        <v>0</v>
      </c>
      <c r="R94" s="67">
        <v>6</v>
      </c>
      <c r="S94" s="77" t="s">
        <v>1805</v>
      </c>
      <c r="T94" s="67" t="s">
        <v>667</v>
      </c>
      <c r="U94" s="78">
        <v>24908</v>
      </c>
      <c r="V94" s="67">
        <f ca="1">ROUNDDOWN((TODAY()-TablaResultados[[#This Row],[Fecha de nacimiento]])/365,0)</f>
        <v>52</v>
      </c>
      <c r="W94" s="68">
        <f>IFERROR(AVERAGE(TablaResultados[[#This Row],[Score-Buscamos la excelencia]:[Score-Vivimos y disfrutamos]]),"")</f>
        <v>35</v>
      </c>
      <c r="X94" s="69">
        <f>AVERAGE(TablaResultados[[#This Row],[Count-Buscamos la excelencia]:[Count-Vivimos y disfrutamos]])</f>
        <v>2.75</v>
      </c>
      <c r="Y94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45 años a 54 años</v>
      </c>
    </row>
    <row r="95" spans="1:25">
      <c r="A95" s="61" t="s">
        <v>233</v>
      </c>
      <c r="B95" s="64" t="s">
        <v>234</v>
      </c>
      <c r="C95" s="64" t="s">
        <v>14</v>
      </c>
      <c r="D95" s="65">
        <v>4</v>
      </c>
      <c r="E95" s="64" t="s">
        <v>186</v>
      </c>
      <c r="F95" s="61" t="s">
        <v>190</v>
      </c>
      <c r="G95" s="61" t="s">
        <v>732</v>
      </c>
      <c r="H95" s="87" t="str">
        <f>VLOOKUP(TablaResultados[[#This Row],[DNI]],'Jefes Directos mayo 2020'!$A$2:$I$318,8,0)</f>
        <v>CANALES CORBETTA HERNAN JAVIER</v>
      </c>
      <c r="I95" s="75" t="s">
        <v>820</v>
      </c>
      <c r="J95" s="76">
        <v>33970</v>
      </c>
      <c r="K95" s="10">
        <v>58.333333333333343</v>
      </c>
      <c r="L95" s="10">
        <v>58.333333333333343</v>
      </c>
      <c r="M95" s="10">
        <v>75</v>
      </c>
      <c r="N95" s="10">
        <v>66.666666666666671</v>
      </c>
      <c r="O95" s="67">
        <v>3</v>
      </c>
      <c r="P95" s="45">
        <v>3</v>
      </c>
      <c r="Q95" s="45">
        <v>3</v>
      </c>
      <c r="R95" s="67">
        <v>3</v>
      </c>
      <c r="S95" s="77" t="s">
        <v>1805</v>
      </c>
      <c r="T95" s="67" t="s">
        <v>667</v>
      </c>
      <c r="U95" s="78">
        <v>23857</v>
      </c>
      <c r="V95" s="67">
        <f ca="1">ROUNDDOWN((TODAY()-TablaResultados[[#This Row],[Fecha de nacimiento]])/365,0)</f>
        <v>55</v>
      </c>
      <c r="W95" s="68">
        <f>IFERROR(AVERAGE(TablaResultados[[#This Row],[Score-Buscamos la excelencia]:[Score-Vivimos y disfrutamos]]),"")</f>
        <v>64.583333333333343</v>
      </c>
      <c r="X95" s="69">
        <f>AVERAGE(TablaResultados[[#This Row],[Count-Buscamos la excelencia]:[Count-Vivimos y disfrutamos]])</f>
        <v>3</v>
      </c>
      <c r="Y95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Más de 54 años</v>
      </c>
    </row>
    <row r="96" spans="1:25">
      <c r="A96" s="61" t="s">
        <v>543</v>
      </c>
      <c r="B96" s="64" t="s">
        <v>544</v>
      </c>
      <c r="C96" s="64" t="s">
        <v>14</v>
      </c>
      <c r="D96" s="65">
        <v>4</v>
      </c>
      <c r="E96" s="64" t="s">
        <v>186</v>
      </c>
      <c r="F96" s="61" t="s">
        <v>190</v>
      </c>
      <c r="G96" s="61" t="s">
        <v>798</v>
      </c>
      <c r="H96" s="87" t="str">
        <f>VLOOKUP(TablaResultados[[#This Row],[DNI]],'Jefes Directos mayo 2020'!$A$2:$I$318,8,0)</f>
        <v>CANALES CORBETTA HERNAN JAVIER</v>
      </c>
      <c r="I96" s="75" t="s">
        <v>819</v>
      </c>
      <c r="J96" s="76">
        <v>27796</v>
      </c>
      <c r="K96" s="10">
        <v>0</v>
      </c>
      <c r="L96" s="10">
        <v>37.5</v>
      </c>
      <c r="M96" s="10">
        <v>66.666666666666671</v>
      </c>
      <c r="N96" s="10">
        <v>58.333333333333343</v>
      </c>
      <c r="O96" s="67">
        <v>1</v>
      </c>
      <c r="P96" s="45">
        <v>2</v>
      </c>
      <c r="Q96" s="45">
        <v>3</v>
      </c>
      <c r="R96" s="67">
        <v>3</v>
      </c>
      <c r="S96" s="77" t="s">
        <v>1805</v>
      </c>
      <c r="T96" s="67" t="s">
        <v>668</v>
      </c>
      <c r="U96" s="78">
        <v>18956</v>
      </c>
      <c r="V96" s="67">
        <f ca="1">ROUNDDOWN((TODAY()-TablaResultados[[#This Row],[Fecha de nacimiento]])/365,0)</f>
        <v>68</v>
      </c>
      <c r="W96" s="68">
        <f>IFERROR(AVERAGE(TablaResultados[[#This Row],[Score-Buscamos la excelencia]:[Score-Vivimos y disfrutamos]]),"")</f>
        <v>40.625</v>
      </c>
      <c r="X96" s="69">
        <f>AVERAGE(TablaResultados[[#This Row],[Count-Buscamos la excelencia]:[Count-Vivimos y disfrutamos]])</f>
        <v>2.25</v>
      </c>
      <c r="Y96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Más de 54 años</v>
      </c>
    </row>
    <row r="97" spans="1:25">
      <c r="A97" s="7" t="s">
        <v>356</v>
      </c>
      <c r="B97" s="8" t="s">
        <v>357</v>
      </c>
      <c r="C97" s="8" t="s">
        <v>14</v>
      </c>
      <c r="D97" s="9">
        <v>4</v>
      </c>
      <c r="E97" s="8" t="s">
        <v>15</v>
      </c>
      <c r="F97" s="7" t="s">
        <v>120</v>
      </c>
      <c r="G97" s="8" t="s">
        <v>715</v>
      </c>
      <c r="H97" s="8" t="str">
        <f>VLOOKUP(TablaResultados[[#This Row],[DNI]],'Jefes Directos mayo 2020'!$A$2:$I$318,8,0)</f>
        <v>CARDENAS PRADA JORGE ENRIQUE</v>
      </c>
      <c r="I97" s="36" t="s">
        <v>825</v>
      </c>
      <c r="J97" s="58">
        <v>43787</v>
      </c>
      <c r="K97" s="10">
        <v>87.5</v>
      </c>
      <c r="L97" s="10">
        <v>75</v>
      </c>
      <c r="M97" s="10">
        <v>75</v>
      </c>
      <c r="N97" s="10">
        <v>87.5</v>
      </c>
      <c r="O97" s="11">
        <v>2</v>
      </c>
      <c r="P97" s="11">
        <v>2</v>
      </c>
      <c r="Q97" s="11">
        <v>2</v>
      </c>
      <c r="R97" s="11">
        <v>2</v>
      </c>
      <c r="S97" s="18" t="s">
        <v>637</v>
      </c>
      <c r="T97" s="27" t="s">
        <v>667</v>
      </c>
      <c r="U97" s="30">
        <v>31830</v>
      </c>
      <c r="V97" s="54">
        <f ca="1">ROUNDDOWN((TODAY()-TablaResultados[[#This Row],[Fecha de nacimiento]])/365,0)</f>
        <v>33</v>
      </c>
      <c r="W97" s="55">
        <f>IFERROR(AVERAGE(TablaResultados[[#This Row],[Score-Buscamos la excelencia]:[Score-Vivimos y disfrutamos]]),"")</f>
        <v>81.25</v>
      </c>
      <c r="X97" s="56">
        <f>AVERAGE(TablaResultados[[#This Row],[Count-Buscamos la excelencia]:[Count-Vivimos y disfrutamos]])</f>
        <v>2</v>
      </c>
      <c r="Y97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98" spans="1:25">
      <c r="A98" s="7" t="s">
        <v>398</v>
      </c>
      <c r="B98" s="8" t="s">
        <v>399</v>
      </c>
      <c r="C98" s="8" t="s">
        <v>14</v>
      </c>
      <c r="D98" s="9">
        <v>4</v>
      </c>
      <c r="E98" s="8" t="s">
        <v>15</v>
      </c>
      <c r="F98" s="7" t="s">
        <v>120</v>
      </c>
      <c r="G98" s="8" t="s">
        <v>715</v>
      </c>
      <c r="H98" s="8" t="str">
        <f>VLOOKUP(TablaResultados[[#This Row],[DNI]],'Jefes Directos mayo 2020'!$A$2:$I$318,8,0)</f>
        <v>CARDENAS PRADA JORGE ENRIQUE</v>
      </c>
      <c r="I98" s="36" t="s">
        <v>825</v>
      </c>
      <c r="J98" s="58">
        <v>43815</v>
      </c>
      <c r="K98" s="10">
        <v>75</v>
      </c>
      <c r="L98" s="10">
        <v>62.5</v>
      </c>
      <c r="M98" s="10">
        <v>75</v>
      </c>
      <c r="N98" s="10">
        <v>68.75</v>
      </c>
      <c r="O98" s="11">
        <v>4</v>
      </c>
      <c r="P98" s="11">
        <v>4</v>
      </c>
      <c r="Q98" s="11">
        <v>4</v>
      </c>
      <c r="R98" s="11">
        <v>4</v>
      </c>
      <c r="S98" s="18" t="s">
        <v>637</v>
      </c>
      <c r="T98" s="27" t="s">
        <v>667</v>
      </c>
      <c r="U98" s="30">
        <v>34004</v>
      </c>
      <c r="V98" s="54">
        <f ca="1">ROUNDDOWN((TODAY()-TablaResultados[[#This Row],[Fecha de nacimiento]])/365,0)</f>
        <v>27</v>
      </c>
      <c r="W98" s="55">
        <f>IFERROR(AVERAGE(TablaResultados[[#This Row],[Score-Buscamos la excelencia]:[Score-Vivimos y disfrutamos]]),"")</f>
        <v>70.3125</v>
      </c>
      <c r="X98" s="56">
        <f>AVERAGE(TablaResultados[[#This Row],[Count-Buscamos la excelencia]:[Count-Vivimos y disfrutamos]])</f>
        <v>4</v>
      </c>
      <c r="Y98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99" spans="1:25">
      <c r="A99" s="7" t="s">
        <v>450</v>
      </c>
      <c r="B99" s="8" t="s">
        <v>451</v>
      </c>
      <c r="C99" s="8" t="s">
        <v>14</v>
      </c>
      <c r="D99" s="9">
        <v>4</v>
      </c>
      <c r="E99" s="8" t="s">
        <v>15</v>
      </c>
      <c r="F99" s="7" t="s">
        <v>120</v>
      </c>
      <c r="G99" s="8" t="s">
        <v>720</v>
      </c>
      <c r="H99" s="8" t="str">
        <f>VLOOKUP(TablaResultados[[#This Row],[DNI]],'Jefes Directos mayo 2020'!$A$2:$I$318,8,0)</f>
        <v>CARDENAS PRADA JORGE ENRIQUE</v>
      </c>
      <c r="I99" s="36" t="s">
        <v>825</v>
      </c>
      <c r="J99" s="58">
        <v>43808</v>
      </c>
      <c r="K99" s="10">
        <v>55</v>
      </c>
      <c r="L99" s="10">
        <v>55</v>
      </c>
      <c r="M99" s="10">
        <v>55</v>
      </c>
      <c r="N99" s="10">
        <v>55</v>
      </c>
      <c r="O99" s="11">
        <v>5</v>
      </c>
      <c r="P99" s="11">
        <v>5</v>
      </c>
      <c r="Q99" s="11">
        <v>5</v>
      </c>
      <c r="R99" s="11">
        <v>5</v>
      </c>
      <c r="S99" s="18" t="s">
        <v>637</v>
      </c>
      <c r="T99" s="27" t="s">
        <v>667</v>
      </c>
      <c r="U99" s="30">
        <v>30578</v>
      </c>
      <c r="V99" s="54">
        <f ca="1">ROUNDDOWN((TODAY()-TablaResultados[[#This Row],[Fecha de nacimiento]])/365,0)</f>
        <v>36</v>
      </c>
      <c r="W99" s="55">
        <f>IFERROR(AVERAGE(TablaResultados[[#This Row],[Score-Buscamos la excelencia]:[Score-Vivimos y disfrutamos]]),"")</f>
        <v>55</v>
      </c>
      <c r="X99" s="56">
        <f>AVERAGE(TablaResultados[[#This Row],[Count-Buscamos la excelencia]:[Count-Vivimos y disfrutamos]])</f>
        <v>5</v>
      </c>
      <c r="Y99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100" spans="1:25">
      <c r="A100" s="7" t="s">
        <v>482</v>
      </c>
      <c r="B100" s="8" t="s">
        <v>483</v>
      </c>
      <c r="C100" s="8" t="s">
        <v>14</v>
      </c>
      <c r="D100" s="9">
        <v>4</v>
      </c>
      <c r="E100" s="8" t="s">
        <v>15</v>
      </c>
      <c r="F100" s="7" t="s">
        <v>120</v>
      </c>
      <c r="G100" s="8" t="s">
        <v>715</v>
      </c>
      <c r="H100" s="8" t="str">
        <f>VLOOKUP(TablaResultados[[#This Row],[DNI]],'Jefes Directos mayo 2020'!$A$2:$I$318,8,0)</f>
        <v>CARDENAS PRADA JORGE ENRIQUE</v>
      </c>
      <c r="I100" s="36" t="s">
        <v>825</v>
      </c>
      <c r="J100" s="58">
        <v>43787</v>
      </c>
      <c r="K100" s="10">
        <v>50</v>
      </c>
      <c r="L100" s="10">
        <v>50</v>
      </c>
      <c r="M100" s="10">
        <v>58.333333333333343</v>
      </c>
      <c r="N100" s="10">
        <v>41.666666666666657</v>
      </c>
      <c r="O100" s="11">
        <v>3</v>
      </c>
      <c r="P100" s="11">
        <v>3</v>
      </c>
      <c r="Q100" s="11">
        <v>3</v>
      </c>
      <c r="R100" s="11">
        <v>3</v>
      </c>
      <c r="S100" s="18" t="s">
        <v>637</v>
      </c>
      <c r="T100" s="27" t="s">
        <v>667</v>
      </c>
      <c r="U100" s="30">
        <v>29654</v>
      </c>
      <c r="V100" s="54">
        <f ca="1">ROUNDDOWN((TODAY()-TablaResultados[[#This Row],[Fecha de nacimiento]])/365,0)</f>
        <v>39</v>
      </c>
      <c r="W100" s="55">
        <f>IFERROR(AVERAGE(TablaResultados[[#This Row],[Score-Buscamos la excelencia]:[Score-Vivimos y disfrutamos]]),"")</f>
        <v>50</v>
      </c>
      <c r="X100" s="56">
        <f>AVERAGE(TablaResultados[[#This Row],[Count-Buscamos la excelencia]:[Count-Vivimos y disfrutamos]])</f>
        <v>3</v>
      </c>
      <c r="Y100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101" spans="1:25">
      <c r="A101" s="61" t="s">
        <v>450</v>
      </c>
      <c r="B101" s="64" t="s">
        <v>451</v>
      </c>
      <c r="C101" s="64" t="s">
        <v>14</v>
      </c>
      <c r="D101" s="65">
        <v>4</v>
      </c>
      <c r="E101" s="64" t="s">
        <v>15</v>
      </c>
      <c r="F101" s="61" t="s">
        <v>120</v>
      </c>
      <c r="G101" s="61" t="s">
        <v>720</v>
      </c>
      <c r="H101" s="87" t="str">
        <f>VLOOKUP(TablaResultados[[#This Row],[DNI]],'Jefes Directos mayo 2020'!$A$2:$I$318,8,0)</f>
        <v>CARDENAS PRADA JORGE ENRIQUE</v>
      </c>
      <c r="I101" s="75" t="s">
        <v>825</v>
      </c>
      <c r="J101" s="76">
        <v>43808</v>
      </c>
      <c r="K101" s="10">
        <v>83.333333333333329</v>
      </c>
      <c r="L101" s="10">
        <v>75</v>
      </c>
      <c r="M101" s="10">
        <v>83.333333333333329</v>
      </c>
      <c r="N101" s="10">
        <v>83.333333333333329</v>
      </c>
      <c r="O101" s="67">
        <v>3</v>
      </c>
      <c r="P101" s="45">
        <v>3</v>
      </c>
      <c r="Q101" s="45">
        <v>3</v>
      </c>
      <c r="R101" s="67">
        <v>3</v>
      </c>
      <c r="S101" s="77" t="s">
        <v>1805</v>
      </c>
      <c r="T101" s="67" t="s">
        <v>667</v>
      </c>
      <c r="U101" s="78">
        <v>30578</v>
      </c>
      <c r="V101" s="67">
        <f ca="1">ROUNDDOWN((TODAY()-TablaResultados[[#This Row],[Fecha de nacimiento]])/365,0)</f>
        <v>36</v>
      </c>
      <c r="W101" s="68">
        <f>IFERROR(AVERAGE(TablaResultados[[#This Row],[Score-Buscamos la excelencia]:[Score-Vivimos y disfrutamos]]),"")</f>
        <v>81.249999999999986</v>
      </c>
      <c r="X101" s="69">
        <f>AVERAGE(TablaResultados[[#This Row],[Count-Buscamos la excelencia]:[Count-Vivimos y disfrutamos]])</f>
        <v>3</v>
      </c>
      <c r="Y101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102" spans="1:25">
      <c r="A102" s="61" t="s">
        <v>482</v>
      </c>
      <c r="B102" s="64" t="s">
        <v>483</v>
      </c>
      <c r="C102" s="64" t="s">
        <v>14</v>
      </c>
      <c r="D102" s="65">
        <v>4</v>
      </c>
      <c r="E102" s="64" t="s">
        <v>15</v>
      </c>
      <c r="F102" s="61" t="s">
        <v>120</v>
      </c>
      <c r="G102" s="61" t="s">
        <v>715</v>
      </c>
      <c r="H102" s="87" t="str">
        <f>VLOOKUP(TablaResultados[[#This Row],[DNI]],'Jefes Directos mayo 2020'!$A$2:$I$318,8,0)</f>
        <v>CARDENAS PRADA JORGE ENRIQUE</v>
      </c>
      <c r="I102" s="75" t="s">
        <v>825</v>
      </c>
      <c r="J102" s="76">
        <v>43787</v>
      </c>
      <c r="K102" s="10">
        <v>91.666666666666671</v>
      </c>
      <c r="L102" s="10">
        <v>93.75</v>
      </c>
      <c r="M102" s="10">
        <v>93.75</v>
      </c>
      <c r="N102" s="10">
        <v>93.75</v>
      </c>
      <c r="O102" s="67">
        <v>3</v>
      </c>
      <c r="P102" s="45">
        <v>4</v>
      </c>
      <c r="Q102" s="45">
        <v>4</v>
      </c>
      <c r="R102" s="67">
        <v>4</v>
      </c>
      <c r="S102" s="77" t="s">
        <v>1805</v>
      </c>
      <c r="T102" s="67" t="s">
        <v>667</v>
      </c>
      <c r="U102" s="78">
        <v>29654</v>
      </c>
      <c r="V102" s="67">
        <f ca="1">ROUNDDOWN((TODAY()-TablaResultados[[#This Row],[Fecha de nacimiento]])/365,0)</f>
        <v>39</v>
      </c>
      <c r="W102" s="68">
        <f>IFERROR(AVERAGE(TablaResultados[[#This Row],[Score-Buscamos la excelencia]:[Score-Vivimos y disfrutamos]]),"")</f>
        <v>93.229166666666671</v>
      </c>
      <c r="X102" s="69">
        <f>AVERAGE(TablaResultados[[#This Row],[Count-Buscamos la excelencia]:[Count-Vivimos y disfrutamos]])</f>
        <v>3.75</v>
      </c>
      <c r="Y102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103" spans="1:25">
      <c r="A103" s="7" t="s">
        <v>24</v>
      </c>
      <c r="B103" s="8" t="s">
        <v>25</v>
      </c>
      <c r="C103" s="8" t="s">
        <v>22</v>
      </c>
      <c r="D103" s="9">
        <v>3</v>
      </c>
      <c r="E103" s="8" t="s">
        <v>15</v>
      </c>
      <c r="F103" s="7" t="s">
        <v>26</v>
      </c>
      <c r="G103" s="8" t="s">
        <v>687</v>
      </c>
      <c r="H103" s="8" t="str">
        <f>VLOOKUP(TablaResultados[[#This Row],[DNI]],'Jefes Directos mayo 2020'!$A$2:$I$318,8,0)</f>
        <v>CONDOR CASTILLO JUAN HARRY</v>
      </c>
      <c r="I103" s="36" t="s">
        <v>819</v>
      </c>
      <c r="J103" s="58">
        <v>42905</v>
      </c>
      <c r="K103" s="10">
        <v>72.916666666666671</v>
      </c>
      <c r="L103" s="10">
        <v>75</v>
      </c>
      <c r="M103" s="10">
        <v>72.916666666666671</v>
      </c>
      <c r="N103" s="10">
        <v>77.083333333333329</v>
      </c>
      <c r="O103" s="11">
        <v>12</v>
      </c>
      <c r="P103" s="11">
        <v>12</v>
      </c>
      <c r="Q103" s="11">
        <v>12</v>
      </c>
      <c r="R103" s="11">
        <v>12</v>
      </c>
      <c r="S103" s="18" t="s">
        <v>637</v>
      </c>
      <c r="T103" s="27" t="s">
        <v>667</v>
      </c>
      <c r="U103" s="30">
        <v>31039</v>
      </c>
      <c r="V103" s="54">
        <f ca="1">ROUNDDOWN((TODAY()-TablaResultados[[#This Row],[Fecha de nacimiento]])/365,0)</f>
        <v>35</v>
      </c>
      <c r="W103" s="55">
        <f>IFERROR(AVERAGE(TablaResultados[[#This Row],[Score-Buscamos la excelencia]:[Score-Vivimos y disfrutamos]]),"")</f>
        <v>74.479166666666671</v>
      </c>
      <c r="X103" s="56">
        <f>AVERAGE(TablaResultados[[#This Row],[Count-Buscamos la excelencia]:[Count-Vivimos y disfrutamos]])</f>
        <v>12</v>
      </c>
      <c r="Y103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104" spans="1:25">
      <c r="A104" s="7" t="s">
        <v>344</v>
      </c>
      <c r="B104" s="8" t="s">
        <v>345</v>
      </c>
      <c r="C104" s="8" t="s">
        <v>22</v>
      </c>
      <c r="D104" s="9">
        <v>3</v>
      </c>
      <c r="E104" s="8" t="s">
        <v>15</v>
      </c>
      <c r="F104" s="7" t="s">
        <v>26</v>
      </c>
      <c r="G104" s="8" t="s">
        <v>687</v>
      </c>
      <c r="H104" s="8" t="str">
        <f>VLOOKUP(TablaResultados[[#This Row],[DNI]],'Jefes Directos mayo 2020'!$A$2:$I$318,8,0)</f>
        <v>CONDOR CASTILLO JUAN HARRY</v>
      </c>
      <c r="I104" s="36" t="s">
        <v>819</v>
      </c>
      <c r="J104" s="58">
        <v>43192</v>
      </c>
      <c r="K104" s="10">
        <v>81.25</v>
      </c>
      <c r="L104" s="10">
        <v>85.416666666666671</v>
      </c>
      <c r="M104" s="10">
        <v>85.416666666666671</v>
      </c>
      <c r="N104" s="10">
        <v>85.416666666666671</v>
      </c>
      <c r="O104" s="11">
        <v>12</v>
      </c>
      <c r="P104" s="11">
        <v>12</v>
      </c>
      <c r="Q104" s="11">
        <v>12</v>
      </c>
      <c r="R104" s="11">
        <v>12</v>
      </c>
      <c r="S104" s="18" t="s">
        <v>637</v>
      </c>
      <c r="T104" s="27" t="s">
        <v>667</v>
      </c>
      <c r="U104" s="30">
        <v>33444</v>
      </c>
      <c r="V104" s="54">
        <f ca="1">ROUNDDOWN((TODAY()-TablaResultados[[#This Row],[Fecha de nacimiento]])/365,0)</f>
        <v>29</v>
      </c>
      <c r="W104" s="55">
        <f>IFERROR(AVERAGE(TablaResultados[[#This Row],[Score-Buscamos la excelencia]:[Score-Vivimos y disfrutamos]]),"")</f>
        <v>84.375000000000014</v>
      </c>
      <c r="X104" s="56">
        <f>AVERAGE(TablaResultados[[#This Row],[Count-Buscamos la excelencia]:[Count-Vivimos y disfrutamos]])</f>
        <v>12</v>
      </c>
      <c r="Y104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105" spans="1:25">
      <c r="A105" s="61" t="s">
        <v>24</v>
      </c>
      <c r="B105" s="64" t="s">
        <v>25</v>
      </c>
      <c r="C105" s="64" t="s">
        <v>22</v>
      </c>
      <c r="D105" s="65">
        <v>3</v>
      </c>
      <c r="E105" s="64" t="s">
        <v>15</v>
      </c>
      <c r="F105" s="61" t="s">
        <v>26</v>
      </c>
      <c r="G105" s="61" t="s">
        <v>687</v>
      </c>
      <c r="H105" s="87" t="str">
        <f>VLOOKUP(TablaResultados[[#This Row],[DNI]],'Jefes Directos mayo 2020'!$A$2:$I$318,8,0)</f>
        <v>CONDOR CASTILLO JUAN HARRY</v>
      </c>
      <c r="I105" s="75" t="s">
        <v>819</v>
      </c>
      <c r="J105" s="76">
        <v>42905</v>
      </c>
      <c r="K105" s="10">
        <v>75</v>
      </c>
      <c r="L105" s="10">
        <v>73.07692307692308</v>
      </c>
      <c r="M105" s="10">
        <v>78.84615384615384</v>
      </c>
      <c r="N105" s="10">
        <v>71.428571428571431</v>
      </c>
      <c r="O105" s="67">
        <v>11</v>
      </c>
      <c r="P105" s="45">
        <v>13</v>
      </c>
      <c r="Q105" s="45">
        <v>13</v>
      </c>
      <c r="R105" s="67">
        <v>14</v>
      </c>
      <c r="S105" s="77" t="s">
        <v>1805</v>
      </c>
      <c r="T105" s="67" t="s">
        <v>667</v>
      </c>
      <c r="U105" s="78">
        <v>31039</v>
      </c>
      <c r="V105" s="67">
        <f ca="1">ROUNDDOWN((TODAY()-TablaResultados[[#This Row],[Fecha de nacimiento]])/365,0)</f>
        <v>35</v>
      </c>
      <c r="W105" s="68">
        <f>IFERROR(AVERAGE(TablaResultados[[#This Row],[Score-Buscamos la excelencia]:[Score-Vivimos y disfrutamos]]),"")</f>
        <v>74.587912087912088</v>
      </c>
      <c r="X105" s="69">
        <f>AVERAGE(TablaResultados[[#This Row],[Count-Buscamos la excelencia]:[Count-Vivimos y disfrutamos]])</f>
        <v>12.75</v>
      </c>
      <c r="Y105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106" spans="1:25">
      <c r="A106" s="61" t="s">
        <v>344</v>
      </c>
      <c r="B106" s="64" t="s">
        <v>345</v>
      </c>
      <c r="C106" s="64" t="s">
        <v>22</v>
      </c>
      <c r="D106" s="65">
        <v>3</v>
      </c>
      <c r="E106" s="64" t="s">
        <v>15</v>
      </c>
      <c r="F106" s="61" t="s">
        <v>26</v>
      </c>
      <c r="G106" s="61" t="s">
        <v>687</v>
      </c>
      <c r="H106" s="87" t="str">
        <f>VLOOKUP(TablaResultados[[#This Row],[DNI]],'Jefes Directos mayo 2020'!$A$2:$I$318,8,0)</f>
        <v>CONDOR CASTILLO JUAN HARRY</v>
      </c>
      <c r="I106" s="75" t="s">
        <v>819</v>
      </c>
      <c r="J106" s="76">
        <v>43192</v>
      </c>
      <c r="K106" s="10">
        <v>91.666666666666671</v>
      </c>
      <c r="L106" s="10">
        <v>90</v>
      </c>
      <c r="M106" s="10">
        <v>87.5</v>
      </c>
      <c r="N106" s="10">
        <v>84.090909090909093</v>
      </c>
      <c r="O106" s="67">
        <v>9</v>
      </c>
      <c r="P106" s="45">
        <v>10</v>
      </c>
      <c r="Q106" s="45">
        <v>10</v>
      </c>
      <c r="R106" s="67">
        <v>11</v>
      </c>
      <c r="S106" s="77" t="s">
        <v>1805</v>
      </c>
      <c r="T106" s="67" t="s">
        <v>667</v>
      </c>
      <c r="U106" s="78">
        <v>33444</v>
      </c>
      <c r="V106" s="67">
        <f ca="1">ROUNDDOWN((TODAY()-TablaResultados[[#This Row],[Fecha de nacimiento]])/365,0)</f>
        <v>29</v>
      </c>
      <c r="W106" s="68">
        <f>IFERROR(AVERAGE(TablaResultados[[#This Row],[Score-Buscamos la excelencia]:[Score-Vivimos y disfrutamos]]),"")</f>
        <v>88.314393939393938</v>
      </c>
      <c r="X106" s="69">
        <f>AVERAGE(TablaResultados[[#This Row],[Count-Buscamos la excelencia]:[Count-Vivimos y disfrutamos]])</f>
        <v>10</v>
      </c>
      <c r="Y106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107" spans="1:25">
      <c r="A107" s="7" t="s">
        <v>143</v>
      </c>
      <c r="B107" s="8" t="s">
        <v>144</v>
      </c>
      <c r="C107" s="8" t="s">
        <v>14</v>
      </c>
      <c r="D107" s="9">
        <v>4</v>
      </c>
      <c r="E107" s="8" t="s">
        <v>15</v>
      </c>
      <c r="F107" s="7" t="s">
        <v>79</v>
      </c>
      <c r="G107" s="8" t="s">
        <v>723</v>
      </c>
      <c r="H107" s="8" t="str">
        <f>VLOOKUP(TablaResultados[[#This Row],[DNI]],'Jefes Directos mayo 2020'!$A$2:$I$318,8,0)</f>
        <v>CONEJO GUARDAMINO JOE MIGUEL</v>
      </c>
      <c r="I107" s="36" t="s">
        <v>826</v>
      </c>
      <c r="J107" s="58">
        <v>43788</v>
      </c>
      <c r="K107" s="10">
        <v>75</v>
      </c>
      <c r="L107" s="10">
        <v>75</v>
      </c>
      <c r="M107" s="10">
        <v>80</v>
      </c>
      <c r="N107" s="10">
        <v>80</v>
      </c>
      <c r="O107" s="11">
        <v>5</v>
      </c>
      <c r="P107" s="11">
        <v>6</v>
      </c>
      <c r="Q107" s="11">
        <v>5</v>
      </c>
      <c r="R107" s="11">
        <v>5</v>
      </c>
      <c r="S107" s="18" t="s">
        <v>637</v>
      </c>
      <c r="T107" s="27" t="s">
        <v>667</v>
      </c>
      <c r="U107" s="30">
        <v>32525</v>
      </c>
      <c r="V107" s="54">
        <f ca="1">ROUNDDOWN((TODAY()-TablaResultados[[#This Row],[Fecha de nacimiento]])/365,0)</f>
        <v>31</v>
      </c>
      <c r="W107" s="55">
        <f>IFERROR(AVERAGE(TablaResultados[[#This Row],[Score-Buscamos la excelencia]:[Score-Vivimos y disfrutamos]]),"")</f>
        <v>77.5</v>
      </c>
      <c r="X107" s="56">
        <f>AVERAGE(TablaResultados[[#This Row],[Count-Buscamos la excelencia]:[Count-Vivimos y disfrutamos]])</f>
        <v>5.25</v>
      </c>
      <c r="Y107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108" spans="1:25">
      <c r="A108" s="7" t="s">
        <v>382</v>
      </c>
      <c r="B108" s="8" t="s">
        <v>383</v>
      </c>
      <c r="C108" s="8" t="s">
        <v>22</v>
      </c>
      <c r="D108" s="9">
        <v>3</v>
      </c>
      <c r="E108" s="8" t="s">
        <v>15</v>
      </c>
      <c r="F108" s="7" t="s">
        <v>79</v>
      </c>
      <c r="G108" s="8" t="s">
        <v>767</v>
      </c>
      <c r="H108" s="8" t="str">
        <f>VLOOKUP(TablaResultados[[#This Row],[DNI]],'Jefes Directos mayo 2020'!$A$2:$I$318,8,0)</f>
        <v>CONEJO GUARDAMINO JOE MIGUEL</v>
      </c>
      <c r="I108" s="36" t="s">
        <v>826</v>
      </c>
      <c r="J108" s="58">
        <v>43374</v>
      </c>
      <c r="K108" s="10">
        <v>62.5</v>
      </c>
      <c r="L108" s="10">
        <v>71.428571428571431</v>
      </c>
      <c r="M108" s="10">
        <v>66.666666666666671</v>
      </c>
      <c r="N108" s="10">
        <v>62.5</v>
      </c>
      <c r="O108" s="11">
        <v>6</v>
      </c>
      <c r="P108" s="11">
        <v>7</v>
      </c>
      <c r="Q108" s="11">
        <v>6</v>
      </c>
      <c r="R108" s="11">
        <v>6</v>
      </c>
      <c r="S108" s="18" t="s">
        <v>637</v>
      </c>
      <c r="T108" s="27" t="s">
        <v>667</v>
      </c>
      <c r="U108" s="30">
        <v>19934</v>
      </c>
      <c r="V108" s="54">
        <f ca="1">ROUNDDOWN((TODAY()-TablaResultados[[#This Row],[Fecha de nacimiento]])/365,0)</f>
        <v>66</v>
      </c>
      <c r="W108" s="55">
        <f>IFERROR(AVERAGE(TablaResultados[[#This Row],[Score-Buscamos la excelencia]:[Score-Vivimos y disfrutamos]]),"")</f>
        <v>65.773809523809533</v>
      </c>
      <c r="X108" s="56">
        <f>AVERAGE(TablaResultados[[#This Row],[Count-Buscamos la excelencia]:[Count-Vivimos y disfrutamos]])</f>
        <v>6.25</v>
      </c>
      <c r="Y108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Más de 54 años</v>
      </c>
    </row>
    <row r="109" spans="1:25">
      <c r="A109" s="61" t="s">
        <v>143</v>
      </c>
      <c r="B109" s="64" t="s">
        <v>144</v>
      </c>
      <c r="C109" s="64" t="s">
        <v>14</v>
      </c>
      <c r="D109" s="65">
        <v>4</v>
      </c>
      <c r="E109" s="64" t="s">
        <v>15</v>
      </c>
      <c r="F109" s="61" t="s">
        <v>79</v>
      </c>
      <c r="G109" s="61" t="s">
        <v>723</v>
      </c>
      <c r="H109" s="87" t="str">
        <f>VLOOKUP(TablaResultados[[#This Row],[DNI]],'Jefes Directos mayo 2020'!$A$2:$I$318,8,0)</f>
        <v>CONEJO GUARDAMINO JOE MIGUEL</v>
      </c>
      <c r="I109" s="75" t="s">
        <v>826</v>
      </c>
      <c r="J109" s="76">
        <v>43788</v>
      </c>
      <c r="K109" s="10">
        <v>90</v>
      </c>
      <c r="L109" s="10">
        <v>80</v>
      </c>
      <c r="M109" s="10">
        <v>85</v>
      </c>
      <c r="N109" s="10">
        <v>80</v>
      </c>
      <c r="O109" s="67">
        <v>5</v>
      </c>
      <c r="P109" s="45">
        <v>5</v>
      </c>
      <c r="Q109" s="45">
        <v>5</v>
      </c>
      <c r="R109" s="67">
        <v>5</v>
      </c>
      <c r="S109" s="77" t="s">
        <v>1805</v>
      </c>
      <c r="T109" s="67" t="s">
        <v>667</v>
      </c>
      <c r="U109" s="78">
        <v>32525</v>
      </c>
      <c r="V109" s="67">
        <f ca="1">ROUNDDOWN((TODAY()-TablaResultados[[#This Row],[Fecha de nacimiento]])/365,0)</f>
        <v>31</v>
      </c>
      <c r="W109" s="68">
        <f>IFERROR(AVERAGE(TablaResultados[[#This Row],[Score-Buscamos la excelencia]:[Score-Vivimos y disfrutamos]]),"")</f>
        <v>83.75</v>
      </c>
      <c r="X109" s="69">
        <f>AVERAGE(TablaResultados[[#This Row],[Count-Buscamos la excelencia]:[Count-Vivimos y disfrutamos]])</f>
        <v>5</v>
      </c>
      <c r="Y109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110" spans="1:25">
      <c r="A110" s="7" t="s">
        <v>121</v>
      </c>
      <c r="B110" s="8" t="s">
        <v>122</v>
      </c>
      <c r="C110" s="8" t="s">
        <v>22</v>
      </c>
      <c r="D110" s="9">
        <v>3</v>
      </c>
      <c r="E110" s="8" t="s">
        <v>56</v>
      </c>
      <c r="F110" s="7" t="s">
        <v>123</v>
      </c>
      <c r="G110" s="8" t="s">
        <v>716</v>
      </c>
      <c r="H110" s="8" t="str">
        <f>VLOOKUP(TablaResultados[[#This Row],[DNI]],'Jefes Directos mayo 2020'!$A$2:$I$318,8,0)</f>
        <v>CORREA VERGARA MARIA DEL CARMEN</v>
      </c>
      <c r="I110" s="36" t="s">
        <v>819</v>
      </c>
      <c r="J110" s="58">
        <v>43760</v>
      </c>
      <c r="K110" s="10">
        <v>76</v>
      </c>
      <c r="L110" s="10">
        <v>78.409090909090907</v>
      </c>
      <c r="M110" s="10">
        <v>80.952380952380949</v>
      </c>
      <c r="N110" s="10">
        <v>77.173913043478265</v>
      </c>
      <c r="O110" s="11">
        <v>25</v>
      </c>
      <c r="P110" s="11">
        <v>22</v>
      </c>
      <c r="Q110" s="11">
        <v>21</v>
      </c>
      <c r="R110" s="11">
        <v>23</v>
      </c>
      <c r="S110" s="18" t="s">
        <v>637</v>
      </c>
      <c r="T110" s="27" t="s">
        <v>667</v>
      </c>
      <c r="U110" s="30">
        <v>32587</v>
      </c>
      <c r="V110" s="54">
        <f ca="1">ROUNDDOWN((TODAY()-TablaResultados[[#This Row],[Fecha de nacimiento]])/365,0)</f>
        <v>31</v>
      </c>
      <c r="W110" s="55">
        <f>IFERROR(AVERAGE(TablaResultados[[#This Row],[Score-Buscamos la excelencia]:[Score-Vivimos y disfrutamos]]),"")</f>
        <v>78.133846226237523</v>
      </c>
      <c r="X110" s="56">
        <f>AVERAGE(TablaResultados[[#This Row],[Count-Buscamos la excelencia]:[Count-Vivimos y disfrutamos]])</f>
        <v>22.75</v>
      </c>
      <c r="Y110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111" spans="1:25">
      <c r="A111" s="7" t="s">
        <v>427</v>
      </c>
      <c r="B111" s="8" t="s">
        <v>428</v>
      </c>
      <c r="C111" s="8" t="s">
        <v>14</v>
      </c>
      <c r="D111" s="9">
        <v>4</v>
      </c>
      <c r="E111" s="8" t="s">
        <v>56</v>
      </c>
      <c r="F111" s="7" t="s">
        <v>123</v>
      </c>
      <c r="G111" s="8" t="s">
        <v>780</v>
      </c>
      <c r="H111" s="8" t="str">
        <f>VLOOKUP(TablaResultados[[#This Row],[DNI]],'Jefes Directos mayo 2020'!$A$2:$I$318,8,0)</f>
        <v>CORREA VERGARA MARIA DEL CARMEN</v>
      </c>
      <c r="I111" s="36" t="s">
        <v>819</v>
      </c>
      <c r="J111" s="58">
        <v>42625</v>
      </c>
      <c r="K111" s="10">
        <v>80</v>
      </c>
      <c r="L111" s="10">
        <v>83.125</v>
      </c>
      <c r="M111" s="10">
        <v>83.974358974358978</v>
      </c>
      <c r="N111" s="10">
        <v>85</v>
      </c>
      <c r="O111" s="11">
        <v>40</v>
      </c>
      <c r="P111" s="11">
        <v>40</v>
      </c>
      <c r="Q111" s="11">
        <v>39</v>
      </c>
      <c r="R111" s="11">
        <v>40</v>
      </c>
      <c r="S111" s="18" t="s">
        <v>637</v>
      </c>
      <c r="T111" s="27" t="s">
        <v>667</v>
      </c>
      <c r="U111" s="30">
        <v>34965</v>
      </c>
      <c r="V111" s="54">
        <f ca="1">ROUNDDOWN((TODAY()-TablaResultados[[#This Row],[Fecha de nacimiento]])/365,0)</f>
        <v>24</v>
      </c>
      <c r="W111" s="55">
        <f>IFERROR(AVERAGE(TablaResultados[[#This Row],[Score-Buscamos la excelencia]:[Score-Vivimos y disfrutamos]]),"")</f>
        <v>83.024839743589752</v>
      </c>
      <c r="X111" s="56">
        <f>AVERAGE(TablaResultados[[#This Row],[Count-Buscamos la excelencia]:[Count-Vivimos y disfrutamos]])</f>
        <v>39.75</v>
      </c>
      <c r="Y111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18 años a 24 años</v>
      </c>
    </row>
    <row r="112" spans="1:25">
      <c r="A112" s="61" t="s">
        <v>121</v>
      </c>
      <c r="B112" s="64" t="s">
        <v>122</v>
      </c>
      <c r="C112" s="64" t="s">
        <v>22</v>
      </c>
      <c r="D112" s="65">
        <v>3</v>
      </c>
      <c r="E112" s="64" t="s">
        <v>56</v>
      </c>
      <c r="F112" s="61" t="s">
        <v>123</v>
      </c>
      <c r="G112" s="61" t="s">
        <v>716</v>
      </c>
      <c r="H112" s="87" t="str">
        <f>VLOOKUP(TablaResultados[[#This Row],[DNI]],'Jefes Directos mayo 2020'!$A$2:$I$318,8,0)</f>
        <v>CORREA VERGARA MARIA DEL CARMEN</v>
      </c>
      <c r="I112" s="75" t="s">
        <v>819</v>
      </c>
      <c r="J112" s="76">
        <v>43760</v>
      </c>
      <c r="K112" s="10">
        <v>73.214285714285708</v>
      </c>
      <c r="L112" s="10">
        <v>71.875</v>
      </c>
      <c r="M112" s="10">
        <v>78.125</v>
      </c>
      <c r="N112" s="10">
        <v>71.666666666666671</v>
      </c>
      <c r="O112" s="67">
        <v>14</v>
      </c>
      <c r="P112" s="45">
        <v>16</v>
      </c>
      <c r="Q112" s="45">
        <v>16</v>
      </c>
      <c r="R112" s="67">
        <v>15</v>
      </c>
      <c r="S112" s="77" t="s">
        <v>1805</v>
      </c>
      <c r="T112" s="67" t="s">
        <v>667</v>
      </c>
      <c r="U112" s="78">
        <v>32587</v>
      </c>
      <c r="V112" s="67">
        <f ca="1">ROUNDDOWN((TODAY()-TablaResultados[[#This Row],[Fecha de nacimiento]])/365,0)</f>
        <v>31</v>
      </c>
      <c r="W112" s="68">
        <f>IFERROR(AVERAGE(TablaResultados[[#This Row],[Score-Buscamos la excelencia]:[Score-Vivimos y disfrutamos]]),"")</f>
        <v>73.720238095238102</v>
      </c>
      <c r="X112" s="69">
        <f>AVERAGE(TablaResultados[[#This Row],[Count-Buscamos la excelencia]:[Count-Vivimos y disfrutamos]])</f>
        <v>15.25</v>
      </c>
      <c r="Y112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113" spans="1:25">
      <c r="A113" s="61" t="s">
        <v>427</v>
      </c>
      <c r="B113" s="64" t="s">
        <v>428</v>
      </c>
      <c r="C113" s="64" t="s">
        <v>14</v>
      </c>
      <c r="D113" s="65">
        <v>4</v>
      </c>
      <c r="E113" s="64" t="s">
        <v>56</v>
      </c>
      <c r="F113" s="61" t="s">
        <v>123</v>
      </c>
      <c r="G113" s="61" t="s">
        <v>780</v>
      </c>
      <c r="H113" s="87" t="str">
        <f>VLOOKUP(TablaResultados[[#This Row],[DNI]],'Jefes Directos mayo 2020'!$A$2:$I$318,8,0)</f>
        <v>CORREA VERGARA MARIA DEL CARMEN</v>
      </c>
      <c r="I113" s="75" t="s">
        <v>819</v>
      </c>
      <c r="J113" s="76">
        <v>42625</v>
      </c>
      <c r="K113" s="10">
        <v>83.333333333333329</v>
      </c>
      <c r="L113" s="10">
        <v>79.347826086956516</v>
      </c>
      <c r="M113" s="10">
        <v>83.695652173913047</v>
      </c>
      <c r="N113" s="10">
        <v>79.545454545454547</v>
      </c>
      <c r="O113" s="67">
        <v>21</v>
      </c>
      <c r="P113" s="45">
        <v>23</v>
      </c>
      <c r="Q113" s="45">
        <v>23</v>
      </c>
      <c r="R113" s="67">
        <v>22</v>
      </c>
      <c r="S113" s="77" t="s">
        <v>1805</v>
      </c>
      <c r="T113" s="67" t="s">
        <v>667</v>
      </c>
      <c r="U113" s="78">
        <v>34965</v>
      </c>
      <c r="V113" s="67">
        <f ca="1">ROUNDDOWN((TODAY()-TablaResultados[[#This Row],[Fecha de nacimiento]])/365,0)</f>
        <v>24</v>
      </c>
      <c r="W113" s="68">
        <f>IFERROR(AVERAGE(TablaResultados[[#This Row],[Score-Buscamos la excelencia]:[Score-Vivimos y disfrutamos]]),"")</f>
        <v>81.48056653491436</v>
      </c>
      <c r="X113" s="69">
        <f>AVERAGE(TablaResultados[[#This Row],[Count-Buscamos la excelencia]:[Count-Vivimos y disfrutamos]])</f>
        <v>22.25</v>
      </c>
      <c r="Y113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18 años a 24 años</v>
      </c>
    </row>
    <row r="114" spans="1:25">
      <c r="A114" s="7" t="s">
        <v>99</v>
      </c>
      <c r="B114" s="8" t="s">
        <v>100</v>
      </c>
      <c r="C114" s="8" t="s">
        <v>14</v>
      </c>
      <c r="D114" s="9">
        <v>4</v>
      </c>
      <c r="E114" s="8" t="s">
        <v>15</v>
      </c>
      <c r="F114" s="7" t="s">
        <v>29</v>
      </c>
      <c r="G114" s="8" t="s">
        <v>708</v>
      </c>
      <c r="H114" s="8" t="str">
        <f>VLOOKUP(TablaResultados[[#This Row],[DNI]],'Jefes Directos mayo 2020'!$A$2:$I$318,8,0)</f>
        <v>CURAY RODRIGUEZ NICOLE XIOMARA</v>
      </c>
      <c r="I114" s="36" t="s">
        <v>819</v>
      </c>
      <c r="J114" s="58">
        <v>42522</v>
      </c>
      <c r="K114" s="10">
        <v>63.157894736842103</v>
      </c>
      <c r="L114" s="10">
        <v>64.473684210526315</v>
      </c>
      <c r="M114" s="10">
        <v>68.055555555555557</v>
      </c>
      <c r="N114" s="10">
        <v>63.888888888888893</v>
      </c>
      <c r="O114" s="11">
        <v>19</v>
      </c>
      <c r="P114" s="11">
        <v>19</v>
      </c>
      <c r="Q114" s="11">
        <v>18</v>
      </c>
      <c r="R114" s="11">
        <v>18</v>
      </c>
      <c r="S114" s="18" t="s">
        <v>637</v>
      </c>
      <c r="T114" s="27" t="s">
        <v>667</v>
      </c>
      <c r="U114" s="30">
        <v>28082</v>
      </c>
      <c r="V114" s="54">
        <f ca="1">ROUNDDOWN((TODAY()-TablaResultados[[#This Row],[Fecha de nacimiento]])/365,0)</f>
        <v>43</v>
      </c>
      <c r="W114" s="55">
        <f>IFERROR(AVERAGE(TablaResultados[[#This Row],[Score-Buscamos la excelencia]:[Score-Vivimos y disfrutamos]]),"")</f>
        <v>64.894005847953224</v>
      </c>
      <c r="X114" s="56">
        <f>AVERAGE(TablaResultados[[#This Row],[Count-Buscamos la excelencia]:[Count-Vivimos y disfrutamos]])</f>
        <v>18.5</v>
      </c>
      <c r="Y114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115" spans="1:25">
      <c r="A115" s="7" t="s">
        <v>147</v>
      </c>
      <c r="B115" s="8" t="s">
        <v>148</v>
      </c>
      <c r="C115" s="8" t="s">
        <v>14</v>
      </c>
      <c r="D115" s="9">
        <v>4</v>
      </c>
      <c r="E115" s="8" t="s">
        <v>15</v>
      </c>
      <c r="F115" s="7" t="s">
        <v>29</v>
      </c>
      <c r="G115" s="8" t="s">
        <v>708</v>
      </c>
      <c r="H115" s="8" t="str">
        <f>VLOOKUP(TablaResultados[[#This Row],[DNI]],'Jefes Directos mayo 2020'!$A$2:$I$318,8,0)</f>
        <v>CURAY RODRIGUEZ NICOLE XIOMARA</v>
      </c>
      <c r="I115" s="36" t="s">
        <v>819</v>
      </c>
      <c r="J115" s="58">
        <v>43710</v>
      </c>
      <c r="K115" s="10">
        <v>75</v>
      </c>
      <c r="L115" s="10">
        <v>72.916666666666671</v>
      </c>
      <c r="M115" s="10">
        <v>81.25</v>
      </c>
      <c r="N115" s="10">
        <v>81.25</v>
      </c>
      <c r="O115" s="11">
        <v>12</v>
      </c>
      <c r="P115" s="11">
        <v>12</v>
      </c>
      <c r="Q115" s="11">
        <v>12</v>
      </c>
      <c r="R115" s="11">
        <v>12</v>
      </c>
      <c r="S115" s="18" t="s">
        <v>637</v>
      </c>
      <c r="T115" s="27" t="s">
        <v>667</v>
      </c>
      <c r="U115" s="30">
        <v>33469</v>
      </c>
      <c r="V115" s="54">
        <f ca="1">ROUNDDOWN((TODAY()-TablaResultados[[#This Row],[Fecha de nacimiento]])/365,0)</f>
        <v>28</v>
      </c>
      <c r="W115" s="55">
        <f>IFERROR(AVERAGE(TablaResultados[[#This Row],[Score-Buscamos la excelencia]:[Score-Vivimos y disfrutamos]]),"")</f>
        <v>77.604166666666671</v>
      </c>
      <c r="X115" s="56">
        <f>AVERAGE(TablaResultados[[#This Row],[Count-Buscamos la excelencia]:[Count-Vivimos y disfrutamos]])</f>
        <v>12</v>
      </c>
      <c r="Y115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116" spans="1:25">
      <c r="A116" s="7" t="s">
        <v>174</v>
      </c>
      <c r="B116" s="8" t="s">
        <v>175</v>
      </c>
      <c r="C116" s="8" t="s">
        <v>14</v>
      </c>
      <c r="D116" s="9">
        <v>4</v>
      </c>
      <c r="E116" s="8" t="s">
        <v>15</v>
      </c>
      <c r="F116" s="7" t="s">
        <v>29</v>
      </c>
      <c r="G116" s="8" t="s">
        <v>708</v>
      </c>
      <c r="H116" s="8" t="str">
        <f>VLOOKUP(TablaResultados[[#This Row],[DNI]],'Jefes Directos mayo 2020'!$A$2:$I$318,8,0)</f>
        <v>CURAY RODRIGUEZ NICOLE XIOMARA</v>
      </c>
      <c r="I116" s="36" t="s">
        <v>819</v>
      </c>
      <c r="J116" s="58">
        <v>37423</v>
      </c>
      <c r="K116" s="10">
        <v>58.333333333333343</v>
      </c>
      <c r="L116" s="10">
        <v>60.416666666666657</v>
      </c>
      <c r="M116" s="10">
        <v>70.833333333333329</v>
      </c>
      <c r="N116" s="10">
        <v>64.583333333333329</v>
      </c>
      <c r="O116" s="11">
        <v>12</v>
      </c>
      <c r="P116" s="11">
        <v>12</v>
      </c>
      <c r="Q116" s="11">
        <v>12</v>
      </c>
      <c r="R116" s="11">
        <v>12</v>
      </c>
      <c r="S116" s="18" t="s">
        <v>637</v>
      </c>
      <c r="T116" s="27" t="s">
        <v>667</v>
      </c>
      <c r="U116" s="30">
        <v>20228</v>
      </c>
      <c r="V116" s="54">
        <f ca="1">ROUNDDOWN((TODAY()-TablaResultados[[#This Row],[Fecha de nacimiento]])/365,0)</f>
        <v>65</v>
      </c>
      <c r="W116" s="55">
        <f>IFERROR(AVERAGE(TablaResultados[[#This Row],[Score-Buscamos la excelencia]:[Score-Vivimos y disfrutamos]]),"")</f>
        <v>63.541666666666657</v>
      </c>
      <c r="X116" s="56">
        <f>AVERAGE(TablaResultados[[#This Row],[Count-Buscamos la excelencia]:[Count-Vivimos y disfrutamos]])</f>
        <v>12</v>
      </c>
      <c r="Y116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Más de 54 años</v>
      </c>
    </row>
    <row r="117" spans="1:25">
      <c r="A117" s="7" t="s">
        <v>295</v>
      </c>
      <c r="B117" s="8" t="s">
        <v>296</v>
      </c>
      <c r="C117" s="8" t="s">
        <v>14</v>
      </c>
      <c r="D117" s="9">
        <v>4</v>
      </c>
      <c r="E117" s="8" t="s">
        <v>15</v>
      </c>
      <c r="F117" s="7" t="s">
        <v>29</v>
      </c>
      <c r="G117" s="8" t="s">
        <v>708</v>
      </c>
      <c r="H117" s="8" t="str">
        <f>VLOOKUP(TablaResultados[[#This Row],[DNI]],'Jefes Directos mayo 2020'!$A$2:$I$318,8,0)</f>
        <v>CURAY RODRIGUEZ NICOLE XIOMARA</v>
      </c>
      <c r="I117" s="36" t="s">
        <v>819</v>
      </c>
      <c r="J117" s="58">
        <v>37991</v>
      </c>
      <c r="K117" s="10">
        <v>60</v>
      </c>
      <c r="L117" s="10">
        <v>59.375</v>
      </c>
      <c r="M117" s="10">
        <v>68.75</v>
      </c>
      <c r="N117" s="10">
        <v>65.625</v>
      </c>
      <c r="O117" s="11">
        <v>15</v>
      </c>
      <c r="P117" s="11">
        <v>16</v>
      </c>
      <c r="Q117" s="11">
        <v>16</v>
      </c>
      <c r="R117" s="11">
        <v>16</v>
      </c>
      <c r="S117" s="18" t="s">
        <v>637</v>
      </c>
      <c r="T117" s="27" t="s">
        <v>667</v>
      </c>
      <c r="U117" s="30">
        <v>26271</v>
      </c>
      <c r="V117" s="54">
        <f ca="1">ROUNDDOWN((TODAY()-TablaResultados[[#This Row],[Fecha de nacimiento]])/365,0)</f>
        <v>48</v>
      </c>
      <c r="W117" s="55">
        <f>IFERROR(AVERAGE(TablaResultados[[#This Row],[Score-Buscamos la excelencia]:[Score-Vivimos y disfrutamos]]),"")</f>
        <v>63.4375</v>
      </c>
      <c r="X117" s="56">
        <f>AVERAGE(TablaResultados[[#This Row],[Count-Buscamos la excelencia]:[Count-Vivimos y disfrutamos]])</f>
        <v>15.75</v>
      </c>
      <c r="Y117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45 años a 54 años</v>
      </c>
    </row>
    <row r="118" spans="1:25">
      <c r="A118" s="7" t="s">
        <v>331</v>
      </c>
      <c r="B118" s="8" t="s">
        <v>332</v>
      </c>
      <c r="C118" s="8" t="s">
        <v>14</v>
      </c>
      <c r="D118" s="9">
        <v>4</v>
      </c>
      <c r="E118" s="8" t="s">
        <v>15</v>
      </c>
      <c r="F118" s="7" t="s">
        <v>29</v>
      </c>
      <c r="G118" s="8" t="s">
        <v>758</v>
      </c>
      <c r="H118" s="8" t="str">
        <f>VLOOKUP(TablaResultados[[#This Row],[DNI]],'Jefes Directos mayo 2020'!$A$2:$I$318,8,0)</f>
        <v>CURAY RODRIGUEZ NICOLE XIOMARA</v>
      </c>
      <c r="I118" s="36" t="s">
        <v>819</v>
      </c>
      <c r="J118" s="58">
        <v>43628</v>
      </c>
      <c r="K118" s="10">
        <v>83.064516129032256</v>
      </c>
      <c r="L118" s="10">
        <v>82.258064516129039</v>
      </c>
      <c r="M118" s="10">
        <v>83.064516129032256</v>
      </c>
      <c r="N118" s="10">
        <v>85.483870967741936</v>
      </c>
      <c r="O118" s="11">
        <v>31</v>
      </c>
      <c r="P118" s="11">
        <v>31</v>
      </c>
      <c r="Q118" s="11">
        <v>31</v>
      </c>
      <c r="R118" s="11">
        <v>31</v>
      </c>
      <c r="S118" s="18" t="s">
        <v>637</v>
      </c>
      <c r="T118" s="27" t="s">
        <v>667</v>
      </c>
      <c r="U118" s="30">
        <v>26324</v>
      </c>
      <c r="V118" s="54">
        <f ca="1">ROUNDDOWN((TODAY()-TablaResultados[[#This Row],[Fecha de nacimiento]])/365,0)</f>
        <v>48</v>
      </c>
      <c r="W118" s="55">
        <f>IFERROR(AVERAGE(TablaResultados[[#This Row],[Score-Buscamos la excelencia]:[Score-Vivimos y disfrutamos]]),"")</f>
        <v>83.467741935483872</v>
      </c>
      <c r="X118" s="56">
        <f>AVERAGE(TablaResultados[[#This Row],[Count-Buscamos la excelencia]:[Count-Vivimos y disfrutamos]])</f>
        <v>31</v>
      </c>
      <c r="Y118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45 años a 54 años</v>
      </c>
    </row>
    <row r="119" spans="1:25">
      <c r="A119" s="7" t="s">
        <v>486</v>
      </c>
      <c r="B119" s="8" t="s">
        <v>487</v>
      </c>
      <c r="C119" s="8" t="s">
        <v>22</v>
      </c>
      <c r="D119" s="9">
        <v>3</v>
      </c>
      <c r="E119" s="8" t="s">
        <v>15</v>
      </c>
      <c r="F119" s="7" t="s">
        <v>29</v>
      </c>
      <c r="G119" s="8" t="s">
        <v>787</v>
      </c>
      <c r="H119" s="8" t="str">
        <f>VLOOKUP(TablaResultados[[#This Row],[DNI]],'Jefes Directos mayo 2020'!$A$2:$I$318,8,0)</f>
        <v>CURAY RODRIGUEZ NICOLE XIOMARA</v>
      </c>
      <c r="I119" s="36" t="s">
        <v>819</v>
      </c>
      <c r="J119" s="58">
        <v>40192</v>
      </c>
      <c r="K119" s="10">
        <v>66.666666666666671</v>
      </c>
      <c r="L119" s="10">
        <v>70</v>
      </c>
      <c r="M119" s="10">
        <v>73.387096774193552</v>
      </c>
      <c r="N119" s="10">
        <v>74.193548387096769</v>
      </c>
      <c r="O119" s="11">
        <v>27</v>
      </c>
      <c r="P119" s="11">
        <v>30</v>
      </c>
      <c r="Q119" s="11">
        <v>31</v>
      </c>
      <c r="R119" s="11">
        <v>31</v>
      </c>
      <c r="S119" s="18" t="s">
        <v>637</v>
      </c>
      <c r="T119" s="27" t="s">
        <v>667</v>
      </c>
      <c r="U119" s="30">
        <v>31575</v>
      </c>
      <c r="V119" s="54">
        <f ca="1">ROUNDDOWN((TODAY()-TablaResultados[[#This Row],[Fecha de nacimiento]])/365,0)</f>
        <v>34</v>
      </c>
      <c r="W119" s="55">
        <f>IFERROR(AVERAGE(TablaResultados[[#This Row],[Score-Buscamos la excelencia]:[Score-Vivimos y disfrutamos]]),"")</f>
        <v>71.061827956989248</v>
      </c>
      <c r="X119" s="56">
        <f>AVERAGE(TablaResultados[[#This Row],[Count-Buscamos la excelencia]:[Count-Vivimos y disfrutamos]])</f>
        <v>29.75</v>
      </c>
      <c r="Y119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120" spans="1:25">
      <c r="A120" s="61" t="s">
        <v>99</v>
      </c>
      <c r="B120" s="64" t="s">
        <v>100</v>
      </c>
      <c r="C120" s="64" t="s">
        <v>14</v>
      </c>
      <c r="D120" s="65">
        <v>4</v>
      </c>
      <c r="E120" s="64" t="s">
        <v>15</v>
      </c>
      <c r="F120" s="61" t="s">
        <v>29</v>
      </c>
      <c r="G120" s="61" t="s">
        <v>708</v>
      </c>
      <c r="H120" s="87" t="str">
        <f>VLOOKUP(TablaResultados[[#This Row],[DNI]],'Jefes Directos mayo 2020'!$A$2:$I$318,8,0)</f>
        <v>CURAY RODRIGUEZ NICOLE XIOMARA</v>
      </c>
      <c r="I120" s="75" t="s">
        <v>819</v>
      </c>
      <c r="J120" s="76">
        <v>42522</v>
      </c>
      <c r="K120" s="10">
        <v>65.909090909090907</v>
      </c>
      <c r="L120" s="10">
        <v>65.909090909090907</v>
      </c>
      <c r="M120" s="10">
        <v>79.545454545454547</v>
      </c>
      <c r="N120" s="10">
        <v>72.727272727272734</v>
      </c>
      <c r="O120" s="67">
        <v>11</v>
      </c>
      <c r="P120" s="45">
        <v>11</v>
      </c>
      <c r="Q120" s="45">
        <v>11</v>
      </c>
      <c r="R120" s="67">
        <v>11</v>
      </c>
      <c r="S120" s="77" t="s">
        <v>1805</v>
      </c>
      <c r="T120" s="67" t="s">
        <v>667</v>
      </c>
      <c r="U120" s="78">
        <v>28082</v>
      </c>
      <c r="V120" s="67">
        <f ca="1">ROUNDDOWN((TODAY()-TablaResultados[[#This Row],[Fecha de nacimiento]])/365,0)</f>
        <v>43</v>
      </c>
      <c r="W120" s="68">
        <f>IFERROR(AVERAGE(TablaResultados[[#This Row],[Score-Buscamos la excelencia]:[Score-Vivimos y disfrutamos]]),"")</f>
        <v>71.02272727272728</v>
      </c>
      <c r="X120" s="69">
        <f>AVERAGE(TablaResultados[[#This Row],[Count-Buscamos la excelencia]:[Count-Vivimos y disfrutamos]])</f>
        <v>11</v>
      </c>
      <c r="Y120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121" spans="1:25">
      <c r="A121" s="61" t="s">
        <v>147</v>
      </c>
      <c r="B121" s="64" t="s">
        <v>148</v>
      </c>
      <c r="C121" s="64" t="s">
        <v>14</v>
      </c>
      <c r="D121" s="65">
        <v>4</v>
      </c>
      <c r="E121" s="64" t="s">
        <v>15</v>
      </c>
      <c r="F121" s="61" t="s">
        <v>29</v>
      </c>
      <c r="G121" s="61" t="s">
        <v>708</v>
      </c>
      <c r="H121" s="87" t="str">
        <f>VLOOKUP(TablaResultados[[#This Row],[DNI]],'Jefes Directos mayo 2020'!$A$2:$I$318,8,0)</f>
        <v>CURAY RODRIGUEZ NICOLE XIOMARA</v>
      </c>
      <c r="I121" s="75" t="s">
        <v>819</v>
      </c>
      <c r="J121" s="76">
        <v>43710</v>
      </c>
      <c r="K121" s="10">
        <v>85.714285714285708</v>
      </c>
      <c r="L121" s="10">
        <v>89.0625</v>
      </c>
      <c r="M121" s="10">
        <v>87.5</v>
      </c>
      <c r="N121" s="10">
        <v>88.333333333333329</v>
      </c>
      <c r="O121" s="67">
        <v>14</v>
      </c>
      <c r="P121" s="45">
        <v>16</v>
      </c>
      <c r="Q121" s="45">
        <v>16</v>
      </c>
      <c r="R121" s="67">
        <v>15</v>
      </c>
      <c r="S121" s="77" t="s">
        <v>1805</v>
      </c>
      <c r="T121" s="67" t="s">
        <v>667</v>
      </c>
      <c r="U121" s="78">
        <v>33469</v>
      </c>
      <c r="V121" s="67">
        <f ca="1">ROUNDDOWN((TODAY()-TablaResultados[[#This Row],[Fecha de nacimiento]])/365,0)</f>
        <v>28</v>
      </c>
      <c r="W121" s="68">
        <f>IFERROR(AVERAGE(TablaResultados[[#This Row],[Score-Buscamos la excelencia]:[Score-Vivimos y disfrutamos]]),"")</f>
        <v>87.652529761904759</v>
      </c>
      <c r="X121" s="69">
        <f>AVERAGE(TablaResultados[[#This Row],[Count-Buscamos la excelencia]:[Count-Vivimos y disfrutamos]])</f>
        <v>15.25</v>
      </c>
      <c r="Y121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122" spans="1:25">
      <c r="A122" s="61" t="s">
        <v>174</v>
      </c>
      <c r="B122" s="64" t="s">
        <v>175</v>
      </c>
      <c r="C122" s="64" t="s">
        <v>14</v>
      </c>
      <c r="D122" s="65">
        <v>4</v>
      </c>
      <c r="E122" s="64" t="s">
        <v>15</v>
      </c>
      <c r="F122" s="61" t="s">
        <v>29</v>
      </c>
      <c r="G122" s="61" t="s">
        <v>708</v>
      </c>
      <c r="H122" s="87" t="str">
        <f>VLOOKUP(TablaResultados[[#This Row],[DNI]],'Jefes Directos mayo 2020'!$A$2:$I$318,8,0)</f>
        <v>CURAY RODRIGUEZ NICOLE XIOMARA</v>
      </c>
      <c r="I122" s="75" t="s">
        <v>819</v>
      </c>
      <c r="J122" s="76">
        <v>37423</v>
      </c>
      <c r="K122" s="10">
        <v>71.428571428571431</v>
      </c>
      <c r="L122" s="10">
        <v>62.5</v>
      </c>
      <c r="M122" s="10">
        <v>64.285714285714292</v>
      </c>
      <c r="N122" s="10">
        <v>63.46153846153846</v>
      </c>
      <c r="O122" s="67">
        <v>14</v>
      </c>
      <c r="P122" s="45">
        <v>14</v>
      </c>
      <c r="Q122" s="45">
        <v>14</v>
      </c>
      <c r="R122" s="67">
        <v>13</v>
      </c>
      <c r="S122" s="77" t="s">
        <v>1805</v>
      </c>
      <c r="T122" s="67" t="s">
        <v>667</v>
      </c>
      <c r="U122" s="78">
        <v>20228</v>
      </c>
      <c r="V122" s="67">
        <f ca="1">ROUNDDOWN((TODAY()-TablaResultados[[#This Row],[Fecha de nacimiento]])/365,0)</f>
        <v>65</v>
      </c>
      <c r="W122" s="68">
        <f>IFERROR(AVERAGE(TablaResultados[[#This Row],[Score-Buscamos la excelencia]:[Score-Vivimos y disfrutamos]]),"")</f>
        <v>65.418956043956044</v>
      </c>
      <c r="X122" s="69">
        <f>AVERAGE(TablaResultados[[#This Row],[Count-Buscamos la excelencia]:[Count-Vivimos y disfrutamos]])</f>
        <v>13.75</v>
      </c>
      <c r="Y122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Más de 54 años</v>
      </c>
    </row>
    <row r="123" spans="1:25">
      <c r="A123" s="61" t="s">
        <v>295</v>
      </c>
      <c r="B123" s="64" t="s">
        <v>296</v>
      </c>
      <c r="C123" s="64" t="s">
        <v>14</v>
      </c>
      <c r="D123" s="65">
        <v>4</v>
      </c>
      <c r="E123" s="64" t="s">
        <v>15</v>
      </c>
      <c r="F123" s="61" t="s">
        <v>29</v>
      </c>
      <c r="G123" s="61" t="s">
        <v>708</v>
      </c>
      <c r="H123" s="87" t="str">
        <f>VLOOKUP(TablaResultados[[#This Row],[DNI]],'Jefes Directos mayo 2020'!$A$2:$I$318,8,0)</f>
        <v>CURAY RODRIGUEZ NICOLE XIOMARA</v>
      </c>
      <c r="I123" s="75" t="s">
        <v>819</v>
      </c>
      <c r="J123" s="76">
        <v>37991</v>
      </c>
      <c r="K123" s="10">
        <v>66.666666666666671</v>
      </c>
      <c r="L123" s="10">
        <v>63.46153846153846</v>
      </c>
      <c r="M123" s="10">
        <v>66.666666666666671</v>
      </c>
      <c r="N123" s="10">
        <v>68.75</v>
      </c>
      <c r="O123" s="67">
        <v>12</v>
      </c>
      <c r="P123" s="45">
        <v>13</v>
      </c>
      <c r="Q123" s="45">
        <v>12</v>
      </c>
      <c r="R123" s="67">
        <v>12</v>
      </c>
      <c r="S123" s="77" t="s">
        <v>1805</v>
      </c>
      <c r="T123" s="67" t="s">
        <v>667</v>
      </c>
      <c r="U123" s="78">
        <v>26271</v>
      </c>
      <c r="V123" s="67">
        <f ca="1">ROUNDDOWN((TODAY()-TablaResultados[[#This Row],[Fecha de nacimiento]])/365,0)</f>
        <v>48</v>
      </c>
      <c r="W123" s="68">
        <f>IFERROR(AVERAGE(TablaResultados[[#This Row],[Score-Buscamos la excelencia]:[Score-Vivimos y disfrutamos]]),"")</f>
        <v>66.386217948717956</v>
      </c>
      <c r="X123" s="69">
        <f>AVERAGE(TablaResultados[[#This Row],[Count-Buscamos la excelencia]:[Count-Vivimos y disfrutamos]])</f>
        <v>12.25</v>
      </c>
      <c r="Y123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45 años a 54 años</v>
      </c>
    </row>
    <row r="124" spans="1:25">
      <c r="A124" s="61" t="s">
        <v>331</v>
      </c>
      <c r="B124" s="64" t="s">
        <v>332</v>
      </c>
      <c r="C124" s="64" t="s">
        <v>14</v>
      </c>
      <c r="D124" s="65">
        <v>4</v>
      </c>
      <c r="E124" s="64" t="s">
        <v>15</v>
      </c>
      <c r="F124" s="61" t="s">
        <v>29</v>
      </c>
      <c r="G124" s="61" t="s">
        <v>758</v>
      </c>
      <c r="H124" s="87" t="str">
        <f>VLOOKUP(TablaResultados[[#This Row],[DNI]],'Jefes Directos mayo 2020'!$A$2:$I$318,8,0)</f>
        <v>CURAY RODRIGUEZ NICOLE XIOMARA</v>
      </c>
      <c r="I124" s="75" t="s">
        <v>819</v>
      </c>
      <c r="J124" s="76">
        <v>43628</v>
      </c>
      <c r="K124" s="10">
        <v>85.9375</v>
      </c>
      <c r="L124" s="10">
        <v>79.411764705882348</v>
      </c>
      <c r="M124" s="10">
        <v>86.764705882352942</v>
      </c>
      <c r="N124" s="10">
        <v>85.294117647058826</v>
      </c>
      <c r="O124" s="67">
        <v>16</v>
      </c>
      <c r="P124" s="45">
        <v>17</v>
      </c>
      <c r="Q124" s="45">
        <v>17</v>
      </c>
      <c r="R124" s="67">
        <v>17</v>
      </c>
      <c r="S124" s="77" t="s">
        <v>1805</v>
      </c>
      <c r="T124" s="67" t="s">
        <v>667</v>
      </c>
      <c r="U124" s="78">
        <v>26324</v>
      </c>
      <c r="V124" s="67">
        <f ca="1">ROUNDDOWN((TODAY()-TablaResultados[[#This Row],[Fecha de nacimiento]])/365,0)</f>
        <v>48</v>
      </c>
      <c r="W124" s="68">
        <f>IFERROR(AVERAGE(TablaResultados[[#This Row],[Score-Buscamos la excelencia]:[Score-Vivimos y disfrutamos]]),"")</f>
        <v>84.352022058823536</v>
      </c>
      <c r="X124" s="69">
        <f>AVERAGE(TablaResultados[[#This Row],[Count-Buscamos la excelencia]:[Count-Vivimos y disfrutamos]])</f>
        <v>16.75</v>
      </c>
      <c r="Y124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45 años a 54 años</v>
      </c>
    </row>
    <row r="125" spans="1:25">
      <c r="A125" s="61" t="s">
        <v>486</v>
      </c>
      <c r="B125" s="64" t="s">
        <v>487</v>
      </c>
      <c r="C125" s="64" t="s">
        <v>14</v>
      </c>
      <c r="D125" s="65">
        <v>4</v>
      </c>
      <c r="E125" s="64" t="s">
        <v>15</v>
      </c>
      <c r="F125" s="61" t="s">
        <v>29</v>
      </c>
      <c r="G125" s="61" t="s">
        <v>708</v>
      </c>
      <c r="H125" s="87" t="str">
        <f>VLOOKUP(TablaResultados[[#This Row],[DNI]],'Jefes Directos mayo 2020'!$A$2:$I$318,8,0)</f>
        <v>CURAY RODRIGUEZ NICOLE XIOMARA</v>
      </c>
      <c r="I125" s="75" t="s">
        <v>819</v>
      </c>
      <c r="J125" s="76">
        <v>40192</v>
      </c>
      <c r="K125" s="10">
        <v>65.909090909090907</v>
      </c>
      <c r="L125" s="10">
        <v>73.86363636363636</v>
      </c>
      <c r="M125" s="10">
        <v>75</v>
      </c>
      <c r="N125" s="10">
        <v>78.409090909090907</v>
      </c>
      <c r="O125" s="67">
        <v>22</v>
      </c>
      <c r="P125" s="45">
        <v>22</v>
      </c>
      <c r="Q125" s="45">
        <v>23</v>
      </c>
      <c r="R125" s="67">
        <v>22</v>
      </c>
      <c r="S125" s="77" t="s">
        <v>1805</v>
      </c>
      <c r="T125" s="67" t="s">
        <v>667</v>
      </c>
      <c r="U125" s="78">
        <v>31575</v>
      </c>
      <c r="V125" s="67">
        <f ca="1">ROUNDDOWN((TODAY()-TablaResultados[[#This Row],[Fecha de nacimiento]])/365,0)</f>
        <v>34</v>
      </c>
      <c r="W125" s="68">
        <f>IFERROR(AVERAGE(TablaResultados[[#This Row],[Score-Buscamos la excelencia]:[Score-Vivimos y disfrutamos]]),"")</f>
        <v>73.295454545454533</v>
      </c>
      <c r="X125" s="69">
        <f>AVERAGE(TablaResultados[[#This Row],[Count-Buscamos la excelencia]:[Count-Vivimos y disfrutamos]])</f>
        <v>22.25</v>
      </c>
      <c r="Y125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126" spans="1:25">
      <c r="A126" s="7" t="s">
        <v>115</v>
      </c>
      <c r="B126" s="8" t="s">
        <v>116</v>
      </c>
      <c r="C126" s="8" t="s">
        <v>22</v>
      </c>
      <c r="D126" s="9">
        <v>3</v>
      </c>
      <c r="E126" s="8" t="s">
        <v>56</v>
      </c>
      <c r="F126" s="7" t="s">
        <v>117</v>
      </c>
      <c r="G126" s="8" t="s">
        <v>714</v>
      </c>
      <c r="H126" s="8" t="str">
        <f>VLOOKUP(TablaResultados[[#This Row],[DNI]],'Jefes Directos mayo 2020'!$A$2:$I$318,8,0)</f>
        <v>DE LA CRUZ PAUCAR LUZ JUDITH</v>
      </c>
      <c r="I126" s="36" t="s">
        <v>819</v>
      </c>
      <c r="J126" s="58">
        <v>43362</v>
      </c>
      <c r="K126" s="10">
        <v>72.222222222222229</v>
      </c>
      <c r="L126" s="10">
        <v>73.611111111111114</v>
      </c>
      <c r="M126" s="10">
        <v>69.736842105263165</v>
      </c>
      <c r="N126" s="10">
        <v>75</v>
      </c>
      <c r="O126" s="11">
        <v>18</v>
      </c>
      <c r="P126" s="11">
        <v>18</v>
      </c>
      <c r="Q126" s="11">
        <v>19</v>
      </c>
      <c r="R126" s="11">
        <v>17</v>
      </c>
      <c r="S126" s="18" t="s">
        <v>637</v>
      </c>
      <c r="T126" s="27" t="s">
        <v>668</v>
      </c>
      <c r="U126" s="30">
        <v>34168</v>
      </c>
      <c r="V126" s="54">
        <f ca="1">ROUNDDOWN((TODAY()-TablaResultados[[#This Row],[Fecha de nacimiento]])/365,0)</f>
        <v>27</v>
      </c>
      <c r="W126" s="55">
        <f>IFERROR(AVERAGE(TablaResultados[[#This Row],[Score-Buscamos la excelencia]:[Score-Vivimos y disfrutamos]]),"")</f>
        <v>72.642543859649123</v>
      </c>
      <c r="X126" s="56">
        <f>AVERAGE(TablaResultados[[#This Row],[Count-Buscamos la excelencia]:[Count-Vivimos y disfrutamos]])</f>
        <v>18</v>
      </c>
      <c r="Y126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127" spans="1:25">
      <c r="A127" s="7" t="s">
        <v>151</v>
      </c>
      <c r="B127" s="8" t="s">
        <v>152</v>
      </c>
      <c r="C127" s="8" t="s">
        <v>22</v>
      </c>
      <c r="D127" s="9">
        <v>3</v>
      </c>
      <c r="E127" s="8" t="s">
        <v>56</v>
      </c>
      <c r="F127" s="7" t="s">
        <v>117</v>
      </c>
      <c r="G127" s="8" t="s">
        <v>724</v>
      </c>
      <c r="H127" s="8" t="str">
        <f>VLOOKUP(TablaResultados[[#This Row],[DNI]],'Jefes Directos mayo 2020'!$A$2:$I$318,8,0)</f>
        <v>DE LA CRUZ PAUCAR LUZ JUDITH</v>
      </c>
      <c r="I127" s="36" t="s">
        <v>819</v>
      </c>
      <c r="J127" s="58">
        <v>41032</v>
      </c>
      <c r="K127" s="10">
        <v>69.047619047619051</v>
      </c>
      <c r="L127" s="10">
        <v>71.739130434782609</v>
      </c>
      <c r="M127" s="10">
        <v>68.75</v>
      </c>
      <c r="N127" s="10">
        <v>72.5</v>
      </c>
      <c r="O127" s="11">
        <v>21</v>
      </c>
      <c r="P127" s="11">
        <v>23</v>
      </c>
      <c r="Q127" s="11">
        <v>24</v>
      </c>
      <c r="R127" s="11">
        <v>20</v>
      </c>
      <c r="S127" s="18" t="s">
        <v>637</v>
      </c>
      <c r="T127" s="27" t="s">
        <v>668</v>
      </c>
      <c r="U127" s="30">
        <v>32062</v>
      </c>
      <c r="V127" s="54">
        <f ca="1">ROUNDDOWN((TODAY()-TablaResultados[[#This Row],[Fecha de nacimiento]])/365,0)</f>
        <v>32</v>
      </c>
      <c r="W127" s="55">
        <f>IFERROR(AVERAGE(TablaResultados[[#This Row],[Score-Buscamos la excelencia]:[Score-Vivimos y disfrutamos]]),"")</f>
        <v>70.509187370600415</v>
      </c>
      <c r="X127" s="56">
        <f>AVERAGE(TablaResultados[[#This Row],[Count-Buscamos la excelencia]:[Count-Vivimos y disfrutamos]])</f>
        <v>22</v>
      </c>
      <c r="Y127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128" spans="1:25">
      <c r="A128" s="7" t="s">
        <v>366</v>
      </c>
      <c r="B128" s="8" t="s">
        <v>367</v>
      </c>
      <c r="C128" s="8" t="s">
        <v>14</v>
      </c>
      <c r="D128" s="9">
        <v>4</v>
      </c>
      <c r="E128" s="8" t="s">
        <v>56</v>
      </c>
      <c r="F128" s="7" t="s">
        <v>117</v>
      </c>
      <c r="G128" s="8" t="s">
        <v>764</v>
      </c>
      <c r="H128" s="8" t="str">
        <f>VLOOKUP(TablaResultados[[#This Row],[DNI]],'Jefes Directos mayo 2020'!$A$2:$I$318,8,0)</f>
        <v>DE LA CRUZ PAUCAR LUZ JUDITH</v>
      </c>
      <c r="I128" s="36" t="s">
        <v>819</v>
      </c>
      <c r="J128" s="58">
        <v>42695</v>
      </c>
      <c r="K128" s="10">
        <v>75</v>
      </c>
      <c r="L128" s="10">
        <v>76.315789473684205</v>
      </c>
      <c r="M128" s="10">
        <v>77.5</v>
      </c>
      <c r="N128" s="10">
        <v>81.944444444444443</v>
      </c>
      <c r="O128" s="11">
        <v>19</v>
      </c>
      <c r="P128" s="11">
        <v>19</v>
      </c>
      <c r="Q128" s="11">
        <v>20</v>
      </c>
      <c r="R128" s="11">
        <v>18</v>
      </c>
      <c r="S128" s="18" t="s">
        <v>637</v>
      </c>
      <c r="T128" s="27" t="s">
        <v>668</v>
      </c>
      <c r="U128" s="30">
        <v>33232</v>
      </c>
      <c r="V128" s="54">
        <f ca="1">ROUNDDOWN((TODAY()-TablaResultados[[#This Row],[Fecha de nacimiento]])/365,0)</f>
        <v>29</v>
      </c>
      <c r="W128" s="55">
        <f>IFERROR(AVERAGE(TablaResultados[[#This Row],[Score-Buscamos la excelencia]:[Score-Vivimos y disfrutamos]]),"")</f>
        <v>77.690058479532169</v>
      </c>
      <c r="X128" s="56">
        <f>AVERAGE(TablaResultados[[#This Row],[Count-Buscamos la excelencia]:[Count-Vivimos y disfrutamos]])</f>
        <v>19</v>
      </c>
      <c r="Y128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129" spans="1:25">
      <c r="A129" s="7" t="s">
        <v>494</v>
      </c>
      <c r="B129" s="8" t="s">
        <v>495</v>
      </c>
      <c r="C129" s="8" t="s">
        <v>22</v>
      </c>
      <c r="D129" s="9">
        <v>3</v>
      </c>
      <c r="E129" s="8" t="s">
        <v>56</v>
      </c>
      <c r="F129" s="7" t="s">
        <v>117</v>
      </c>
      <c r="G129" s="8" t="s">
        <v>714</v>
      </c>
      <c r="H129" s="8" t="str">
        <f>VLOOKUP(TablaResultados[[#This Row],[DNI]],'Jefes Directos mayo 2020'!$A$2:$I$318,8,0)</f>
        <v>DE LA CRUZ PAUCAR LUZ JUDITH</v>
      </c>
      <c r="I129" s="36" t="s">
        <v>819</v>
      </c>
      <c r="J129" s="58">
        <v>42982</v>
      </c>
      <c r="K129" s="10">
        <v>66.666666666666671</v>
      </c>
      <c r="L129" s="10">
        <v>69.736842105263165</v>
      </c>
      <c r="M129" s="10">
        <v>72.61904761904762</v>
      </c>
      <c r="N129" s="10">
        <v>72.222222222222229</v>
      </c>
      <c r="O129" s="11">
        <v>18</v>
      </c>
      <c r="P129" s="11">
        <v>19</v>
      </c>
      <c r="Q129" s="11">
        <v>21</v>
      </c>
      <c r="R129" s="11">
        <v>18</v>
      </c>
      <c r="S129" s="18" t="s">
        <v>637</v>
      </c>
      <c r="T129" s="27" t="s">
        <v>668</v>
      </c>
      <c r="U129" s="30">
        <v>34869</v>
      </c>
      <c r="V129" s="54">
        <f ca="1">ROUNDDOWN((TODAY()-TablaResultados[[#This Row],[Fecha de nacimiento]])/365,0)</f>
        <v>25</v>
      </c>
      <c r="W129" s="55">
        <f>IFERROR(AVERAGE(TablaResultados[[#This Row],[Score-Buscamos la excelencia]:[Score-Vivimos y disfrutamos]]),"")</f>
        <v>70.311194653299921</v>
      </c>
      <c r="X129" s="56">
        <f>AVERAGE(TablaResultados[[#This Row],[Count-Buscamos la excelencia]:[Count-Vivimos y disfrutamos]])</f>
        <v>19</v>
      </c>
      <c r="Y129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130" spans="1:25">
      <c r="A130" s="7" t="s">
        <v>607</v>
      </c>
      <c r="B130" s="8" t="s">
        <v>608</v>
      </c>
      <c r="C130" s="8" t="s">
        <v>14</v>
      </c>
      <c r="D130" s="9">
        <v>4</v>
      </c>
      <c r="E130" s="8" t="s">
        <v>56</v>
      </c>
      <c r="F130" s="7" t="s">
        <v>117</v>
      </c>
      <c r="G130" s="8" t="s">
        <v>764</v>
      </c>
      <c r="H130" s="8" t="str">
        <f>VLOOKUP(TablaResultados[[#This Row],[DNI]],'Jefes Directos mayo 2020'!$A$2:$I$318,8,0)</f>
        <v>DE LA CRUZ PAUCAR LUZ JUDITH</v>
      </c>
      <c r="I130" s="36" t="s">
        <v>819</v>
      </c>
      <c r="J130" s="58">
        <v>43654</v>
      </c>
      <c r="K130" s="10">
        <v>70</v>
      </c>
      <c r="L130" s="10">
        <v>73</v>
      </c>
      <c r="M130" s="10">
        <v>71.875</v>
      </c>
      <c r="N130" s="10">
        <v>72.727272727272734</v>
      </c>
      <c r="O130" s="11">
        <v>25</v>
      </c>
      <c r="P130" s="11">
        <v>25</v>
      </c>
      <c r="Q130" s="11">
        <v>24</v>
      </c>
      <c r="R130" s="11">
        <v>22</v>
      </c>
      <c r="S130" s="18" t="s">
        <v>637</v>
      </c>
      <c r="T130" s="27" t="s">
        <v>668</v>
      </c>
      <c r="U130" s="30">
        <v>34083</v>
      </c>
      <c r="V130" s="54">
        <f ca="1">ROUNDDOWN((TODAY()-TablaResultados[[#This Row],[Fecha de nacimiento]])/365,0)</f>
        <v>27</v>
      </c>
      <c r="W130" s="55">
        <f>IFERROR(AVERAGE(TablaResultados[[#This Row],[Score-Buscamos la excelencia]:[Score-Vivimos y disfrutamos]]),"")</f>
        <v>71.900568181818187</v>
      </c>
      <c r="X130" s="56">
        <f>AVERAGE(TablaResultados[[#This Row],[Count-Buscamos la excelencia]:[Count-Vivimos y disfrutamos]])</f>
        <v>24</v>
      </c>
      <c r="Y130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131" spans="1:25">
      <c r="A131" s="61" t="s">
        <v>115</v>
      </c>
      <c r="B131" s="64" t="s">
        <v>116</v>
      </c>
      <c r="C131" s="64" t="s">
        <v>22</v>
      </c>
      <c r="D131" s="65">
        <v>3</v>
      </c>
      <c r="E131" s="64" t="s">
        <v>56</v>
      </c>
      <c r="F131" s="61" t="s">
        <v>117</v>
      </c>
      <c r="G131" s="61" t="s">
        <v>714</v>
      </c>
      <c r="H131" s="87" t="str">
        <f>VLOOKUP(TablaResultados[[#This Row],[DNI]],'Jefes Directos mayo 2020'!$A$2:$I$318,8,0)</f>
        <v>DE LA CRUZ PAUCAR LUZ JUDITH</v>
      </c>
      <c r="I131" s="75" t="s">
        <v>819</v>
      </c>
      <c r="J131" s="76">
        <v>43362</v>
      </c>
      <c r="K131" s="10">
        <v>77.941176470588232</v>
      </c>
      <c r="L131" s="10">
        <v>75</v>
      </c>
      <c r="M131" s="10">
        <v>79.166666666666671</v>
      </c>
      <c r="N131" s="10">
        <v>75</v>
      </c>
      <c r="O131" s="67">
        <v>17</v>
      </c>
      <c r="P131" s="45">
        <v>18</v>
      </c>
      <c r="Q131" s="45">
        <v>18</v>
      </c>
      <c r="R131" s="67">
        <v>19</v>
      </c>
      <c r="S131" s="77" t="s">
        <v>1805</v>
      </c>
      <c r="T131" s="67" t="s">
        <v>668</v>
      </c>
      <c r="U131" s="78">
        <v>34168</v>
      </c>
      <c r="V131" s="67">
        <f ca="1">ROUNDDOWN((TODAY()-TablaResultados[[#This Row],[Fecha de nacimiento]])/365,0)</f>
        <v>27</v>
      </c>
      <c r="W131" s="68">
        <f>IFERROR(AVERAGE(TablaResultados[[#This Row],[Score-Buscamos la excelencia]:[Score-Vivimos y disfrutamos]]),"")</f>
        <v>76.776960784313729</v>
      </c>
      <c r="X131" s="69">
        <f>AVERAGE(TablaResultados[[#This Row],[Count-Buscamos la excelencia]:[Count-Vivimos y disfrutamos]])</f>
        <v>18</v>
      </c>
      <c r="Y131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132" spans="1:25">
      <c r="A132" s="61" t="s">
        <v>151</v>
      </c>
      <c r="B132" s="64" t="s">
        <v>152</v>
      </c>
      <c r="C132" s="64" t="s">
        <v>22</v>
      </c>
      <c r="D132" s="65">
        <v>3</v>
      </c>
      <c r="E132" s="64" t="s">
        <v>56</v>
      </c>
      <c r="F132" s="61" t="s">
        <v>117</v>
      </c>
      <c r="G132" s="61" t="s">
        <v>724</v>
      </c>
      <c r="H132" s="87" t="str">
        <f>VLOOKUP(TablaResultados[[#This Row],[DNI]],'Jefes Directos mayo 2020'!$A$2:$I$318,8,0)</f>
        <v>DE LA CRUZ PAUCAR LUZ JUDITH</v>
      </c>
      <c r="I132" s="75" t="s">
        <v>819</v>
      </c>
      <c r="J132" s="76">
        <v>41032</v>
      </c>
      <c r="K132" s="10">
        <v>75</v>
      </c>
      <c r="L132" s="10">
        <v>76.5625</v>
      </c>
      <c r="M132" s="10">
        <v>78.125</v>
      </c>
      <c r="N132" s="10">
        <v>75</v>
      </c>
      <c r="O132" s="67">
        <v>16</v>
      </c>
      <c r="P132" s="45">
        <v>16</v>
      </c>
      <c r="Q132" s="45">
        <v>16</v>
      </c>
      <c r="R132" s="67">
        <v>18</v>
      </c>
      <c r="S132" s="77" t="s">
        <v>1805</v>
      </c>
      <c r="T132" s="67" t="s">
        <v>668</v>
      </c>
      <c r="U132" s="78">
        <v>32062</v>
      </c>
      <c r="V132" s="67">
        <f ca="1">ROUNDDOWN((TODAY()-TablaResultados[[#This Row],[Fecha de nacimiento]])/365,0)</f>
        <v>32</v>
      </c>
      <c r="W132" s="68">
        <f>IFERROR(AVERAGE(TablaResultados[[#This Row],[Score-Buscamos la excelencia]:[Score-Vivimos y disfrutamos]]),"")</f>
        <v>76.171875</v>
      </c>
      <c r="X132" s="69">
        <f>AVERAGE(TablaResultados[[#This Row],[Count-Buscamos la excelencia]:[Count-Vivimos y disfrutamos]])</f>
        <v>16.5</v>
      </c>
      <c r="Y132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133" spans="1:25">
      <c r="A133" s="61" t="s">
        <v>366</v>
      </c>
      <c r="B133" s="64" t="s">
        <v>367</v>
      </c>
      <c r="C133" s="64" t="s">
        <v>14</v>
      </c>
      <c r="D133" s="65">
        <v>4</v>
      </c>
      <c r="E133" s="64" t="s">
        <v>56</v>
      </c>
      <c r="F133" s="61" t="s">
        <v>117</v>
      </c>
      <c r="G133" s="61" t="s">
        <v>764</v>
      </c>
      <c r="H133" s="87" t="str">
        <f>VLOOKUP(TablaResultados[[#This Row],[DNI]],'Jefes Directos mayo 2020'!$A$2:$I$318,8,0)</f>
        <v>DE LA CRUZ PAUCAR LUZ JUDITH</v>
      </c>
      <c r="I133" s="75" t="s">
        <v>819</v>
      </c>
      <c r="J133" s="76">
        <v>42695</v>
      </c>
      <c r="K133" s="10">
        <v>78.125</v>
      </c>
      <c r="L133" s="10">
        <v>73.4375</v>
      </c>
      <c r="M133" s="10">
        <v>79.6875</v>
      </c>
      <c r="N133" s="10">
        <v>81.25</v>
      </c>
      <c r="O133" s="67">
        <v>16</v>
      </c>
      <c r="P133" s="45">
        <v>16</v>
      </c>
      <c r="Q133" s="45">
        <v>16</v>
      </c>
      <c r="R133" s="67">
        <v>16</v>
      </c>
      <c r="S133" s="77" t="s">
        <v>1805</v>
      </c>
      <c r="T133" s="67" t="s">
        <v>668</v>
      </c>
      <c r="U133" s="78">
        <v>33232</v>
      </c>
      <c r="V133" s="67">
        <f ca="1">ROUNDDOWN((TODAY()-TablaResultados[[#This Row],[Fecha de nacimiento]])/365,0)</f>
        <v>29</v>
      </c>
      <c r="W133" s="68">
        <f>IFERROR(AVERAGE(TablaResultados[[#This Row],[Score-Buscamos la excelencia]:[Score-Vivimos y disfrutamos]]),"")</f>
        <v>78.125</v>
      </c>
      <c r="X133" s="69">
        <f>AVERAGE(TablaResultados[[#This Row],[Count-Buscamos la excelencia]:[Count-Vivimos y disfrutamos]])</f>
        <v>16</v>
      </c>
      <c r="Y133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134" spans="1:25">
      <c r="A134" s="61" t="s">
        <v>494</v>
      </c>
      <c r="B134" s="64" t="s">
        <v>495</v>
      </c>
      <c r="C134" s="64" t="s">
        <v>22</v>
      </c>
      <c r="D134" s="65">
        <v>3</v>
      </c>
      <c r="E134" s="64" t="s">
        <v>56</v>
      </c>
      <c r="F134" s="61" t="s">
        <v>117</v>
      </c>
      <c r="G134" s="61" t="s">
        <v>714</v>
      </c>
      <c r="H134" s="87" t="str">
        <f>VLOOKUP(TablaResultados[[#This Row],[DNI]],'Jefes Directos mayo 2020'!$A$2:$I$318,8,0)</f>
        <v>DE LA CRUZ PAUCAR LUZ JUDITH</v>
      </c>
      <c r="I134" s="75" t="s">
        <v>819</v>
      </c>
      <c r="J134" s="76">
        <v>42982</v>
      </c>
      <c r="K134" s="10">
        <v>71.875</v>
      </c>
      <c r="L134" s="10">
        <v>68.75</v>
      </c>
      <c r="M134" s="10">
        <v>73.4375</v>
      </c>
      <c r="N134" s="10">
        <v>78.125</v>
      </c>
      <c r="O134" s="67">
        <v>16</v>
      </c>
      <c r="P134" s="45">
        <v>16</v>
      </c>
      <c r="Q134" s="45">
        <v>16</v>
      </c>
      <c r="R134" s="67">
        <v>16</v>
      </c>
      <c r="S134" s="77" t="s">
        <v>1805</v>
      </c>
      <c r="T134" s="67" t="s">
        <v>668</v>
      </c>
      <c r="U134" s="78">
        <v>34869</v>
      </c>
      <c r="V134" s="67">
        <f ca="1">ROUNDDOWN((TODAY()-TablaResultados[[#This Row],[Fecha de nacimiento]])/365,0)</f>
        <v>25</v>
      </c>
      <c r="W134" s="68">
        <f>IFERROR(AVERAGE(TablaResultados[[#This Row],[Score-Buscamos la excelencia]:[Score-Vivimos y disfrutamos]]),"")</f>
        <v>73.046875</v>
      </c>
      <c r="X134" s="69">
        <f>AVERAGE(TablaResultados[[#This Row],[Count-Buscamos la excelencia]:[Count-Vivimos y disfrutamos]])</f>
        <v>16</v>
      </c>
      <c r="Y134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135" spans="1:25">
      <c r="A135" s="7" t="s">
        <v>285</v>
      </c>
      <c r="B135" s="8" t="s">
        <v>286</v>
      </c>
      <c r="C135" s="8" t="s">
        <v>14</v>
      </c>
      <c r="D135" s="9">
        <v>4</v>
      </c>
      <c r="E135" s="8" t="s">
        <v>15</v>
      </c>
      <c r="F135" s="7" t="s">
        <v>50</v>
      </c>
      <c r="G135" s="8" t="s">
        <v>713</v>
      </c>
      <c r="H135" s="8" t="str">
        <f>VLOOKUP(TablaResultados[[#This Row],[DNI]],'Jefes Directos mayo 2020'!$A$2:$I$318,8,0)</f>
        <v>DIAZ CAMPOS ARTURO</v>
      </c>
      <c r="I135" s="36" t="s">
        <v>819</v>
      </c>
      <c r="J135" s="58">
        <v>42781</v>
      </c>
      <c r="K135" s="10">
        <v>72.727272727272734</v>
      </c>
      <c r="L135" s="10">
        <v>75</v>
      </c>
      <c r="M135" s="10">
        <v>72.727272727272734</v>
      </c>
      <c r="N135" s="10">
        <v>70</v>
      </c>
      <c r="O135" s="11">
        <v>11</v>
      </c>
      <c r="P135" s="11">
        <v>11</v>
      </c>
      <c r="Q135" s="11">
        <v>11</v>
      </c>
      <c r="R135" s="11">
        <v>10</v>
      </c>
      <c r="S135" s="18" t="s">
        <v>637</v>
      </c>
      <c r="T135" s="27" t="s">
        <v>667</v>
      </c>
      <c r="U135" s="30">
        <v>32582</v>
      </c>
      <c r="V135" s="54">
        <f ca="1">ROUNDDOWN((TODAY()-TablaResultados[[#This Row],[Fecha de nacimiento]])/365,0)</f>
        <v>31</v>
      </c>
      <c r="W135" s="55">
        <f>IFERROR(AVERAGE(TablaResultados[[#This Row],[Score-Buscamos la excelencia]:[Score-Vivimos y disfrutamos]]),"")</f>
        <v>72.613636363636374</v>
      </c>
      <c r="X135" s="56">
        <f>AVERAGE(TablaResultados[[#This Row],[Count-Buscamos la excelencia]:[Count-Vivimos y disfrutamos]])</f>
        <v>10.75</v>
      </c>
      <c r="Y135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136" spans="1:25">
      <c r="A136" s="7" t="s">
        <v>352</v>
      </c>
      <c r="B136" s="8" t="s">
        <v>353</v>
      </c>
      <c r="C136" s="8" t="s">
        <v>14</v>
      </c>
      <c r="D136" s="9">
        <v>4</v>
      </c>
      <c r="E136" s="8" t="s">
        <v>15</v>
      </c>
      <c r="F136" s="7" t="s">
        <v>50</v>
      </c>
      <c r="G136" s="8" t="s">
        <v>713</v>
      </c>
      <c r="H136" s="8" t="str">
        <f>VLOOKUP(TablaResultados[[#This Row],[DNI]],'Jefes Directos mayo 2020'!$A$2:$I$318,8,0)</f>
        <v>DIAZ CAMPOS ARTURO</v>
      </c>
      <c r="I136" s="36" t="s">
        <v>826</v>
      </c>
      <c r="J136" s="58">
        <v>40101</v>
      </c>
      <c r="K136" s="10">
        <v>50</v>
      </c>
      <c r="L136" s="10">
        <v>44.444444444444443</v>
      </c>
      <c r="M136" s="10">
        <v>61.111111111111107</v>
      </c>
      <c r="N136" s="10">
        <v>58.333333333333343</v>
      </c>
      <c r="O136" s="11">
        <v>9</v>
      </c>
      <c r="P136" s="11">
        <v>9</v>
      </c>
      <c r="Q136" s="11">
        <v>9</v>
      </c>
      <c r="R136" s="11">
        <v>9</v>
      </c>
      <c r="S136" s="18" t="s">
        <v>637</v>
      </c>
      <c r="T136" s="27" t="s">
        <v>668</v>
      </c>
      <c r="U136" s="30">
        <v>29758</v>
      </c>
      <c r="V136" s="54">
        <f ca="1">ROUNDDOWN((TODAY()-TablaResultados[[#This Row],[Fecha de nacimiento]])/365,0)</f>
        <v>39</v>
      </c>
      <c r="W136" s="55">
        <f>IFERROR(AVERAGE(TablaResultados[[#This Row],[Score-Buscamos la excelencia]:[Score-Vivimos y disfrutamos]]),"")</f>
        <v>53.472222222222221</v>
      </c>
      <c r="X136" s="56">
        <f>AVERAGE(TablaResultados[[#This Row],[Count-Buscamos la excelencia]:[Count-Vivimos y disfrutamos]])</f>
        <v>9</v>
      </c>
      <c r="Y136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137" spans="1:25">
      <c r="A137" s="7" t="s">
        <v>452</v>
      </c>
      <c r="B137" s="8" t="s">
        <v>453</v>
      </c>
      <c r="C137" s="8" t="s">
        <v>14</v>
      </c>
      <c r="D137" s="9">
        <v>4</v>
      </c>
      <c r="E137" s="8" t="s">
        <v>15</v>
      </c>
      <c r="F137" s="7" t="s">
        <v>50</v>
      </c>
      <c r="G137" s="8" t="s">
        <v>713</v>
      </c>
      <c r="H137" s="8" t="str">
        <f>VLOOKUP(TablaResultados[[#This Row],[DNI]],'Jefes Directos mayo 2020'!$A$2:$I$318,8,0)</f>
        <v>DIAZ CAMPOS ARTURO</v>
      </c>
      <c r="I137" s="36" t="s">
        <v>819</v>
      </c>
      <c r="J137" s="58">
        <v>39755</v>
      </c>
      <c r="K137" s="10">
        <v>58.333333333333343</v>
      </c>
      <c r="L137" s="10">
        <v>59.615384615384613</v>
      </c>
      <c r="M137" s="10">
        <v>61.53846153846154</v>
      </c>
      <c r="N137" s="10">
        <v>64.583333333333329</v>
      </c>
      <c r="O137" s="11">
        <v>12</v>
      </c>
      <c r="P137" s="11">
        <v>13</v>
      </c>
      <c r="Q137" s="11">
        <v>13</v>
      </c>
      <c r="R137" s="11">
        <v>12</v>
      </c>
      <c r="S137" s="18" t="s">
        <v>637</v>
      </c>
      <c r="T137" s="27" t="s">
        <v>668</v>
      </c>
      <c r="U137" s="30">
        <v>26072</v>
      </c>
      <c r="V137" s="54">
        <f ca="1">ROUNDDOWN((TODAY()-TablaResultados[[#This Row],[Fecha de nacimiento]])/365,0)</f>
        <v>49</v>
      </c>
      <c r="W137" s="55">
        <f>IFERROR(AVERAGE(TablaResultados[[#This Row],[Score-Buscamos la excelencia]:[Score-Vivimos y disfrutamos]]),"")</f>
        <v>61.017628205128204</v>
      </c>
      <c r="X137" s="56">
        <f>AVERAGE(TablaResultados[[#This Row],[Count-Buscamos la excelencia]:[Count-Vivimos y disfrutamos]])</f>
        <v>12.5</v>
      </c>
      <c r="Y137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45 años a 54 años</v>
      </c>
    </row>
    <row r="138" spans="1:25">
      <c r="A138" s="61" t="s">
        <v>285</v>
      </c>
      <c r="B138" s="64" t="s">
        <v>286</v>
      </c>
      <c r="C138" s="64" t="s">
        <v>14</v>
      </c>
      <c r="D138" s="65">
        <v>4</v>
      </c>
      <c r="E138" s="64" t="s">
        <v>15</v>
      </c>
      <c r="F138" s="61" t="s">
        <v>50</v>
      </c>
      <c r="G138" s="61" t="s">
        <v>713</v>
      </c>
      <c r="H138" s="87" t="str">
        <f>VLOOKUP(TablaResultados[[#This Row],[DNI]],'Jefes Directos mayo 2020'!$A$2:$I$318,8,0)</f>
        <v>DIAZ CAMPOS ARTURO</v>
      </c>
      <c r="I138" s="75" t="s">
        <v>819</v>
      </c>
      <c r="J138" s="76">
        <v>42781</v>
      </c>
      <c r="K138" s="10">
        <v>77.272727272727266</v>
      </c>
      <c r="L138" s="10">
        <v>67.5</v>
      </c>
      <c r="M138" s="10">
        <v>80</v>
      </c>
      <c r="N138" s="10">
        <v>75</v>
      </c>
      <c r="O138" s="67">
        <v>11</v>
      </c>
      <c r="P138" s="45">
        <v>10</v>
      </c>
      <c r="Q138" s="45">
        <v>10</v>
      </c>
      <c r="R138" s="67">
        <v>11</v>
      </c>
      <c r="S138" s="77" t="s">
        <v>1805</v>
      </c>
      <c r="T138" s="67" t="s">
        <v>667</v>
      </c>
      <c r="U138" s="78">
        <v>32582</v>
      </c>
      <c r="V138" s="67">
        <f ca="1">ROUNDDOWN((TODAY()-TablaResultados[[#This Row],[Fecha de nacimiento]])/365,0)</f>
        <v>31</v>
      </c>
      <c r="W138" s="68">
        <f>IFERROR(AVERAGE(TablaResultados[[#This Row],[Score-Buscamos la excelencia]:[Score-Vivimos y disfrutamos]]),"")</f>
        <v>74.943181818181813</v>
      </c>
      <c r="X138" s="69">
        <f>AVERAGE(TablaResultados[[#This Row],[Count-Buscamos la excelencia]:[Count-Vivimos y disfrutamos]])</f>
        <v>10.5</v>
      </c>
      <c r="Y138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139" spans="1:25">
      <c r="A139" s="61" t="s">
        <v>352</v>
      </c>
      <c r="B139" s="64" t="s">
        <v>353</v>
      </c>
      <c r="C139" s="64" t="s">
        <v>14</v>
      </c>
      <c r="D139" s="65">
        <v>4</v>
      </c>
      <c r="E139" s="64" t="s">
        <v>15</v>
      </c>
      <c r="F139" s="61" t="s">
        <v>50</v>
      </c>
      <c r="G139" s="61" t="s">
        <v>713</v>
      </c>
      <c r="H139" s="87" t="str">
        <f>VLOOKUP(TablaResultados[[#This Row],[DNI]],'Jefes Directos mayo 2020'!$A$2:$I$318,8,0)</f>
        <v>DIAZ CAMPOS ARTURO</v>
      </c>
      <c r="I139" s="75" t="s">
        <v>826</v>
      </c>
      <c r="J139" s="76">
        <v>40101</v>
      </c>
      <c r="K139" s="10">
        <v>85</v>
      </c>
      <c r="L139" s="10">
        <v>72.5</v>
      </c>
      <c r="M139" s="10">
        <v>80</v>
      </c>
      <c r="N139" s="10">
        <v>80</v>
      </c>
      <c r="O139" s="67">
        <v>10</v>
      </c>
      <c r="P139" s="45">
        <v>10</v>
      </c>
      <c r="Q139" s="45">
        <v>10</v>
      </c>
      <c r="R139" s="67">
        <v>10</v>
      </c>
      <c r="S139" s="77" t="s">
        <v>1805</v>
      </c>
      <c r="T139" s="67" t="s">
        <v>668</v>
      </c>
      <c r="U139" s="78">
        <v>29758</v>
      </c>
      <c r="V139" s="67">
        <f ca="1">ROUNDDOWN((TODAY()-TablaResultados[[#This Row],[Fecha de nacimiento]])/365,0)</f>
        <v>39</v>
      </c>
      <c r="W139" s="68">
        <f>IFERROR(AVERAGE(TablaResultados[[#This Row],[Score-Buscamos la excelencia]:[Score-Vivimos y disfrutamos]]),"")</f>
        <v>79.375</v>
      </c>
      <c r="X139" s="69">
        <f>AVERAGE(TablaResultados[[#This Row],[Count-Buscamos la excelencia]:[Count-Vivimos y disfrutamos]])</f>
        <v>10</v>
      </c>
      <c r="Y139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140" spans="1:25">
      <c r="A140" s="61" t="s">
        <v>452</v>
      </c>
      <c r="B140" s="64" t="s">
        <v>453</v>
      </c>
      <c r="C140" s="64" t="s">
        <v>14</v>
      </c>
      <c r="D140" s="65">
        <v>4</v>
      </c>
      <c r="E140" s="64" t="s">
        <v>15</v>
      </c>
      <c r="F140" s="61" t="s">
        <v>50</v>
      </c>
      <c r="G140" s="61" t="s">
        <v>713</v>
      </c>
      <c r="H140" s="87" t="str">
        <f>VLOOKUP(TablaResultados[[#This Row],[DNI]],'Jefes Directos mayo 2020'!$A$2:$I$318,8,0)</f>
        <v>DIAZ CAMPOS ARTURO</v>
      </c>
      <c r="I140" s="75" t="s">
        <v>819</v>
      </c>
      <c r="J140" s="76">
        <v>39755</v>
      </c>
      <c r="K140" s="10">
        <v>72.916666666666671</v>
      </c>
      <c r="L140" s="10">
        <v>58.333333333333343</v>
      </c>
      <c r="M140" s="10">
        <v>70.454545454545453</v>
      </c>
      <c r="N140" s="10">
        <v>60.416666666666657</v>
      </c>
      <c r="O140" s="67">
        <v>12</v>
      </c>
      <c r="P140" s="45">
        <v>12</v>
      </c>
      <c r="Q140" s="45">
        <v>11</v>
      </c>
      <c r="R140" s="67">
        <v>12</v>
      </c>
      <c r="S140" s="77" t="s">
        <v>1805</v>
      </c>
      <c r="T140" s="67" t="s">
        <v>668</v>
      </c>
      <c r="U140" s="78">
        <v>26072</v>
      </c>
      <c r="V140" s="67">
        <f ca="1">ROUNDDOWN((TODAY()-TablaResultados[[#This Row],[Fecha de nacimiento]])/365,0)</f>
        <v>49</v>
      </c>
      <c r="W140" s="68">
        <f>IFERROR(AVERAGE(TablaResultados[[#This Row],[Score-Buscamos la excelencia]:[Score-Vivimos y disfrutamos]]),"")</f>
        <v>65.530303030303031</v>
      </c>
      <c r="X140" s="69">
        <f>AVERAGE(TablaResultados[[#This Row],[Count-Buscamos la excelencia]:[Count-Vivimos y disfrutamos]])</f>
        <v>11.75</v>
      </c>
      <c r="Y140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45 años a 54 años</v>
      </c>
    </row>
    <row r="141" spans="1:25">
      <c r="A141" s="7" t="s">
        <v>90</v>
      </c>
      <c r="B141" s="8" t="s">
        <v>91</v>
      </c>
      <c r="C141" s="8" t="s">
        <v>22</v>
      </c>
      <c r="D141" s="9">
        <v>3</v>
      </c>
      <c r="E141" s="8" t="s">
        <v>56</v>
      </c>
      <c r="F141" s="7" t="s">
        <v>92</v>
      </c>
      <c r="G141" s="8" t="s">
        <v>706</v>
      </c>
      <c r="H141" s="8" t="str">
        <f>VLOOKUP(TablaResultados[[#This Row],[DNI]],'Jefes Directos mayo 2020'!$A$2:$I$318,8,0)</f>
        <v>DI-LIBERTO SERNAQUE ITALO</v>
      </c>
      <c r="I141" s="36" t="s">
        <v>819</v>
      </c>
      <c r="J141" s="58">
        <v>43521</v>
      </c>
      <c r="K141" s="10">
        <v>78.333333333333329</v>
      </c>
      <c r="L141" s="10">
        <v>73.4375</v>
      </c>
      <c r="M141" s="10">
        <v>76.5625</v>
      </c>
      <c r="N141" s="10">
        <v>78.333333333333329</v>
      </c>
      <c r="O141" s="11">
        <v>15</v>
      </c>
      <c r="P141" s="11">
        <v>16</v>
      </c>
      <c r="Q141" s="11">
        <v>16</v>
      </c>
      <c r="R141" s="11">
        <v>15</v>
      </c>
      <c r="S141" s="18" t="s">
        <v>637</v>
      </c>
      <c r="T141" s="27" t="s">
        <v>667</v>
      </c>
      <c r="U141" s="30">
        <v>33773</v>
      </c>
      <c r="V141" s="54">
        <f ca="1">ROUNDDOWN((TODAY()-TablaResultados[[#This Row],[Fecha de nacimiento]])/365,0)</f>
        <v>28</v>
      </c>
      <c r="W141" s="55">
        <f>IFERROR(AVERAGE(TablaResultados[[#This Row],[Score-Buscamos la excelencia]:[Score-Vivimos y disfrutamos]]),"")</f>
        <v>76.666666666666657</v>
      </c>
      <c r="X141" s="56">
        <f>AVERAGE(TablaResultados[[#This Row],[Count-Buscamos la excelencia]:[Count-Vivimos y disfrutamos]])</f>
        <v>15.5</v>
      </c>
      <c r="Y141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142" spans="1:25">
      <c r="A142" s="61" t="s">
        <v>90</v>
      </c>
      <c r="B142" s="64" t="s">
        <v>91</v>
      </c>
      <c r="C142" s="64" t="s">
        <v>22</v>
      </c>
      <c r="D142" s="65">
        <v>3</v>
      </c>
      <c r="E142" s="64" t="s">
        <v>56</v>
      </c>
      <c r="F142" s="61" t="s">
        <v>92</v>
      </c>
      <c r="G142" s="61" t="s">
        <v>706</v>
      </c>
      <c r="H142" s="87" t="str">
        <f>VLOOKUP(TablaResultados[[#This Row],[DNI]],'Jefes Directos mayo 2020'!$A$2:$I$318,8,0)</f>
        <v>DI-LIBERTO SERNAQUE ITALO</v>
      </c>
      <c r="I142" s="75" t="s">
        <v>819</v>
      </c>
      <c r="J142" s="76">
        <v>43521</v>
      </c>
      <c r="K142" s="10">
        <v>73.07692307692308</v>
      </c>
      <c r="L142" s="10">
        <v>71.15384615384616</v>
      </c>
      <c r="M142" s="10">
        <v>75</v>
      </c>
      <c r="N142" s="10">
        <v>73.07692307692308</v>
      </c>
      <c r="O142" s="67">
        <v>13</v>
      </c>
      <c r="P142" s="45">
        <v>13</v>
      </c>
      <c r="Q142" s="45">
        <v>13</v>
      </c>
      <c r="R142" s="67">
        <v>13</v>
      </c>
      <c r="S142" s="77" t="s">
        <v>1805</v>
      </c>
      <c r="T142" s="67" t="s">
        <v>667</v>
      </c>
      <c r="U142" s="78">
        <v>33773</v>
      </c>
      <c r="V142" s="67">
        <f ca="1">ROUNDDOWN((TODAY()-TablaResultados[[#This Row],[Fecha de nacimiento]])/365,0)</f>
        <v>28</v>
      </c>
      <c r="W142" s="68">
        <f>IFERROR(AVERAGE(TablaResultados[[#This Row],[Score-Buscamos la excelencia]:[Score-Vivimos y disfrutamos]]),"")</f>
        <v>73.07692307692308</v>
      </c>
      <c r="X142" s="69">
        <f>AVERAGE(TablaResultados[[#This Row],[Count-Buscamos la excelencia]:[Count-Vivimos y disfrutamos]])</f>
        <v>13</v>
      </c>
      <c r="Y142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143" spans="1:25">
      <c r="A143" s="7" t="s">
        <v>572</v>
      </c>
      <c r="B143" s="8" t="s">
        <v>573</v>
      </c>
      <c r="C143" s="8" t="s">
        <v>14</v>
      </c>
      <c r="D143" s="9">
        <v>4</v>
      </c>
      <c r="E143" s="8" t="s">
        <v>15</v>
      </c>
      <c r="F143" s="7" t="s">
        <v>23</v>
      </c>
      <c r="G143" s="8" t="s">
        <v>806</v>
      </c>
      <c r="H143" s="8" t="str">
        <f>VLOOKUP(TablaResultados[[#This Row],[DNI]],'Jefes Directos mayo 2020'!$A$2:$I$318,8,0)</f>
        <v>EDEN VILLEGAS OMAR ALEJANDRO</v>
      </c>
      <c r="I143" s="36" t="s">
        <v>819</v>
      </c>
      <c r="J143" s="58">
        <v>43150</v>
      </c>
      <c r="K143" s="10">
        <v>67.5</v>
      </c>
      <c r="L143" s="10">
        <v>62.5</v>
      </c>
      <c r="M143" s="10">
        <v>70.454545454545453</v>
      </c>
      <c r="N143" s="10">
        <v>67.5</v>
      </c>
      <c r="O143" s="11">
        <v>10</v>
      </c>
      <c r="P143" s="11">
        <v>10</v>
      </c>
      <c r="Q143" s="11">
        <v>11</v>
      </c>
      <c r="R143" s="11">
        <v>10</v>
      </c>
      <c r="S143" s="18" t="s">
        <v>637</v>
      </c>
      <c r="T143" s="27" t="s">
        <v>668</v>
      </c>
      <c r="U143" s="30">
        <v>34406</v>
      </c>
      <c r="V143" s="54">
        <f ca="1">ROUNDDOWN((TODAY()-TablaResultados[[#This Row],[Fecha de nacimiento]])/365,0)</f>
        <v>26</v>
      </c>
      <c r="W143" s="55">
        <f>IFERROR(AVERAGE(TablaResultados[[#This Row],[Score-Buscamos la excelencia]:[Score-Vivimos y disfrutamos]]),"")</f>
        <v>66.98863636363636</v>
      </c>
      <c r="X143" s="56">
        <f>AVERAGE(TablaResultados[[#This Row],[Count-Buscamos la excelencia]:[Count-Vivimos y disfrutamos]])</f>
        <v>10.25</v>
      </c>
      <c r="Y143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144" spans="1:25">
      <c r="A144" s="61" t="s">
        <v>572</v>
      </c>
      <c r="B144" s="64" t="s">
        <v>573</v>
      </c>
      <c r="C144" s="64" t="s">
        <v>14</v>
      </c>
      <c r="D144" s="65">
        <v>4</v>
      </c>
      <c r="E144" s="64" t="s">
        <v>15</v>
      </c>
      <c r="F144" s="61" t="s">
        <v>23</v>
      </c>
      <c r="G144" s="61" t="s">
        <v>806</v>
      </c>
      <c r="H144" s="87" t="str">
        <f>VLOOKUP(TablaResultados[[#This Row],[DNI]],'Jefes Directos mayo 2020'!$A$2:$I$318,8,0)</f>
        <v>EDEN VILLEGAS OMAR ALEJANDRO</v>
      </c>
      <c r="I144" s="75" t="s">
        <v>819</v>
      </c>
      <c r="J144" s="76">
        <v>43150</v>
      </c>
      <c r="K144" s="10">
        <v>83.333333333333329</v>
      </c>
      <c r="L144" s="10">
        <v>78.125</v>
      </c>
      <c r="M144" s="10">
        <v>84.375</v>
      </c>
      <c r="N144" s="10">
        <v>82.142857142857139</v>
      </c>
      <c r="O144" s="67">
        <v>6</v>
      </c>
      <c r="P144" s="45">
        <v>8</v>
      </c>
      <c r="Q144" s="45">
        <v>8</v>
      </c>
      <c r="R144" s="67">
        <v>7</v>
      </c>
      <c r="S144" s="77" t="s">
        <v>1805</v>
      </c>
      <c r="T144" s="67" t="s">
        <v>668</v>
      </c>
      <c r="U144" s="78">
        <v>34406</v>
      </c>
      <c r="V144" s="67">
        <f ca="1">ROUNDDOWN((TODAY()-TablaResultados[[#This Row],[Fecha de nacimiento]])/365,0)</f>
        <v>26</v>
      </c>
      <c r="W144" s="68">
        <f>IFERROR(AVERAGE(TablaResultados[[#This Row],[Score-Buscamos la excelencia]:[Score-Vivimos y disfrutamos]]),"")</f>
        <v>81.99404761904762</v>
      </c>
      <c r="X144" s="69">
        <f>AVERAGE(TablaResultados[[#This Row],[Count-Buscamos la excelencia]:[Count-Vivimos y disfrutamos]])</f>
        <v>7.25</v>
      </c>
      <c r="Y144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145" spans="1:25">
      <c r="A145" s="7" t="s">
        <v>33</v>
      </c>
      <c r="B145" s="8" t="s">
        <v>34</v>
      </c>
      <c r="C145" s="8" t="s">
        <v>22</v>
      </c>
      <c r="D145" s="9">
        <v>3</v>
      </c>
      <c r="E145" s="8" t="s">
        <v>15</v>
      </c>
      <c r="F145" s="7" t="s">
        <v>32</v>
      </c>
      <c r="G145" s="8" t="s">
        <v>690</v>
      </c>
      <c r="H145" s="8" t="str">
        <f>VLOOKUP(TablaResultados[[#This Row],[DNI]],'Jefes Directos mayo 2020'!$A$2:$I$318,8,0)</f>
        <v>ESCOBAR BAZAN CARLOS ALBERTO</v>
      </c>
      <c r="I145" s="36" t="s">
        <v>820</v>
      </c>
      <c r="J145" s="58">
        <v>40836</v>
      </c>
      <c r="K145" s="10">
        <v>78.84615384615384</v>
      </c>
      <c r="L145" s="10">
        <v>81.25</v>
      </c>
      <c r="M145" s="10">
        <v>78.571428571428569</v>
      </c>
      <c r="N145" s="10">
        <v>73.07692307692308</v>
      </c>
      <c r="O145" s="11">
        <v>13</v>
      </c>
      <c r="P145" s="11">
        <v>12</v>
      </c>
      <c r="Q145" s="11">
        <v>14</v>
      </c>
      <c r="R145" s="11">
        <v>13</v>
      </c>
      <c r="S145" s="18" t="s">
        <v>637</v>
      </c>
      <c r="T145" s="27" t="s">
        <v>667</v>
      </c>
      <c r="U145" s="30">
        <v>28461</v>
      </c>
      <c r="V145" s="54">
        <f ca="1">ROUNDDOWN((TODAY()-TablaResultados[[#This Row],[Fecha de nacimiento]])/365,0)</f>
        <v>42</v>
      </c>
      <c r="W145" s="55">
        <f>IFERROR(AVERAGE(TablaResultados[[#This Row],[Score-Buscamos la excelencia]:[Score-Vivimos y disfrutamos]]),"")</f>
        <v>77.936126373626379</v>
      </c>
      <c r="X145" s="56">
        <f>AVERAGE(TablaResultados[[#This Row],[Count-Buscamos la excelencia]:[Count-Vivimos y disfrutamos]])</f>
        <v>13</v>
      </c>
      <c r="Y145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146" spans="1:25">
      <c r="A146" s="7" t="s">
        <v>176</v>
      </c>
      <c r="B146" s="8" t="s">
        <v>177</v>
      </c>
      <c r="C146" s="8" t="s">
        <v>22</v>
      </c>
      <c r="D146" s="9">
        <v>3</v>
      </c>
      <c r="E146" s="8" t="s">
        <v>15</v>
      </c>
      <c r="F146" s="7" t="s">
        <v>32</v>
      </c>
      <c r="G146" s="8" t="s">
        <v>729</v>
      </c>
      <c r="H146" s="8" t="str">
        <f>VLOOKUP(TablaResultados[[#This Row],[DNI]],'Jefes Directos mayo 2020'!$A$2:$I$318,8,0)</f>
        <v>ESCOBAR BAZAN CARLOS ALBERTO</v>
      </c>
      <c r="I146" s="36" t="s">
        <v>820</v>
      </c>
      <c r="J146" s="58">
        <v>42037</v>
      </c>
      <c r="K146" s="10">
        <v>80.882352941176464</v>
      </c>
      <c r="L146" s="10">
        <v>82.352941176470594</v>
      </c>
      <c r="M146" s="10">
        <v>85.294117647058826</v>
      </c>
      <c r="N146" s="10">
        <v>80.882352941176464</v>
      </c>
      <c r="O146" s="11">
        <v>17</v>
      </c>
      <c r="P146" s="11">
        <v>17</v>
      </c>
      <c r="Q146" s="11">
        <v>17</v>
      </c>
      <c r="R146" s="11">
        <v>17</v>
      </c>
      <c r="S146" s="18" t="s">
        <v>637</v>
      </c>
      <c r="T146" s="27" t="s">
        <v>667</v>
      </c>
      <c r="U146" s="30">
        <v>32400</v>
      </c>
      <c r="V146" s="54">
        <f ca="1">ROUNDDOWN((TODAY()-TablaResultados[[#This Row],[Fecha de nacimiento]])/365,0)</f>
        <v>31</v>
      </c>
      <c r="W146" s="55">
        <f>IFERROR(AVERAGE(TablaResultados[[#This Row],[Score-Buscamos la excelencia]:[Score-Vivimos y disfrutamos]]),"")</f>
        <v>82.352941176470594</v>
      </c>
      <c r="X146" s="56">
        <f>AVERAGE(TablaResultados[[#This Row],[Count-Buscamos la excelencia]:[Count-Vivimos y disfrutamos]])</f>
        <v>17</v>
      </c>
      <c r="Y146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147" spans="1:25">
      <c r="A147" s="7" t="s">
        <v>275</v>
      </c>
      <c r="B147" s="8" t="s">
        <v>276</v>
      </c>
      <c r="C147" s="8" t="s">
        <v>22</v>
      </c>
      <c r="D147" s="9">
        <v>3</v>
      </c>
      <c r="E147" s="8" t="s">
        <v>15</v>
      </c>
      <c r="F147" s="7" t="s">
        <v>32</v>
      </c>
      <c r="G147" s="8" t="s">
        <v>693</v>
      </c>
      <c r="H147" s="8" t="str">
        <f>VLOOKUP(TablaResultados[[#This Row],[DNI]],'Jefes Directos mayo 2020'!$A$2:$I$318,8,0)</f>
        <v>ESCOBAR BAZAN CARLOS ALBERTO</v>
      </c>
      <c r="I147" s="36" t="s">
        <v>820</v>
      </c>
      <c r="J147" s="58">
        <v>42844</v>
      </c>
      <c r="K147" s="10">
        <v>84.782608695652172</v>
      </c>
      <c r="L147" s="10">
        <v>79.166666666666671</v>
      </c>
      <c r="M147" s="10">
        <v>83.695652173913047</v>
      </c>
      <c r="N147" s="10">
        <v>83.333333333333329</v>
      </c>
      <c r="O147" s="11">
        <v>23</v>
      </c>
      <c r="P147" s="11">
        <v>24</v>
      </c>
      <c r="Q147" s="11">
        <v>23</v>
      </c>
      <c r="R147" s="11">
        <v>21</v>
      </c>
      <c r="S147" s="18" t="s">
        <v>637</v>
      </c>
      <c r="T147" s="27" t="s">
        <v>667</v>
      </c>
      <c r="U147" s="30">
        <v>34181</v>
      </c>
      <c r="V147" s="54">
        <f ca="1">ROUNDDOWN((TODAY()-TablaResultados[[#This Row],[Fecha de nacimiento]])/365,0)</f>
        <v>27</v>
      </c>
      <c r="W147" s="55">
        <f>IFERROR(AVERAGE(TablaResultados[[#This Row],[Score-Buscamos la excelencia]:[Score-Vivimos y disfrutamos]]),"")</f>
        <v>82.744565217391298</v>
      </c>
      <c r="X147" s="56">
        <f>AVERAGE(TablaResultados[[#This Row],[Count-Buscamos la excelencia]:[Count-Vivimos y disfrutamos]])</f>
        <v>22.75</v>
      </c>
      <c r="Y147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148" spans="1:25">
      <c r="A148" s="7" t="s">
        <v>333</v>
      </c>
      <c r="B148" s="8" t="s">
        <v>334</v>
      </c>
      <c r="C148" s="8" t="s">
        <v>22</v>
      </c>
      <c r="D148" s="9">
        <v>3</v>
      </c>
      <c r="E148" s="8" t="s">
        <v>15</v>
      </c>
      <c r="F148" s="7" t="s">
        <v>32</v>
      </c>
      <c r="G148" s="8" t="s">
        <v>690</v>
      </c>
      <c r="H148" s="8" t="str">
        <f>VLOOKUP(TablaResultados[[#This Row],[DNI]],'Jefes Directos mayo 2020'!$A$2:$I$318,8,0)</f>
        <v>ESCOBAR BAZAN CARLOS ALBERTO</v>
      </c>
      <c r="I148" s="36" t="s">
        <v>820</v>
      </c>
      <c r="J148" s="58">
        <v>40253</v>
      </c>
      <c r="K148" s="10">
        <v>82.692307692307693</v>
      </c>
      <c r="L148" s="10">
        <v>80.769230769230774</v>
      </c>
      <c r="M148" s="10">
        <v>82.692307692307693</v>
      </c>
      <c r="N148" s="10">
        <v>73.07692307692308</v>
      </c>
      <c r="O148" s="11">
        <v>13</v>
      </c>
      <c r="P148" s="11">
        <v>13</v>
      </c>
      <c r="Q148" s="11">
        <v>13</v>
      </c>
      <c r="R148" s="11">
        <v>13</v>
      </c>
      <c r="S148" s="18" t="s">
        <v>637</v>
      </c>
      <c r="T148" s="27" t="s">
        <v>667</v>
      </c>
      <c r="U148" s="30">
        <v>26418</v>
      </c>
      <c r="V148" s="54">
        <f ca="1">ROUNDDOWN((TODAY()-TablaResultados[[#This Row],[Fecha de nacimiento]])/365,0)</f>
        <v>48</v>
      </c>
      <c r="W148" s="55">
        <f>IFERROR(AVERAGE(TablaResultados[[#This Row],[Score-Buscamos la excelencia]:[Score-Vivimos y disfrutamos]]),"")</f>
        <v>79.807692307692307</v>
      </c>
      <c r="X148" s="56">
        <f>AVERAGE(TablaResultados[[#This Row],[Count-Buscamos la excelencia]:[Count-Vivimos y disfrutamos]])</f>
        <v>13</v>
      </c>
      <c r="Y148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45 años a 54 años</v>
      </c>
    </row>
    <row r="149" spans="1:25">
      <c r="A149" s="7" t="s">
        <v>376</v>
      </c>
      <c r="B149" s="8" t="s">
        <v>377</v>
      </c>
      <c r="C149" s="8" t="s">
        <v>22</v>
      </c>
      <c r="D149" s="9">
        <v>3</v>
      </c>
      <c r="E149" s="8" t="s">
        <v>15</v>
      </c>
      <c r="F149" s="7" t="s">
        <v>32</v>
      </c>
      <c r="G149" s="8" t="s">
        <v>690</v>
      </c>
      <c r="H149" s="8" t="str">
        <f>VLOOKUP(TablaResultados[[#This Row],[DNI]],'Jefes Directos mayo 2020'!$A$2:$I$318,8,0)</f>
        <v>ESCOBAR BAZAN CARLOS ALBERTO</v>
      </c>
      <c r="I149" s="36" t="s">
        <v>820</v>
      </c>
      <c r="J149" s="58">
        <v>39769</v>
      </c>
      <c r="K149" s="10">
        <v>75</v>
      </c>
      <c r="L149" s="10">
        <v>75</v>
      </c>
      <c r="M149" s="10">
        <v>76.470588235294116</v>
      </c>
      <c r="N149" s="10">
        <v>73.4375</v>
      </c>
      <c r="O149" s="11">
        <v>16</v>
      </c>
      <c r="P149" s="11">
        <v>17</v>
      </c>
      <c r="Q149" s="11">
        <v>17</v>
      </c>
      <c r="R149" s="11">
        <v>16</v>
      </c>
      <c r="S149" s="18" t="s">
        <v>637</v>
      </c>
      <c r="T149" s="27" t="s">
        <v>667</v>
      </c>
      <c r="U149" s="30">
        <v>31318</v>
      </c>
      <c r="V149" s="54">
        <f ca="1">ROUNDDOWN((TODAY()-TablaResultados[[#This Row],[Fecha de nacimiento]])/365,0)</f>
        <v>34</v>
      </c>
      <c r="W149" s="55">
        <f>IFERROR(AVERAGE(TablaResultados[[#This Row],[Score-Buscamos la excelencia]:[Score-Vivimos y disfrutamos]]),"")</f>
        <v>74.977022058823536</v>
      </c>
      <c r="X149" s="56">
        <f>AVERAGE(TablaResultados[[#This Row],[Count-Buscamos la excelencia]:[Count-Vivimos y disfrutamos]])</f>
        <v>16.5</v>
      </c>
      <c r="Y149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150" spans="1:25">
      <c r="A150" s="7" t="s">
        <v>498</v>
      </c>
      <c r="B150" s="8" t="s">
        <v>499</v>
      </c>
      <c r="C150" s="8" t="s">
        <v>14</v>
      </c>
      <c r="D150" s="9">
        <v>4</v>
      </c>
      <c r="E150" s="8" t="s">
        <v>15</v>
      </c>
      <c r="F150" s="7" t="s">
        <v>32</v>
      </c>
      <c r="G150" s="8" t="s">
        <v>689</v>
      </c>
      <c r="H150" s="8" t="str">
        <f>VLOOKUP(TablaResultados[[#This Row],[DNI]],'Jefes Directos mayo 2020'!$A$2:$I$318,8,0)</f>
        <v>ESCOBAR BAZAN CARLOS ALBERTO</v>
      </c>
      <c r="I150" s="36" t="s">
        <v>820</v>
      </c>
      <c r="J150" s="58">
        <v>40228</v>
      </c>
      <c r="K150" s="10">
        <v>83.333333333333329</v>
      </c>
      <c r="L150" s="10">
        <v>80.769230769230774</v>
      </c>
      <c r="M150" s="10">
        <v>86.538461538461533</v>
      </c>
      <c r="N150" s="10">
        <v>83.333333333333329</v>
      </c>
      <c r="O150" s="11">
        <v>12</v>
      </c>
      <c r="P150" s="11">
        <v>13</v>
      </c>
      <c r="Q150" s="11">
        <v>13</v>
      </c>
      <c r="R150" s="11">
        <v>12</v>
      </c>
      <c r="S150" s="18" t="s">
        <v>637</v>
      </c>
      <c r="T150" s="27" t="s">
        <v>667</v>
      </c>
      <c r="U150" s="30">
        <v>32968</v>
      </c>
      <c r="V150" s="54">
        <f ca="1">ROUNDDOWN((TODAY()-TablaResultados[[#This Row],[Fecha de nacimiento]])/365,0)</f>
        <v>30</v>
      </c>
      <c r="W150" s="55">
        <f>IFERROR(AVERAGE(TablaResultados[[#This Row],[Score-Buscamos la excelencia]:[Score-Vivimos y disfrutamos]]),"")</f>
        <v>83.493589743589737</v>
      </c>
      <c r="X150" s="56">
        <f>AVERAGE(TablaResultados[[#This Row],[Count-Buscamos la excelencia]:[Count-Vivimos y disfrutamos]])</f>
        <v>12.5</v>
      </c>
      <c r="Y150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151" spans="1:25">
      <c r="A151" s="61" t="s">
        <v>33</v>
      </c>
      <c r="B151" s="64" t="s">
        <v>34</v>
      </c>
      <c r="C151" s="64" t="s">
        <v>22</v>
      </c>
      <c r="D151" s="65">
        <v>3</v>
      </c>
      <c r="E151" s="64" t="s">
        <v>15</v>
      </c>
      <c r="F151" s="61" t="s">
        <v>32</v>
      </c>
      <c r="G151" s="61" t="s">
        <v>690</v>
      </c>
      <c r="H151" s="87" t="str">
        <f>VLOOKUP(TablaResultados[[#This Row],[DNI]],'Jefes Directos mayo 2020'!$A$2:$I$318,8,0)</f>
        <v>ESCOBAR BAZAN CARLOS ALBERTO</v>
      </c>
      <c r="I151" s="75" t="s">
        <v>820</v>
      </c>
      <c r="J151" s="76">
        <v>40836</v>
      </c>
      <c r="K151" s="10">
        <v>85.34482758620689</v>
      </c>
      <c r="L151" s="10">
        <v>85.833333333333329</v>
      </c>
      <c r="M151" s="10">
        <v>89.166666666666671</v>
      </c>
      <c r="N151" s="10">
        <v>83.571428571428569</v>
      </c>
      <c r="O151" s="67">
        <v>29</v>
      </c>
      <c r="P151" s="45">
        <v>30</v>
      </c>
      <c r="Q151" s="45">
        <v>30</v>
      </c>
      <c r="R151" s="67">
        <v>35</v>
      </c>
      <c r="S151" s="77" t="s">
        <v>1805</v>
      </c>
      <c r="T151" s="67" t="s">
        <v>667</v>
      </c>
      <c r="U151" s="78">
        <v>28461</v>
      </c>
      <c r="V151" s="67">
        <f ca="1">ROUNDDOWN((TODAY()-TablaResultados[[#This Row],[Fecha de nacimiento]])/365,0)</f>
        <v>42</v>
      </c>
      <c r="W151" s="68">
        <f>IFERROR(AVERAGE(TablaResultados[[#This Row],[Score-Buscamos la excelencia]:[Score-Vivimos y disfrutamos]]),"")</f>
        <v>85.979064039408868</v>
      </c>
      <c r="X151" s="69">
        <f>AVERAGE(TablaResultados[[#This Row],[Count-Buscamos la excelencia]:[Count-Vivimos y disfrutamos]])</f>
        <v>31</v>
      </c>
      <c r="Y151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152" spans="1:25">
      <c r="A152" s="61" t="s">
        <v>176</v>
      </c>
      <c r="B152" s="64" t="s">
        <v>177</v>
      </c>
      <c r="C152" s="64" t="s">
        <v>22</v>
      </c>
      <c r="D152" s="65">
        <v>3</v>
      </c>
      <c r="E152" s="64" t="s">
        <v>15</v>
      </c>
      <c r="F152" s="61" t="s">
        <v>32</v>
      </c>
      <c r="G152" s="61" t="s">
        <v>729</v>
      </c>
      <c r="H152" s="87" t="str">
        <f>VLOOKUP(TablaResultados[[#This Row],[DNI]],'Jefes Directos mayo 2020'!$A$2:$I$318,8,0)</f>
        <v>ESCOBAR BAZAN CARLOS ALBERTO</v>
      </c>
      <c r="I152" s="75" t="s">
        <v>820</v>
      </c>
      <c r="J152" s="76">
        <v>42037</v>
      </c>
      <c r="K152" s="10">
        <v>72.222222222222229</v>
      </c>
      <c r="L152" s="10">
        <v>73.07692307692308</v>
      </c>
      <c r="M152" s="10">
        <v>75</v>
      </c>
      <c r="N152" s="10">
        <v>70.3125</v>
      </c>
      <c r="O152" s="67">
        <v>27</v>
      </c>
      <c r="P152" s="45">
        <v>26</v>
      </c>
      <c r="Q152" s="45">
        <v>26</v>
      </c>
      <c r="R152" s="67">
        <v>32</v>
      </c>
      <c r="S152" s="77" t="s">
        <v>1805</v>
      </c>
      <c r="T152" s="67" t="s">
        <v>667</v>
      </c>
      <c r="U152" s="78">
        <v>32400</v>
      </c>
      <c r="V152" s="67">
        <f ca="1">ROUNDDOWN((TODAY()-TablaResultados[[#This Row],[Fecha de nacimiento]])/365,0)</f>
        <v>31</v>
      </c>
      <c r="W152" s="68">
        <f>IFERROR(AVERAGE(TablaResultados[[#This Row],[Score-Buscamos la excelencia]:[Score-Vivimos y disfrutamos]]),"")</f>
        <v>72.652911324786331</v>
      </c>
      <c r="X152" s="69">
        <f>AVERAGE(TablaResultados[[#This Row],[Count-Buscamos la excelencia]:[Count-Vivimos y disfrutamos]])</f>
        <v>27.75</v>
      </c>
      <c r="Y152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153" spans="1:25">
      <c r="A153" s="61" t="s">
        <v>275</v>
      </c>
      <c r="B153" s="64" t="s">
        <v>276</v>
      </c>
      <c r="C153" s="64" t="s">
        <v>22</v>
      </c>
      <c r="D153" s="65">
        <v>3</v>
      </c>
      <c r="E153" s="64" t="s">
        <v>15</v>
      </c>
      <c r="F153" s="61" t="s">
        <v>32</v>
      </c>
      <c r="G153" s="61" t="s">
        <v>693</v>
      </c>
      <c r="H153" s="87" t="str">
        <f>VLOOKUP(TablaResultados[[#This Row],[DNI]],'Jefes Directos mayo 2020'!$A$2:$I$318,8,0)</f>
        <v>ESCOBAR BAZAN CARLOS ALBERTO</v>
      </c>
      <c r="I153" s="75" t="s">
        <v>820</v>
      </c>
      <c r="J153" s="76">
        <v>42844</v>
      </c>
      <c r="K153" s="10">
        <v>74.074074074074076</v>
      </c>
      <c r="L153" s="10">
        <v>71.551724137931032</v>
      </c>
      <c r="M153" s="10">
        <v>75.862068965517238</v>
      </c>
      <c r="N153" s="10">
        <v>69.852941176470594</v>
      </c>
      <c r="O153" s="67">
        <v>27</v>
      </c>
      <c r="P153" s="45">
        <v>29</v>
      </c>
      <c r="Q153" s="45">
        <v>29</v>
      </c>
      <c r="R153" s="67">
        <v>34</v>
      </c>
      <c r="S153" s="77" t="s">
        <v>1805</v>
      </c>
      <c r="T153" s="67" t="s">
        <v>667</v>
      </c>
      <c r="U153" s="78">
        <v>34181</v>
      </c>
      <c r="V153" s="67">
        <f ca="1">ROUNDDOWN((TODAY()-TablaResultados[[#This Row],[Fecha de nacimiento]])/365,0)</f>
        <v>27</v>
      </c>
      <c r="W153" s="68">
        <f>IFERROR(AVERAGE(TablaResultados[[#This Row],[Score-Buscamos la excelencia]:[Score-Vivimos y disfrutamos]]),"")</f>
        <v>72.835202088498235</v>
      </c>
      <c r="X153" s="69">
        <f>AVERAGE(TablaResultados[[#This Row],[Count-Buscamos la excelencia]:[Count-Vivimos y disfrutamos]])</f>
        <v>29.75</v>
      </c>
      <c r="Y153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154" spans="1:25">
      <c r="A154" s="61" t="s">
        <v>333</v>
      </c>
      <c r="B154" s="64" t="s">
        <v>334</v>
      </c>
      <c r="C154" s="64" t="s">
        <v>22</v>
      </c>
      <c r="D154" s="65">
        <v>3</v>
      </c>
      <c r="E154" s="64" t="s">
        <v>15</v>
      </c>
      <c r="F154" s="61" t="s">
        <v>32</v>
      </c>
      <c r="G154" s="61" t="s">
        <v>690</v>
      </c>
      <c r="H154" s="87" t="str">
        <f>VLOOKUP(TablaResultados[[#This Row],[DNI]],'Jefes Directos mayo 2020'!$A$2:$I$318,8,0)</f>
        <v>ESCOBAR BAZAN CARLOS ALBERTO</v>
      </c>
      <c r="I154" s="75" t="s">
        <v>820</v>
      </c>
      <c r="J154" s="76">
        <v>40253</v>
      </c>
      <c r="K154" s="10">
        <v>69.565217391304344</v>
      </c>
      <c r="L154" s="10">
        <v>66.666666666666671</v>
      </c>
      <c r="M154" s="10">
        <v>76.086956521739125</v>
      </c>
      <c r="N154" s="10">
        <v>71.551724137931032</v>
      </c>
      <c r="O154" s="67">
        <v>23</v>
      </c>
      <c r="P154" s="45">
        <v>24</v>
      </c>
      <c r="Q154" s="45">
        <v>23</v>
      </c>
      <c r="R154" s="67">
        <v>29</v>
      </c>
      <c r="S154" s="77" t="s">
        <v>1805</v>
      </c>
      <c r="T154" s="67" t="s">
        <v>667</v>
      </c>
      <c r="U154" s="78">
        <v>26418</v>
      </c>
      <c r="V154" s="67">
        <f ca="1">ROUNDDOWN((TODAY()-TablaResultados[[#This Row],[Fecha de nacimiento]])/365,0)</f>
        <v>48</v>
      </c>
      <c r="W154" s="68">
        <f>IFERROR(AVERAGE(TablaResultados[[#This Row],[Score-Buscamos la excelencia]:[Score-Vivimos y disfrutamos]]),"")</f>
        <v>70.967641179410293</v>
      </c>
      <c r="X154" s="69">
        <f>AVERAGE(TablaResultados[[#This Row],[Count-Buscamos la excelencia]:[Count-Vivimos y disfrutamos]])</f>
        <v>24.75</v>
      </c>
      <c r="Y154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45 años a 54 años</v>
      </c>
    </row>
    <row r="155" spans="1:25">
      <c r="A155" s="61" t="s">
        <v>376</v>
      </c>
      <c r="B155" s="64" t="s">
        <v>377</v>
      </c>
      <c r="C155" s="64" t="s">
        <v>22</v>
      </c>
      <c r="D155" s="65">
        <v>3</v>
      </c>
      <c r="E155" s="64" t="s">
        <v>15</v>
      </c>
      <c r="F155" s="61" t="s">
        <v>32</v>
      </c>
      <c r="G155" s="61" t="s">
        <v>690</v>
      </c>
      <c r="H155" s="87" t="str">
        <f>VLOOKUP(TablaResultados[[#This Row],[DNI]],'Jefes Directos mayo 2020'!$A$2:$I$318,8,0)</f>
        <v>ESCOBAR BAZAN CARLOS ALBERTO</v>
      </c>
      <c r="I155" s="75" t="s">
        <v>820</v>
      </c>
      <c r="J155" s="76">
        <v>39769</v>
      </c>
      <c r="K155" s="10">
        <v>73.148148148148152</v>
      </c>
      <c r="L155" s="10">
        <v>73.214285714285708</v>
      </c>
      <c r="M155" s="10">
        <v>77.777777777777771</v>
      </c>
      <c r="N155" s="10">
        <v>75.757575757575751</v>
      </c>
      <c r="O155" s="67">
        <v>27</v>
      </c>
      <c r="P155" s="45">
        <v>28</v>
      </c>
      <c r="Q155" s="45">
        <v>27</v>
      </c>
      <c r="R155" s="67">
        <v>33</v>
      </c>
      <c r="S155" s="77" t="s">
        <v>1805</v>
      </c>
      <c r="T155" s="67" t="s">
        <v>667</v>
      </c>
      <c r="U155" s="78">
        <v>31318</v>
      </c>
      <c r="V155" s="67">
        <f ca="1">ROUNDDOWN((TODAY()-TablaResultados[[#This Row],[Fecha de nacimiento]])/365,0)</f>
        <v>34</v>
      </c>
      <c r="W155" s="68">
        <f>IFERROR(AVERAGE(TablaResultados[[#This Row],[Score-Buscamos la excelencia]:[Score-Vivimos y disfrutamos]]),"")</f>
        <v>74.974446849446849</v>
      </c>
      <c r="X155" s="69">
        <f>AVERAGE(TablaResultados[[#This Row],[Count-Buscamos la excelencia]:[Count-Vivimos y disfrutamos]])</f>
        <v>28.75</v>
      </c>
      <c r="Y155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156" spans="1:25">
      <c r="A156" s="61" t="s">
        <v>498</v>
      </c>
      <c r="B156" s="64" t="s">
        <v>499</v>
      </c>
      <c r="C156" s="64" t="s">
        <v>14</v>
      </c>
      <c r="D156" s="65">
        <v>4</v>
      </c>
      <c r="E156" s="64" t="s">
        <v>15</v>
      </c>
      <c r="F156" s="61" t="s">
        <v>32</v>
      </c>
      <c r="G156" s="61" t="s">
        <v>689</v>
      </c>
      <c r="H156" s="87" t="str">
        <f>VLOOKUP(TablaResultados[[#This Row],[DNI]],'Jefes Directos mayo 2020'!$A$2:$I$318,8,0)</f>
        <v>ESCOBAR BAZAN CARLOS ALBERTO</v>
      </c>
      <c r="I156" s="75" t="s">
        <v>820</v>
      </c>
      <c r="J156" s="76">
        <v>40228</v>
      </c>
      <c r="K156" s="10">
        <v>77.5</v>
      </c>
      <c r="L156" s="10">
        <v>77.5</v>
      </c>
      <c r="M156" s="10">
        <v>84.166666666666671</v>
      </c>
      <c r="N156" s="10">
        <v>83.108108108108112</v>
      </c>
      <c r="O156" s="67">
        <v>30</v>
      </c>
      <c r="P156" s="45">
        <v>30</v>
      </c>
      <c r="Q156" s="45">
        <v>30</v>
      </c>
      <c r="R156" s="67">
        <v>37</v>
      </c>
      <c r="S156" s="77" t="s">
        <v>1805</v>
      </c>
      <c r="T156" s="67" t="s">
        <v>667</v>
      </c>
      <c r="U156" s="78">
        <v>32968</v>
      </c>
      <c r="V156" s="67">
        <f ca="1">ROUNDDOWN((TODAY()-TablaResultados[[#This Row],[Fecha de nacimiento]])/365,0)</f>
        <v>30</v>
      </c>
      <c r="W156" s="68">
        <f>IFERROR(AVERAGE(TablaResultados[[#This Row],[Score-Buscamos la excelencia]:[Score-Vivimos y disfrutamos]]),"")</f>
        <v>80.568693693693703</v>
      </c>
      <c r="X156" s="69">
        <f>AVERAGE(TablaResultados[[#This Row],[Count-Buscamos la excelencia]:[Count-Vivimos y disfrutamos]])</f>
        <v>31.75</v>
      </c>
      <c r="Y156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157" spans="1:25">
      <c r="A157" s="7" t="s">
        <v>158</v>
      </c>
      <c r="B157" s="8" t="s">
        <v>159</v>
      </c>
      <c r="C157" s="8" t="s">
        <v>14</v>
      </c>
      <c r="D157" s="9">
        <v>4</v>
      </c>
      <c r="E157" s="8" t="s">
        <v>15</v>
      </c>
      <c r="F157" s="7" t="s">
        <v>16</v>
      </c>
      <c r="G157" s="8" t="s">
        <v>684</v>
      </c>
      <c r="H157" s="8" t="str">
        <f>VLOOKUP(TablaResultados[[#This Row],[DNI]],'Jefes Directos mayo 2020'!$A$2:$I$318,8,0)</f>
        <v>ESPINOZA LUNA YERKO ALFREDO</v>
      </c>
      <c r="I157" s="36" t="s">
        <v>819</v>
      </c>
      <c r="J157" s="58">
        <v>43745</v>
      </c>
      <c r="K157" s="10">
        <v>85</v>
      </c>
      <c r="L157" s="10">
        <v>81.818181818181813</v>
      </c>
      <c r="M157" s="10">
        <v>92.5</v>
      </c>
      <c r="N157" s="10">
        <v>83.333333333333329</v>
      </c>
      <c r="O157" s="11">
        <v>10</v>
      </c>
      <c r="P157" s="11">
        <v>11</v>
      </c>
      <c r="Q157" s="11">
        <v>10</v>
      </c>
      <c r="R157" s="11">
        <v>12</v>
      </c>
      <c r="S157" s="18" t="s">
        <v>637</v>
      </c>
      <c r="T157" s="27" t="s">
        <v>667</v>
      </c>
      <c r="U157" s="30">
        <v>30826</v>
      </c>
      <c r="V157" s="54">
        <f ca="1">ROUNDDOWN((TODAY()-TablaResultados[[#This Row],[Fecha de nacimiento]])/365,0)</f>
        <v>36</v>
      </c>
      <c r="W157" s="55">
        <f>IFERROR(AVERAGE(TablaResultados[[#This Row],[Score-Buscamos la excelencia]:[Score-Vivimos y disfrutamos]]),"")</f>
        <v>85.662878787878782</v>
      </c>
      <c r="X157" s="56">
        <f>AVERAGE(TablaResultados[[#This Row],[Count-Buscamos la excelencia]:[Count-Vivimos y disfrutamos]])</f>
        <v>10.75</v>
      </c>
      <c r="Y157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158" spans="1:25">
      <c r="A158" s="7" t="s">
        <v>251</v>
      </c>
      <c r="B158" s="8" t="s">
        <v>252</v>
      </c>
      <c r="C158" s="8" t="s">
        <v>14</v>
      </c>
      <c r="D158" s="9">
        <v>4</v>
      </c>
      <c r="E158" s="8" t="s">
        <v>15</v>
      </c>
      <c r="F158" s="7" t="s">
        <v>16</v>
      </c>
      <c r="G158" s="8" t="s">
        <v>684</v>
      </c>
      <c r="H158" s="8" t="str">
        <f>VLOOKUP(TablaResultados[[#This Row],[DNI]],'Jefes Directos mayo 2020'!$A$2:$I$318,8,0)</f>
        <v>ESPINOZA LUNA YERKO ALFREDO</v>
      </c>
      <c r="I158" s="36" t="s">
        <v>819</v>
      </c>
      <c r="J158" s="58">
        <v>41968</v>
      </c>
      <c r="K158" s="10">
        <v>80.357142857142861</v>
      </c>
      <c r="L158" s="10">
        <v>83.928571428571431</v>
      </c>
      <c r="M158" s="10">
        <v>89.285714285714292</v>
      </c>
      <c r="N158" s="10">
        <v>82.142857142857139</v>
      </c>
      <c r="O158" s="11">
        <v>14</v>
      </c>
      <c r="P158" s="11">
        <v>14</v>
      </c>
      <c r="Q158" s="11">
        <v>14</v>
      </c>
      <c r="R158" s="11">
        <v>14</v>
      </c>
      <c r="S158" s="18" t="s">
        <v>637</v>
      </c>
      <c r="T158" s="27" t="s">
        <v>667</v>
      </c>
      <c r="U158" s="30">
        <v>31974</v>
      </c>
      <c r="V158" s="54">
        <f ca="1">ROUNDDOWN((TODAY()-TablaResultados[[#This Row],[Fecha de nacimiento]])/365,0)</f>
        <v>33</v>
      </c>
      <c r="W158" s="55">
        <f>IFERROR(AVERAGE(TablaResultados[[#This Row],[Score-Buscamos la excelencia]:[Score-Vivimos y disfrutamos]]),"")</f>
        <v>83.928571428571416</v>
      </c>
      <c r="X158" s="56">
        <f>AVERAGE(TablaResultados[[#This Row],[Count-Buscamos la excelencia]:[Count-Vivimos y disfrutamos]])</f>
        <v>14</v>
      </c>
      <c r="Y158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159" spans="1:25">
      <c r="A159" s="7" t="s">
        <v>338</v>
      </c>
      <c r="B159" s="8" t="s">
        <v>339</v>
      </c>
      <c r="C159" s="8" t="s">
        <v>14</v>
      </c>
      <c r="D159" s="9">
        <v>4</v>
      </c>
      <c r="E159" s="8" t="s">
        <v>15</v>
      </c>
      <c r="F159" s="7" t="s">
        <v>16</v>
      </c>
      <c r="G159" s="8" t="s">
        <v>684</v>
      </c>
      <c r="H159" s="8" t="str">
        <f>VLOOKUP(TablaResultados[[#This Row],[DNI]],'Jefes Directos mayo 2020'!$A$2:$I$318,8,0)</f>
        <v>ESPINOZA LUNA YERKO ALFREDO</v>
      </c>
      <c r="I159" s="36" t="s">
        <v>819</v>
      </c>
      <c r="J159" s="58">
        <v>38519</v>
      </c>
      <c r="K159" s="10">
        <v>76.92307692307692</v>
      </c>
      <c r="L159" s="10">
        <v>80.769230769230774</v>
      </c>
      <c r="M159" s="10">
        <v>86.538461538461533</v>
      </c>
      <c r="N159" s="10">
        <v>78.571428571428569</v>
      </c>
      <c r="O159" s="11">
        <v>13</v>
      </c>
      <c r="P159" s="11">
        <v>13</v>
      </c>
      <c r="Q159" s="11">
        <v>13</v>
      </c>
      <c r="R159" s="11">
        <v>14</v>
      </c>
      <c r="S159" s="18" t="s">
        <v>637</v>
      </c>
      <c r="T159" s="27" t="s">
        <v>667</v>
      </c>
      <c r="U159" s="30">
        <v>26578</v>
      </c>
      <c r="V159" s="54">
        <f ca="1">ROUNDDOWN((TODAY()-TablaResultados[[#This Row],[Fecha de nacimiento]])/365,0)</f>
        <v>47</v>
      </c>
      <c r="W159" s="55">
        <f>IFERROR(AVERAGE(TablaResultados[[#This Row],[Score-Buscamos la excelencia]:[Score-Vivimos y disfrutamos]]),"")</f>
        <v>80.700549450549445</v>
      </c>
      <c r="X159" s="56">
        <f>AVERAGE(TablaResultados[[#This Row],[Count-Buscamos la excelencia]:[Count-Vivimos y disfrutamos]])</f>
        <v>13.25</v>
      </c>
      <c r="Y159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45 años a 54 años</v>
      </c>
    </row>
    <row r="160" spans="1:25">
      <c r="A160" s="7" t="s">
        <v>502</v>
      </c>
      <c r="B160" s="8" t="s">
        <v>503</v>
      </c>
      <c r="C160" s="8" t="s">
        <v>14</v>
      </c>
      <c r="D160" s="9">
        <v>4</v>
      </c>
      <c r="E160" s="8" t="s">
        <v>15</v>
      </c>
      <c r="F160" s="7" t="s">
        <v>16</v>
      </c>
      <c r="G160" s="8" t="s">
        <v>684</v>
      </c>
      <c r="H160" s="8" t="str">
        <f>VLOOKUP(TablaResultados[[#This Row],[DNI]],'Jefes Directos mayo 2020'!$A$2:$I$318,8,0)</f>
        <v>ESPINOZA LUNA YERKO ALFREDO</v>
      </c>
      <c r="I160" s="36" t="s">
        <v>819</v>
      </c>
      <c r="J160" s="58">
        <v>41661</v>
      </c>
      <c r="K160" s="10">
        <v>82.692307692307693</v>
      </c>
      <c r="L160" s="10">
        <v>82.692307692307693</v>
      </c>
      <c r="M160" s="10">
        <v>90.384615384615387</v>
      </c>
      <c r="N160" s="10">
        <v>85.714285714285708</v>
      </c>
      <c r="O160" s="11">
        <v>13</v>
      </c>
      <c r="P160" s="11">
        <v>13</v>
      </c>
      <c r="Q160" s="11">
        <v>13</v>
      </c>
      <c r="R160" s="10">
        <v>14</v>
      </c>
      <c r="S160" s="18" t="s">
        <v>637</v>
      </c>
      <c r="T160" s="27" t="s">
        <v>667</v>
      </c>
      <c r="U160" s="30">
        <v>28280</v>
      </c>
      <c r="V160" s="54">
        <f ca="1">ROUNDDOWN((TODAY()-TablaResultados[[#This Row],[Fecha de nacimiento]])/365,0)</f>
        <v>43</v>
      </c>
      <c r="W160" s="55">
        <f>IFERROR(AVERAGE(TablaResultados[[#This Row],[Score-Buscamos la excelencia]:[Score-Vivimos y disfrutamos]]),"")</f>
        <v>85.370879120879124</v>
      </c>
      <c r="X160" s="56">
        <f>AVERAGE(TablaResultados[[#This Row],[Count-Buscamos la excelencia]:[Count-Vivimos y disfrutamos]])</f>
        <v>13.25</v>
      </c>
      <c r="Y160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161" spans="1:25">
      <c r="A161" s="7" t="s">
        <v>520</v>
      </c>
      <c r="B161" s="8" t="s">
        <v>521</v>
      </c>
      <c r="C161" s="8" t="s">
        <v>14</v>
      </c>
      <c r="D161" s="9">
        <v>4</v>
      </c>
      <c r="E161" s="8" t="s">
        <v>15</v>
      </c>
      <c r="F161" s="7" t="s">
        <v>16</v>
      </c>
      <c r="G161" s="8" t="s">
        <v>684</v>
      </c>
      <c r="H161" s="8" t="str">
        <f>VLOOKUP(TablaResultados[[#This Row],[DNI]],'Jefes Directos mayo 2020'!$A$2:$I$318,8,0)</f>
        <v>ESPINOZA LUNA YERKO ALFREDO</v>
      </c>
      <c r="I161" s="36" t="s">
        <v>819</v>
      </c>
      <c r="J161" s="58">
        <v>38580</v>
      </c>
      <c r="K161" s="10">
        <v>84.615384615384613</v>
      </c>
      <c r="L161" s="10">
        <v>86.538461538461533</v>
      </c>
      <c r="M161" s="10">
        <v>92.307692307692307</v>
      </c>
      <c r="N161" s="10">
        <v>83.928571428571431</v>
      </c>
      <c r="O161" s="11">
        <v>13</v>
      </c>
      <c r="P161" s="11">
        <v>13</v>
      </c>
      <c r="Q161" s="11">
        <v>13</v>
      </c>
      <c r="R161" s="10">
        <v>14</v>
      </c>
      <c r="S161" s="18" t="s">
        <v>637</v>
      </c>
      <c r="T161" s="27" t="s">
        <v>667</v>
      </c>
      <c r="U161" s="30">
        <v>31654</v>
      </c>
      <c r="V161" s="54">
        <f ca="1">ROUNDDOWN((TODAY()-TablaResultados[[#This Row],[Fecha de nacimiento]])/365,0)</f>
        <v>33</v>
      </c>
      <c r="W161" s="55">
        <f>IFERROR(AVERAGE(TablaResultados[[#This Row],[Score-Buscamos la excelencia]:[Score-Vivimos y disfrutamos]]),"")</f>
        <v>86.847527472527474</v>
      </c>
      <c r="X161" s="56">
        <f>AVERAGE(TablaResultados[[#This Row],[Count-Buscamos la excelencia]:[Count-Vivimos y disfrutamos]])</f>
        <v>13.25</v>
      </c>
      <c r="Y161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162" spans="1:25">
      <c r="A162" s="7" t="s">
        <v>566</v>
      </c>
      <c r="B162" s="8" t="s">
        <v>567</v>
      </c>
      <c r="C162" s="8" t="s">
        <v>14</v>
      </c>
      <c r="D162" s="9">
        <v>4</v>
      </c>
      <c r="E162" s="8" t="s">
        <v>15</v>
      </c>
      <c r="F162" s="7" t="s">
        <v>16</v>
      </c>
      <c r="G162" s="8" t="s">
        <v>684</v>
      </c>
      <c r="H162" s="8" t="str">
        <f>VLOOKUP(TablaResultados[[#This Row],[DNI]],'Jefes Directos mayo 2020'!$A$2:$I$318,8,0)</f>
        <v>ESPINOZA LUNA YERKO ALFREDO</v>
      </c>
      <c r="I162" s="36" t="s">
        <v>819</v>
      </c>
      <c r="J162" s="58">
        <v>38384</v>
      </c>
      <c r="K162" s="10">
        <v>79.545454545454547</v>
      </c>
      <c r="L162" s="10">
        <v>81.818181818181813</v>
      </c>
      <c r="M162" s="10">
        <v>88.63636363636364</v>
      </c>
      <c r="N162" s="10">
        <v>77.083333333333329</v>
      </c>
      <c r="O162" s="11">
        <v>11</v>
      </c>
      <c r="P162" s="11">
        <v>11</v>
      </c>
      <c r="Q162" s="11">
        <v>11</v>
      </c>
      <c r="R162" s="11">
        <v>12</v>
      </c>
      <c r="S162" s="18" t="s">
        <v>637</v>
      </c>
      <c r="T162" s="27" t="s">
        <v>668</v>
      </c>
      <c r="U162" s="30">
        <v>28589</v>
      </c>
      <c r="V162" s="54">
        <f ca="1">ROUNDDOWN((TODAY()-TablaResultados[[#This Row],[Fecha de nacimiento]])/365,0)</f>
        <v>42</v>
      </c>
      <c r="W162" s="55">
        <f>IFERROR(AVERAGE(TablaResultados[[#This Row],[Score-Buscamos la excelencia]:[Score-Vivimos y disfrutamos]]),"")</f>
        <v>81.770833333333329</v>
      </c>
      <c r="X162" s="56">
        <f>AVERAGE(TablaResultados[[#This Row],[Count-Buscamos la excelencia]:[Count-Vivimos y disfrutamos]])</f>
        <v>11.25</v>
      </c>
      <c r="Y162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163" spans="1:25">
      <c r="A163" s="61" t="s">
        <v>158</v>
      </c>
      <c r="B163" s="64" t="s">
        <v>159</v>
      </c>
      <c r="C163" s="64" t="s">
        <v>14</v>
      </c>
      <c r="D163" s="65">
        <v>4</v>
      </c>
      <c r="E163" s="64" t="s">
        <v>15</v>
      </c>
      <c r="F163" s="61" t="s">
        <v>16</v>
      </c>
      <c r="G163" s="61" t="s">
        <v>684</v>
      </c>
      <c r="H163" s="87" t="str">
        <f>VLOOKUP(TablaResultados[[#This Row],[DNI]],'Jefes Directos mayo 2020'!$A$2:$I$318,8,0)</f>
        <v>ESPINOZA LUNA YERKO ALFREDO</v>
      </c>
      <c r="I163" s="75" t="s">
        <v>819</v>
      </c>
      <c r="J163" s="76">
        <v>43745</v>
      </c>
      <c r="K163" s="10">
        <v>68.75</v>
      </c>
      <c r="L163" s="10">
        <v>73.214285714285708</v>
      </c>
      <c r="M163" s="10">
        <v>69.642857142857139</v>
      </c>
      <c r="N163" s="10">
        <v>75</v>
      </c>
      <c r="O163" s="67">
        <v>12</v>
      </c>
      <c r="P163" s="45">
        <v>14</v>
      </c>
      <c r="Q163" s="45">
        <v>14</v>
      </c>
      <c r="R163" s="67">
        <v>13</v>
      </c>
      <c r="S163" s="77" t="s">
        <v>1805</v>
      </c>
      <c r="T163" s="67" t="s">
        <v>667</v>
      </c>
      <c r="U163" s="78">
        <v>30826</v>
      </c>
      <c r="V163" s="67">
        <f ca="1">ROUNDDOWN((TODAY()-TablaResultados[[#This Row],[Fecha de nacimiento]])/365,0)</f>
        <v>36</v>
      </c>
      <c r="W163" s="68">
        <f>IFERROR(AVERAGE(TablaResultados[[#This Row],[Score-Buscamos la excelencia]:[Score-Vivimos y disfrutamos]]),"")</f>
        <v>71.651785714285722</v>
      </c>
      <c r="X163" s="69">
        <f>AVERAGE(TablaResultados[[#This Row],[Count-Buscamos la excelencia]:[Count-Vivimos y disfrutamos]])</f>
        <v>13.25</v>
      </c>
      <c r="Y163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164" spans="1:25">
      <c r="A164" s="61" t="s">
        <v>251</v>
      </c>
      <c r="B164" s="64" t="s">
        <v>252</v>
      </c>
      <c r="C164" s="64" t="s">
        <v>14</v>
      </c>
      <c r="D164" s="65">
        <v>4</v>
      </c>
      <c r="E164" s="64" t="s">
        <v>15</v>
      </c>
      <c r="F164" s="61" t="s">
        <v>16</v>
      </c>
      <c r="G164" s="61" t="s">
        <v>684</v>
      </c>
      <c r="H164" s="87" t="str">
        <f>VLOOKUP(TablaResultados[[#This Row],[DNI]],'Jefes Directos mayo 2020'!$A$2:$I$318,8,0)</f>
        <v>ESPINOZA LUNA YERKO ALFREDO</v>
      </c>
      <c r="I164" s="75" t="s">
        <v>819</v>
      </c>
      <c r="J164" s="76">
        <v>41968</v>
      </c>
      <c r="K164" s="10">
        <v>71.428571428571431</v>
      </c>
      <c r="L164" s="10">
        <v>76.785714285714292</v>
      </c>
      <c r="M164" s="10">
        <v>78.571428571428569</v>
      </c>
      <c r="N164" s="10">
        <v>82.142857142857139</v>
      </c>
      <c r="O164" s="67">
        <v>14</v>
      </c>
      <c r="P164" s="45">
        <v>14</v>
      </c>
      <c r="Q164" s="45">
        <v>14</v>
      </c>
      <c r="R164" s="67">
        <v>14</v>
      </c>
      <c r="S164" s="77" t="s">
        <v>1805</v>
      </c>
      <c r="T164" s="67" t="s">
        <v>667</v>
      </c>
      <c r="U164" s="78">
        <v>31974</v>
      </c>
      <c r="V164" s="67">
        <f ca="1">ROUNDDOWN((TODAY()-TablaResultados[[#This Row],[Fecha de nacimiento]])/365,0)</f>
        <v>33</v>
      </c>
      <c r="W164" s="68">
        <f>IFERROR(AVERAGE(TablaResultados[[#This Row],[Score-Buscamos la excelencia]:[Score-Vivimos y disfrutamos]]),"")</f>
        <v>77.232142857142861</v>
      </c>
      <c r="X164" s="69">
        <f>AVERAGE(TablaResultados[[#This Row],[Count-Buscamos la excelencia]:[Count-Vivimos y disfrutamos]])</f>
        <v>14</v>
      </c>
      <c r="Y164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165" spans="1:25">
      <c r="A165" s="61" t="s">
        <v>338</v>
      </c>
      <c r="B165" s="64" t="s">
        <v>339</v>
      </c>
      <c r="C165" s="64" t="s">
        <v>14</v>
      </c>
      <c r="D165" s="65">
        <v>4</v>
      </c>
      <c r="E165" s="64" t="s">
        <v>15</v>
      </c>
      <c r="F165" s="61" t="s">
        <v>16</v>
      </c>
      <c r="G165" s="61" t="s">
        <v>684</v>
      </c>
      <c r="H165" s="87" t="str">
        <f>VLOOKUP(TablaResultados[[#This Row],[DNI]],'Jefes Directos mayo 2020'!$A$2:$I$318,8,0)</f>
        <v>ESPINOZA LUNA YERKO ALFREDO</v>
      </c>
      <c r="I165" s="75" t="s">
        <v>819</v>
      </c>
      <c r="J165" s="76">
        <v>38519</v>
      </c>
      <c r="K165" s="10">
        <v>66.666666666666671</v>
      </c>
      <c r="L165" s="10">
        <v>64.583333333333329</v>
      </c>
      <c r="M165" s="10">
        <v>70.833333333333329</v>
      </c>
      <c r="N165" s="10">
        <v>64.583333333333329</v>
      </c>
      <c r="O165" s="67">
        <v>12</v>
      </c>
      <c r="P165" s="45">
        <v>12</v>
      </c>
      <c r="Q165" s="45">
        <v>12</v>
      </c>
      <c r="R165" s="67">
        <v>12</v>
      </c>
      <c r="S165" s="77" t="s">
        <v>1805</v>
      </c>
      <c r="T165" s="67" t="s">
        <v>667</v>
      </c>
      <c r="U165" s="78">
        <v>26578</v>
      </c>
      <c r="V165" s="67">
        <f ca="1">ROUNDDOWN((TODAY()-TablaResultados[[#This Row],[Fecha de nacimiento]])/365,0)</f>
        <v>47</v>
      </c>
      <c r="W165" s="68">
        <f>IFERROR(AVERAGE(TablaResultados[[#This Row],[Score-Buscamos la excelencia]:[Score-Vivimos y disfrutamos]]),"")</f>
        <v>66.666666666666657</v>
      </c>
      <c r="X165" s="69">
        <f>AVERAGE(TablaResultados[[#This Row],[Count-Buscamos la excelencia]:[Count-Vivimos y disfrutamos]])</f>
        <v>12</v>
      </c>
      <c r="Y165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45 años a 54 años</v>
      </c>
    </row>
    <row r="166" spans="1:25">
      <c r="A166" s="61" t="s">
        <v>502</v>
      </c>
      <c r="B166" s="64" t="s">
        <v>503</v>
      </c>
      <c r="C166" s="64" t="s">
        <v>14</v>
      </c>
      <c r="D166" s="65">
        <v>4</v>
      </c>
      <c r="E166" s="64" t="s">
        <v>15</v>
      </c>
      <c r="F166" s="61" t="s">
        <v>16</v>
      </c>
      <c r="G166" s="61" t="s">
        <v>684</v>
      </c>
      <c r="H166" s="87" t="str">
        <f>VLOOKUP(TablaResultados[[#This Row],[DNI]],'Jefes Directos mayo 2020'!$A$2:$I$318,8,0)</f>
        <v>ESPINOZA LUNA YERKO ALFREDO</v>
      </c>
      <c r="I166" s="75" t="s">
        <v>819</v>
      </c>
      <c r="J166" s="76">
        <v>41661</v>
      </c>
      <c r="K166" s="10">
        <v>77.083333333333329</v>
      </c>
      <c r="L166" s="10">
        <v>79.166666666666671</v>
      </c>
      <c r="M166" s="10">
        <v>85.416666666666671</v>
      </c>
      <c r="N166" s="10">
        <v>83.333333333333329</v>
      </c>
      <c r="O166" s="67">
        <v>12</v>
      </c>
      <c r="P166" s="45">
        <v>12</v>
      </c>
      <c r="Q166" s="45">
        <v>12</v>
      </c>
      <c r="R166" s="67">
        <v>12</v>
      </c>
      <c r="S166" s="77" t="s">
        <v>1805</v>
      </c>
      <c r="T166" s="67" t="s">
        <v>667</v>
      </c>
      <c r="U166" s="78">
        <v>28280</v>
      </c>
      <c r="V166" s="67">
        <f ca="1">ROUNDDOWN((TODAY()-TablaResultados[[#This Row],[Fecha de nacimiento]])/365,0)</f>
        <v>43</v>
      </c>
      <c r="W166" s="68">
        <f>IFERROR(AVERAGE(TablaResultados[[#This Row],[Score-Buscamos la excelencia]:[Score-Vivimos y disfrutamos]]),"")</f>
        <v>81.25</v>
      </c>
      <c r="X166" s="69">
        <f>AVERAGE(TablaResultados[[#This Row],[Count-Buscamos la excelencia]:[Count-Vivimos y disfrutamos]])</f>
        <v>12</v>
      </c>
      <c r="Y166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167" spans="1:25">
      <c r="A167" s="61" t="s">
        <v>520</v>
      </c>
      <c r="B167" s="64" t="s">
        <v>521</v>
      </c>
      <c r="C167" s="64" t="s">
        <v>14</v>
      </c>
      <c r="D167" s="65">
        <v>4</v>
      </c>
      <c r="E167" s="64" t="s">
        <v>15</v>
      </c>
      <c r="F167" s="61" t="s">
        <v>16</v>
      </c>
      <c r="G167" s="61" t="s">
        <v>684</v>
      </c>
      <c r="H167" s="87" t="str">
        <f>VLOOKUP(TablaResultados[[#This Row],[DNI]],'Jefes Directos mayo 2020'!$A$2:$I$318,8,0)</f>
        <v>ESPINOZA LUNA YERKO ALFREDO</v>
      </c>
      <c r="I167" s="75" t="s">
        <v>819</v>
      </c>
      <c r="J167" s="76">
        <v>38580</v>
      </c>
      <c r="K167" s="10">
        <v>73.214285714285708</v>
      </c>
      <c r="L167" s="10">
        <v>71.666666666666671</v>
      </c>
      <c r="M167" s="10">
        <v>73.333333333333329</v>
      </c>
      <c r="N167" s="10">
        <v>73.333333333333329</v>
      </c>
      <c r="O167" s="67">
        <v>14</v>
      </c>
      <c r="P167" s="45">
        <v>15</v>
      </c>
      <c r="Q167" s="45">
        <v>15</v>
      </c>
      <c r="R167" s="67">
        <v>15</v>
      </c>
      <c r="S167" s="77" t="s">
        <v>1805</v>
      </c>
      <c r="T167" s="67" t="s">
        <v>667</v>
      </c>
      <c r="U167" s="78">
        <v>31654</v>
      </c>
      <c r="V167" s="67">
        <f ca="1">ROUNDDOWN((TODAY()-TablaResultados[[#This Row],[Fecha de nacimiento]])/365,0)</f>
        <v>33</v>
      </c>
      <c r="W167" s="68">
        <f>IFERROR(AVERAGE(TablaResultados[[#This Row],[Score-Buscamos la excelencia]:[Score-Vivimos y disfrutamos]]),"")</f>
        <v>72.886904761904759</v>
      </c>
      <c r="X167" s="69">
        <f>AVERAGE(TablaResultados[[#This Row],[Count-Buscamos la excelencia]:[Count-Vivimos y disfrutamos]])</f>
        <v>14.75</v>
      </c>
      <c r="Y167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168" spans="1:25">
      <c r="A168" s="61" t="s">
        <v>566</v>
      </c>
      <c r="B168" s="64" t="s">
        <v>567</v>
      </c>
      <c r="C168" s="64" t="s">
        <v>14</v>
      </c>
      <c r="D168" s="65">
        <v>4</v>
      </c>
      <c r="E168" s="64" t="s">
        <v>15</v>
      </c>
      <c r="F168" s="61" t="s">
        <v>16</v>
      </c>
      <c r="G168" s="61" t="s">
        <v>684</v>
      </c>
      <c r="H168" s="87" t="str">
        <f>VLOOKUP(TablaResultados[[#This Row],[DNI]],'Jefes Directos mayo 2020'!$A$2:$I$318,8,0)</f>
        <v>ESPINOZA LUNA YERKO ALFREDO</v>
      </c>
      <c r="I168" s="75" t="s">
        <v>819</v>
      </c>
      <c r="J168" s="76">
        <v>38384</v>
      </c>
      <c r="K168" s="10">
        <v>57.692307692307693</v>
      </c>
      <c r="L168" s="10">
        <v>57.692307692307693</v>
      </c>
      <c r="M168" s="10">
        <v>62.5</v>
      </c>
      <c r="N168" s="10">
        <v>69.642857142857139</v>
      </c>
      <c r="O168" s="67">
        <v>13</v>
      </c>
      <c r="P168" s="45">
        <v>13</v>
      </c>
      <c r="Q168" s="45">
        <v>14</v>
      </c>
      <c r="R168" s="67">
        <v>14</v>
      </c>
      <c r="S168" s="77" t="s">
        <v>1805</v>
      </c>
      <c r="T168" s="67" t="s">
        <v>668</v>
      </c>
      <c r="U168" s="78">
        <v>28589</v>
      </c>
      <c r="V168" s="67">
        <f ca="1">ROUNDDOWN((TODAY()-TablaResultados[[#This Row],[Fecha de nacimiento]])/365,0)</f>
        <v>42</v>
      </c>
      <c r="W168" s="68">
        <f>IFERROR(AVERAGE(TablaResultados[[#This Row],[Score-Buscamos la excelencia]:[Score-Vivimos y disfrutamos]]),"")</f>
        <v>61.881868131868131</v>
      </c>
      <c r="X168" s="69">
        <f>AVERAGE(TablaResultados[[#This Row],[Count-Buscamos la excelencia]:[Count-Vivimos y disfrutamos]])</f>
        <v>13.5</v>
      </c>
      <c r="Y168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169" spans="1:25">
      <c r="A169" s="7" t="s">
        <v>64</v>
      </c>
      <c r="B169" s="8" t="s">
        <v>65</v>
      </c>
      <c r="C169" s="8" t="s">
        <v>14</v>
      </c>
      <c r="D169" s="9">
        <v>4</v>
      </c>
      <c r="E169" s="8" t="s">
        <v>66</v>
      </c>
      <c r="F169" s="7" t="s">
        <v>67</v>
      </c>
      <c r="G169" s="8" t="s">
        <v>699</v>
      </c>
      <c r="H169" s="8" t="str">
        <f>VLOOKUP(TablaResultados[[#This Row],[DNI]],'Jefes Directos mayo 2020'!$A$2:$I$318,8,0)</f>
        <v>FORSYTH ALARCO JUAN ALBERTO</v>
      </c>
      <c r="I169" s="36" t="s">
        <v>820</v>
      </c>
      <c r="J169" s="58">
        <v>40618</v>
      </c>
      <c r="K169" s="10">
        <v>50</v>
      </c>
      <c r="L169" s="10">
        <v>58.333333333333343</v>
      </c>
      <c r="M169" s="10">
        <v>58.333333333333343</v>
      </c>
      <c r="N169" s="10">
        <v>58.333333333333343</v>
      </c>
      <c r="O169" s="11">
        <v>3</v>
      </c>
      <c r="P169" s="11">
        <v>3</v>
      </c>
      <c r="Q169" s="11">
        <v>3</v>
      </c>
      <c r="R169" s="11">
        <v>3</v>
      </c>
      <c r="S169" s="18" t="s">
        <v>637</v>
      </c>
      <c r="T169" s="27" t="s">
        <v>667</v>
      </c>
      <c r="U169" s="30">
        <v>26577</v>
      </c>
      <c r="V169" s="54">
        <f ca="1">ROUNDDOWN((TODAY()-TablaResultados[[#This Row],[Fecha de nacimiento]])/365,0)</f>
        <v>47</v>
      </c>
      <c r="W169" s="55">
        <f>IFERROR(AVERAGE(TablaResultados[[#This Row],[Score-Buscamos la excelencia]:[Score-Vivimos y disfrutamos]]),"")</f>
        <v>56.250000000000007</v>
      </c>
      <c r="X169" s="56">
        <f>AVERAGE(TablaResultados[[#This Row],[Count-Buscamos la excelencia]:[Count-Vivimos y disfrutamos]])</f>
        <v>3</v>
      </c>
      <c r="Y169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45 años a 54 años</v>
      </c>
    </row>
    <row r="170" spans="1:25">
      <c r="A170" s="7" t="s">
        <v>95</v>
      </c>
      <c r="B170" s="8" t="s">
        <v>96</v>
      </c>
      <c r="C170" s="8" t="s">
        <v>14</v>
      </c>
      <c r="D170" s="9">
        <v>4</v>
      </c>
      <c r="E170" s="8" t="s">
        <v>66</v>
      </c>
      <c r="F170" s="7" t="s">
        <v>67</v>
      </c>
      <c r="G170" s="8" t="s">
        <v>707</v>
      </c>
      <c r="H170" s="8" t="str">
        <f>VLOOKUP(TablaResultados[[#This Row],[DNI]],'Jefes Directos mayo 2020'!$A$2:$I$318,8,0)</f>
        <v>FORSYTH ALARCO JUAN ALBERTO</v>
      </c>
      <c r="I170" s="36" t="s">
        <v>819</v>
      </c>
      <c r="J170" s="58">
        <v>42248</v>
      </c>
      <c r="K170" s="10">
        <v>66.666666666666671</v>
      </c>
      <c r="L170" s="10">
        <v>69.444444444444443</v>
      </c>
      <c r="M170" s="10">
        <v>66.666666666666671</v>
      </c>
      <c r="N170" s="10">
        <v>80.555555555555557</v>
      </c>
      <c r="O170" s="11">
        <v>9</v>
      </c>
      <c r="P170" s="11">
        <v>9</v>
      </c>
      <c r="Q170" s="11">
        <v>9</v>
      </c>
      <c r="R170" s="11">
        <v>9</v>
      </c>
      <c r="S170" s="18" t="s">
        <v>637</v>
      </c>
      <c r="T170" s="27" t="s">
        <v>668</v>
      </c>
      <c r="U170" s="30">
        <v>26799</v>
      </c>
      <c r="V170" s="54">
        <f ca="1">ROUNDDOWN((TODAY()-TablaResultados[[#This Row],[Fecha de nacimiento]])/365,0)</f>
        <v>47</v>
      </c>
      <c r="W170" s="55">
        <f>IFERROR(AVERAGE(TablaResultados[[#This Row],[Score-Buscamos la excelencia]:[Score-Vivimos y disfrutamos]]),"")</f>
        <v>70.833333333333329</v>
      </c>
      <c r="X170" s="56">
        <f>AVERAGE(TablaResultados[[#This Row],[Count-Buscamos la excelencia]:[Count-Vivimos y disfrutamos]])</f>
        <v>9</v>
      </c>
      <c r="Y170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45 años a 54 años</v>
      </c>
    </row>
    <row r="171" spans="1:25">
      <c r="A171" s="7" t="s">
        <v>227</v>
      </c>
      <c r="B171" s="8" t="s">
        <v>228</v>
      </c>
      <c r="C171" s="8" t="s">
        <v>14</v>
      </c>
      <c r="D171" s="9">
        <v>4</v>
      </c>
      <c r="E171" s="8" t="s">
        <v>66</v>
      </c>
      <c r="F171" s="7" t="s">
        <v>67</v>
      </c>
      <c r="G171" s="8" t="s">
        <v>737</v>
      </c>
      <c r="H171" s="8" t="str">
        <f>VLOOKUP(TablaResultados[[#This Row],[DNI]],'Jefes Directos mayo 2020'!$A$2:$I$318,8,0)</f>
        <v>FORSYTH ALARCO JUAN ALBERTO</v>
      </c>
      <c r="I171" s="36" t="s">
        <v>819</v>
      </c>
      <c r="J171" s="58">
        <v>40725</v>
      </c>
      <c r="K171" s="10">
        <v>75</v>
      </c>
      <c r="L171" s="10">
        <v>62.5</v>
      </c>
      <c r="M171" s="10">
        <v>75</v>
      </c>
      <c r="N171" s="10">
        <v>62.5</v>
      </c>
      <c r="O171" s="11">
        <v>2</v>
      </c>
      <c r="P171" s="11">
        <v>2</v>
      </c>
      <c r="Q171" s="11">
        <v>3</v>
      </c>
      <c r="R171" s="11">
        <v>2</v>
      </c>
      <c r="S171" s="18" t="s">
        <v>637</v>
      </c>
      <c r="T171" s="27" t="s">
        <v>667</v>
      </c>
      <c r="U171" s="30">
        <v>22682</v>
      </c>
      <c r="V171" s="54">
        <f ca="1">ROUNDDOWN((TODAY()-TablaResultados[[#This Row],[Fecha de nacimiento]])/365,0)</f>
        <v>58</v>
      </c>
      <c r="W171" s="55">
        <f>IFERROR(AVERAGE(TablaResultados[[#This Row],[Score-Buscamos la excelencia]:[Score-Vivimos y disfrutamos]]),"")</f>
        <v>68.75</v>
      </c>
      <c r="X171" s="56">
        <f>AVERAGE(TablaResultados[[#This Row],[Count-Buscamos la excelencia]:[Count-Vivimos y disfrutamos]])</f>
        <v>2.25</v>
      </c>
      <c r="Y171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Más de 54 años</v>
      </c>
    </row>
    <row r="172" spans="1:25">
      <c r="A172" s="7" t="s">
        <v>229</v>
      </c>
      <c r="B172" s="8" t="s">
        <v>230</v>
      </c>
      <c r="C172" s="8" t="s">
        <v>14</v>
      </c>
      <c r="D172" s="9">
        <v>4</v>
      </c>
      <c r="E172" s="8" t="s">
        <v>66</v>
      </c>
      <c r="F172" s="7" t="s">
        <v>67</v>
      </c>
      <c r="G172" s="8" t="s">
        <v>732</v>
      </c>
      <c r="H172" s="8" t="str">
        <f>VLOOKUP(TablaResultados[[#This Row],[DNI]],'Jefes Directos mayo 2020'!$A$2:$I$318,8,0)</f>
        <v>FORSYTH ALARCO JUAN ALBERTO</v>
      </c>
      <c r="I172" s="36" t="s">
        <v>819</v>
      </c>
      <c r="J172" s="58">
        <v>34921</v>
      </c>
      <c r="K172" s="10">
        <v>66.666666666666671</v>
      </c>
      <c r="L172" s="10">
        <v>68.75</v>
      </c>
      <c r="M172" s="10">
        <v>66.666666666666671</v>
      </c>
      <c r="N172" s="10">
        <v>66.666666666666671</v>
      </c>
      <c r="O172" s="11">
        <v>3</v>
      </c>
      <c r="P172" s="11">
        <v>4</v>
      </c>
      <c r="Q172" s="11">
        <v>3</v>
      </c>
      <c r="R172" s="11">
        <v>3</v>
      </c>
      <c r="S172" s="18" t="s">
        <v>637</v>
      </c>
      <c r="T172" s="27" t="s">
        <v>667</v>
      </c>
      <c r="U172" s="30">
        <v>28061</v>
      </c>
      <c r="V172" s="54">
        <f ca="1">ROUNDDOWN((TODAY()-TablaResultados[[#This Row],[Fecha de nacimiento]])/365,0)</f>
        <v>43</v>
      </c>
      <c r="W172" s="55">
        <f>IFERROR(AVERAGE(TablaResultados[[#This Row],[Score-Buscamos la excelencia]:[Score-Vivimos y disfrutamos]]),"")</f>
        <v>67.187500000000014</v>
      </c>
      <c r="X172" s="56">
        <f>AVERAGE(TablaResultados[[#This Row],[Count-Buscamos la excelencia]:[Count-Vivimos y disfrutamos]])</f>
        <v>3.25</v>
      </c>
      <c r="Y172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173" spans="1:25">
      <c r="A173" s="7" t="s">
        <v>287</v>
      </c>
      <c r="B173" s="8" t="s">
        <v>288</v>
      </c>
      <c r="C173" s="8" t="s">
        <v>109</v>
      </c>
      <c r="D173" s="9">
        <v>1</v>
      </c>
      <c r="E173" s="8" t="s">
        <v>19</v>
      </c>
      <c r="F173" s="7" t="s">
        <v>19</v>
      </c>
      <c r="G173" s="8" t="s">
        <v>749</v>
      </c>
      <c r="H173" s="8" t="str">
        <f>VLOOKUP(TablaResultados[[#This Row],[DNI]],'Jefes Directos mayo 2020'!$A$2:$I$318,8,0)</f>
        <v>FORSYTH ALARCO JUAN ALBERTO</v>
      </c>
      <c r="I173" s="36" t="s">
        <v>819</v>
      </c>
      <c r="J173" s="58">
        <v>38869</v>
      </c>
      <c r="K173" s="10">
        <v>87.5</v>
      </c>
      <c r="L173" s="10">
        <v>80</v>
      </c>
      <c r="M173" s="10">
        <v>92.5</v>
      </c>
      <c r="N173" s="10">
        <v>85</v>
      </c>
      <c r="O173" s="11">
        <v>10</v>
      </c>
      <c r="P173" s="11">
        <v>10</v>
      </c>
      <c r="Q173" s="11">
        <v>10</v>
      </c>
      <c r="R173" s="11">
        <v>10</v>
      </c>
      <c r="S173" s="18" t="s">
        <v>637</v>
      </c>
      <c r="T173" s="27" t="s">
        <v>667</v>
      </c>
      <c r="U173" s="30">
        <v>22180</v>
      </c>
      <c r="V173" s="54">
        <f ca="1">ROUNDDOWN((TODAY()-TablaResultados[[#This Row],[Fecha de nacimiento]])/365,0)</f>
        <v>59</v>
      </c>
      <c r="W173" s="55">
        <f>IFERROR(AVERAGE(TablaResultados[[#This Row],[Score-Buscamos la excelencia]:[Score-Vivimos y disfrutamos]]),"")</f>
        <v>86.25</v>
      </c>
      <c r="X173" s="56">
        <f>AVERAGE(TablaResultados[[#This Row],[Count-Buscamos la excelencia]:[Count-Vivimos y disfrutamos]])</f>
        <v>10</v>
      </c>
      <c r="Y173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Más de 54 años</v>
      </c>
    </row>
    <row r="174" spans="1:25">
      <c r="A174" s="7" t="s">
        <v>466</v>
      </c>
      <c r="B174" s="8" t="s">
        <v>467</v>
      </c>
      <c r="C174" s="8" t="s">
        <v>14</v>
      </c>
      <c r="D174" s="9">
        <v>4</v>
      </c>
      <c r="E174" s="8" t="s">
        <v>66</v>
      </c>
      <c r="F174" s="7" t="s">
        <v>67</v>
      </c>
      <c r="G174" s="8" t="s">
        <v>732</v>
      </c>
      <c r="H174" s="8" t="str">
        <f>VLOOKUP(TablaResultados[[#This Row],[DNI]],'Jefes Directos mayo 2020'!$A$2:$I$318,8,0)</f>
        <v>FORSYTH ALARCO JUAN ALBERTO</v>
      </c>
      <c r="I174" s="36" t="s">
        <v>819</v>
      </c>
      <c r="J174" s="58">
        <v>43368</v>
      </c>
      <c r="K174" s="10">
        <v>62.5</v>
      </c>
      <c r="L174" s="10">
        <v>68.75</v>
      </c>
      <c r="M174" s="10">
        <v>62.5</v>
      </c>
      <c r="N174" s="10">
        <v>81.25</v>
      </c>
      <c r="O174" s="11">
        <v>4</v>
      </c>
      <c r="P174" s="11">
        <v>4</v>
      </c>
      <c r="Q174" s="11">
        <v>4</v>
      </c>
      <c r="R174" s="11">
        <v>4</v>
      </c>
      <c r="S174" s="18" t="s">
        <v>637</v>
      </c>
      <c r="T174" s="27" t="s">
        <v>668</v>
      </c>
      <c r="U174" s="30">
        <v>27161</v>
      </c>
      <c r="V174" s="54">
        <f ca="1">ROUNDDOWN((TODAY()-TablaResultados[[#This Row],[Fecha de nacimiento]])/365,0)</f>
        <v>46</v>
      </c>
      <c r="W174" s="55">
        <f>IFERROR(AVERAGE(TablaResultados[[#This Row],[Score-Buscamos la excelencia]:[Score-Vivimos y disfrutamos]]),"")</f>
        <v>68.75</v>
      </c>
      <c r="X174" s="56">
        <f>AVERAGE(TablaResultados[[#This Row],[Count-Buscamos la excelencia]:[Count-Vivimos y disfrutamos]])</f>
        <v>4</v>
      </c>
      <c r="Y174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45 años a 54 años</v>
      </c>
    </row>
    <row r="175" spans="1:25">
      <c r="A175" s="7" t="s">
        <v>476</v>
      </c>
      <c r="B175" s="8" t="s">
        <v>477</v>
      </c>
      <c r="C175" s="8" t="s">
        <v>14</v>
      </c>
      <c r="D175" s="9">
        <v>4</v>
      </c>
      <c r="E175" s="8" t="s">
        <v>66</v>
      </c>
      <c r="F175" s="7" t="s">
        <v>67</v>
      </c>
      <c r="G175" s="8" t="s">
        <v>737</v>
      </c>
      <c r="H175" s="8" t="str">
        <f>VLOOKUP(TablaResultados[[#This Row],[DNI]],'Jefes Directos mayo 2020'!$A$2:$I$318,8,0)</f>
        <v>FORSYTH ALARCO JUAN ALBERTO</v>
      </c>
      <c r="I175" s="36" t="s">
        <v>819</v>
      </c>
      <c r="J175" s="58">
        <v>41479</v>
      </c>
      <c r="K175" s="10">
        <v>25</v>
      </c>
      <c r="L175" s="10">
        <v>100</v>
      </c>
      <c r="M175" s="10">
        <v>25</v>
      </c>
      <c r="N175" s="10">
        <v>50</v>
      </c>
      <c r="O175" s="11">
        <v>1</v>
      </c>
      <c r="P175" s="11">
        <v>1</v>
      </c>
      <c r="Q175" s="11">
        <v>1</v>
      </c>
      <c r="R175" s="11">
        <v>1</v>
      </c>
      <c r="S175" s="18" t="s">
        <v>637</v>
      </c>
      <c r="T175" s="27" t="s">
        <v>667</v>
      </c>
      <c r="U175" s="30">
        <v>24561</v>
      </c>
      <c r="V175" s="54">
        <f ca="1">ROUNDDOWN((TODAY()-TablaResultados[[#This Row],[Fecha de nacimiento]])/365,0)</f>
        <v>53</v>
      </c>
      <c r="W175" s="55">
        <f>IFERROR(AVERAGE(TablaResultados[[#This Row],[Score-Buscamos la excelencia]:[Score-Vivimos y disfrutamos]]),"")</f>
        <v>50</v>
      </c>
      <c r="X175" s="56">
        <f>AVERAGE(TablaResultados[[#This Row],[Count-Buscamos la excelencia]:[Count-Vivimos y disfrutamos]])</f>
        <v>1</v>
      </c>
      <c r="Y175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45 años a 54 años</v>
      </c>
    </row>
    <row r="176" spans="1:25">
      <c r="A176" s="7" t="s">
        <v>589</v>
      </c>
      <c r="B176" s="8" t="s">
        <v>590</v>
      </c>
      <c r="C176" s="8" t="s">
        <v>14</v>
      </c>
      <c r="D176" s="9">
        <v>4</v>
      </c>
      <c r="E176" s="8" t="s">
        <v>66</v>
      </c>
      <c r="F176" s="7" t="s">
        <v>67</v>
      </c>
      <c r="G176" s="8" t="s">
        <v>707</v>
      </c>
      <c r="H176" s="8" t="str">
        <f>VLOOKUP(TablaResultados[[#This Row],[DNI]],'Jefes Directos mayo 2020'!$A$2:$I$318,8,0)</f>
        <v>FORSYTH ALARCO JUAN ALBERTO</v>
      </c>
      <c r="I176" s="36" t="s">
        <v>819</v>
      </c>
      <c r="J176" s="58">
        <v>31086</v>
      </c>
      <c r="K176" s="10">
        <v>25</v>
      </c>
      <c r="L176" s="10">
        <v>50</v>
      </c>
      <c r="M176" s="10">
        <v>37.5</v>
      </c>
      <c r="N176" s="10">
        <v>43.75</v>
      </c>
      <c r="O176" s="11">
        <v>4</v>
      </c>
      <c r="P176" s="11">
        <v>4</v>
      </c>
      <c r="Q176" s="11">
        <v>4</v>
      </c>
      <c r="R176" s="11">
        <v>4</v>
      </c>
      <c r="S176" s="18" t="s">
        <v>637</v>
      </c>
      <c r="T176" s="27" t="s">
        <v>668</v>
      </c>
      <c r="U176" s="30">
        <v>18121</v>
      </c>
      <c r="V176" s="54">
        <f ca="1">ROUNDDOWN((TODAY()-TablaResultados[[#This Row],[Fecha de nacimiento]])/365,0)</f>
        <v>71</v>
      </c>
      <c r="W176" s="55">
        <f>IFERROR(AVERAGE(TablaResultados[[#This Row],[Score-Buscamos la excelencia]:[Score-Vivimos y disfrutamos]]),"")</f>
        <v>39.0625</v>
      </c>
      <c r="X176" s="56">
        <f>AVERAGE(TablaResultados[[#This Row],[Count-Buscamos la excelencia]:[Count-Vivimos y disfrutamos]])</f>
        <v>4</v>
      </c>
      <c r="Y176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Más de 54 años</v>
      </c>
    </row>
    <row r="177" spans="1:25">
      <c r="A177" s="61" t="s">
        <v>64</v>
      </c>
      <c r="B177" s="64" t="s">
        <v>65</v>
      </c>
      <c r="C177" s="64" t="s">
        <v>14</v>
      </c>
      <c r="D177" s="65">
        <v>4</v>
      </c>
      <c r="E177" s="64" t="s">
        <v>66</v>
      </c>
      <c r="F177" s="61" t="s">
        <v>67</v>
      </c>
      <c r="G177" s="61" t="s">
        <v>699</v>
      </c>
      <c r="H177" s="87" t="str">
        <f>VLOOKUP(TablaResultados[[#This Row],[DNI]],'Jefes Directos mayo 2020'!$A$2:$I$318,8,0)</f>
        <v>FORSYTH ALARCO JUAN ALBERTO</v>
      </c>
      <c r="I177" s="75" t="s">
        <v>820</v>
      </c>
      <c r="J177" s="76">
        <v>40618</v>
      </c>
      <c r="K177" s="10">
        <v>0</v>
      </c>
      <c r="L177" s="10">
        <v>50</v>
      </c>
      <c r="M177" s="10">
        <v>100</v>
      </c>
      <c r="N177" s="10">
        <v>100</v>
      </c>
      <c r="O177" s="67">
        <v>0</v>
      </c>
      <c r="P177" s="45">
        <v>1</v>
      </c>
      <c r="Q177" s="45">
        <v>1</v>
      </c>
      <c r="R177" s="67">
        <v>1</v>
      </c>
      <c r="S177" s="77" t="s">
        <v>1805</v>
      </c>
      <c r="T177" s="67" t="s">
        <v>667</v>
      </c>
      <c r="U177" s="78">
        <v>26577</v>
      </c>
      <c r="V177" s="67">
        <f ca="1">ROUNDDOWN((TODAY()-TablaResultados[[#This Row],[Fecha de nacimiento]])/365,0)</f>
        <v>47</v>
      </c>
      <c r="W177" s="68">
        <f>IFERROR(AVERAGE(TablaResultados[[#This Row],[Score-Buscamos la excelencia]:[Score-Vivimos y disfrutamos]]),"")</f>
        <v>62.5</v>
      </c>
      <c r="X177" s="69">
        <f>AVERAGE(TablaResultados[[#This Row],[Count-Buscamos la excelencia]:[Count-Vivimos y disfrutamos]])</f>
        <v>0.75</v>
      </c>
      <c r="Y177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45 años a 54 años</v>
      </c>
    </row>
    <row r="178" spans="1:25">
      <c r="A178" s="61" t="s">
        <v>95</v>
      </c>
      <c r="B178" s="64" t="s">
        <v>96</v>
      </c>
      <c r="C178" s="64" t="s">
        <v>14</v>
      </c>
      <c r="D178" s="65">
        <v>4</v>
      </c>
      <c r="E178" s="64" t="s">
        <v>66</v>
      </c>
      <c r="F178" s="61" t="s">
        <v>67</v>
      </c>
      <c r="G178" s="61" t="s">
        <v>707</v>
      </c>
      <c r="H178" s="87" t="str">
        <f>VLOOKUP(TablaResultados[[#This Row],[DNI]],'Jefes Directos mayo 2020'!$A$2:$I$318,8,0)</f>
        <v>FORSYTH ALARCO JUAN ALBERTO</v>
      </c>
      <c r="I178" s="75" t="s">
        <v>819</v>
      </c>
      <c r="J178" s="76">
        <v>42248</v>
      </c>
      <c r="K178" s="10">
        <v>50</v>
      </c>
      <c r="L178" s="10">
        <v>87.5</v>
      </c>
      <c r="M178" s="10">
        <v>75</v>
      </c>
      <c r="N178" s="10">
        <v>87.5</v>
      </c>
      <c r="O178" s="67">
        <v>2</v>
      </c>
      <c r="P178" s="45">
        <v>2</v>
      </c>
      <c r="Q178" s="45">
        <v>1</v>
      </c>
      <c r="R178" s="67">
        <v>2</v>
      </c>
      <c r="S178" s="77" t="s">
        <v>1805</v>
      </c>
      <c r="T178" s="67" t="s">
        <v>668</v>
      </c>
      <c r="U178" s="78">
        <v>26799</v>
      </c>
      <c r="V178" s="67">
        <f ca="1">ROUNDDOWN((TODAY()-TablaResultados[[#This Row],[Fecha de nacimiento]])/365,0)</f>
        <v>47</v>
      </c>
      <c r="W178" s="68">
        <f>IFERROR(AVERAGE(TablaResultados[[#This Row],[Score-Buscamos la excelencia]:[Score-Vivimos y disfrutamos]]),"")</f>
        <v>75</v>
      </c>
      <c r="X178" s="69">
        <f>AVERAGE(TablaResultados[[#This Row],[Count-Buscamos la excelencia]:[Count-Vivimos y disfrutamos]])</f>
        <v>1.75</v>
      </c>
      <c r="Y178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45 años a 54 años</v>
      </c>
    </row>
    <row r="179" spans="1:25">
      <c r="A179" s="61" t="s">
        <v>227</v>
      </c>
      <c r="B179" s="64" t="s">
        <v>228</v>
      </c>
      <c r="C179" s="64" t="s">
        <v>14</v>
      </c>
      <c r="D179" s="65">
        <v>4</v>
      </c>
      <c r="E179" s="64" t="s">
        <v>66</v>
      </c>
      <c r="F179" s="61" t="s">
        <v>67</v>
      </c>
      <c r="G179" s="61" t="s">
        <v>737</v>
      </c>
      <c r="H179" s="87" t="str">
        <f>VLOOKUP(TablaResultados[[#This Row],[DNI]],'Jefes Directos mayo 2020'!$A$2:$I$318,8,0)</f>
        <v>FORSYTH ALARCO JUAN ALBERTO</v>
      </c>
      <c r="I179" s="75" t="s">
        <v>819</v>
      </c>
      <c r="J179" s="76">
        <v>40725</v>
      </c>
      <c r="K179" s="10">
        <v>87.5</v>
      </c>
      <c r="L179" s="10">
        <v>75</v>
      </c>
      <c r="M179" s="10">
        <v>87.5</v>
      </c>
      <c r="N179" s="10">
        <v>87.5</v>
      </c>
      <c r="O179" s="67">
        <v>2</v>
      </c>
      <c r="P179" s="45">
        <v>2</v>
      </c>
      <c r="Q179" s="45">
        <v>2</v>
      </c>
      <c r="R179" s="67">
        <v>2</v>
      </c>
      <c r="S179" s="77" t="s">
        <v>1805</v>
      </c>
      <c r="T179" s="67" t="s">
        <v>667</v>
      </c>
      <c r="U179" s="78">
        <v>22682</v>
      </c>
      <c r="V179" s="67">
        <f ca="1">ROUNDDOWN((TODAY()-TablaResultados[[#This Row],[Fecha de nacimiento]])/365,0)</f>
        <v>58</v>
      </c>
      <c r="W179" s="68">
        <f>IFERROR(AVERAGE(TablaResultados[[#This Row],[Score-Buscamos la excelencia]:[Score-Vivimos y disfrutamos]]),"")</f>
        <v>84.375</v>
      </c>
      <c r="X179" s="69">
        <f>AVERAGE(TablaResultados[[#This Row],[Count-Buscamos la excelencia]:[Count-Vivimos y disfrutamos]])</f>
        <v>2</v>
      </c>
      <c r="Y179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Más de 54 años</v>
      </c>
    </row>
    <row r="180" spans="1:25">
      <c r="A180" s="61" t="s">
        <v>229</v>
      </c>
      <c r="B180" s="64" t="s">
        <v>230</v>
      </c>
      <c r="C180" s="64" t="s">
        <v>14</v>
      </c>
      <c r="D180" s="65">
        <v>4</v>
      </c>
      <c r="E180" s="64" t="s">
        <v>66</v>
      </c>
      <c r="F180" s="61" t="s">
        <v>67</v>
      </c>
      <c r="G180" s="61" t="s">
        <v>732</v>
      </c>
      <c r="H180" s="87" t="str">
        <f>VLOOKUP(TablaResultados[[#This Row],[DNI]],'Jefes Directos mayo 2020'!$A$2:$I$318,8,0)</f>
        <v>FORSYTH ALARCO JUAN ALBERTO</v>
      </c>
      <c r="I180" s="75" t="s">
        <v>819</v>
      </c>
      <c r="J180" s="76">
        <v>34921</v>
      </c>
      <c r="K180" s="10">
        <v>87.5</v>
      </c>
      <c r="L180" s="10">
        <v>62.5</v>
      </c>
      <c r="M180" s="10">
        <v>75</v>
      </c>
      <c r="N180" s="10">
        <v>75</v>
      </c>
      <c r="O180" s="67">
        <v>2</v>
      </c>
      <c r="P180" s="45">
        <v>2</v>
      </c>
      <c r="Q180" s="45">
        <v>2</v>
      </c>
      <c r="R180" s="67">
        <v>2</v>
      </c>
      <c r="S180" s="77" t="s">
        <v>1805</v>
      </c>
      <c r="T180" s="67" t="s">
        <v>667</v>
      </c>
      <c r="U180" s="78">
        <v>28061</v>
      </c>
      <c r="V180" s="67">
        <f ca="1">ROUNDDOWN((TODAY()-TablaResultados[[#This Row],[Fecha de nacimiento]])/365,0)</f>
        <v>43</v>
      </c>
      <c r="W180" s="68">
        <f>IFERROR(AVERAGE(TablaResultados[[#This Row],[Score-Buscamos la excelencia]:[Score-Vivimos y disfrutamos]]),"")</f>
        <v>75</v>
      </c>
      <c r="X180" s="69">
        <f>AVERAGE(TablaResultados[[#This Row],[Count-Buscamos la excelencia]:[Count-Vivimos y disfrutamos]])</f>
        <v>2</v>
      </c>
      <c r="Y180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181" spans="1:25">
      <c r="A181" s="61" t="s">
        <v>287</v>
      </c>
      <c r="B181" s="64" t="s">
        <v>288</v>
      </c>
      <c r="C181" s="64" t="s">
        <v>109</v>
      </c>
      <c r="D181" s="65">
        <v>1</v>
      </c>
      <c r="E181" s="64" t="s">
        <v>19</v>
      </c>
      <c r="F181" s="61" t="s">
        <v>19</v>
      </c>
      <c r="G181" s="61" t="s">
        <v>836</v>
      </c>
      <c r="H181" s="87" t="str">
        <f>VLOOKUP(TablaResultados[[#This Row],[DNI]],'Jefes Directos mayo 2020'!$A$2:$I$318,8,0)</f>
        <v>FORSYTH ALARCO JUAN ALBERTO</v>
      </c>
      <c r="I181" s="75" t="s">
        <v>819</v>
      </c>
      <c r="J181" s="76">
        <v>38869</v>
      </c>
      <c r="K181" s="10">
        <v>80</v>
      </c>
      <c r="L181" s="10">
        <v>80</v>
      </c>
      <c r="M181" s="10">
        <v>75</v>
      </c>
      <c r="N181" s="10">
        <v>75</v>
      </c>
      <c r="O181" s="67">
        <v>5</v>
      </c>
      <c r="P181" s="45">
        <v>5</v>
      </c>
      <c r="Q181" s="45">
        <v>5</v>
      </c>
      <c r="R181" s="67">
        <v>5</v>
      </c>
      <c r="S181" s="77" t="s">
        <v>1805</v>
      </c>
      <c r="T181" s="67" t="s">
        <v>667</v>
      </c>
      <c r="U181" s="78">
        <v>22180</v>
      </c>
      <c r="V181" s="67">
        <f ca="1">ROUNDDOWN((TODAY()-TablaResultados[[#This Row],[Fecha de nacimiento]])/365,0)</f>
        <v>59</v>
      </c>
      <c r="W181" s="68">
        <f>IFERROR(AVERAGE(TablaResultados[[#This Row],[Score-Buscamos la excelencia]:[Score-Vivimos y disfrutamos]]),"")</f>
        <v>77.5</v>
      </c>
      <c r="X181" s="69">
        <f>AVERAGE(TablaResultados[[#This Row],[Count-Buscamos la excelencia]:[Count-Vivimos y disfrutamos]])</f>
        <v>5</v>
      </c>
      <c r="Y181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Más de 54 años</v>
      </c>
    </row>
    <row r="182" spans="1:25">
      <c r="A182" s="61" t="s">
        <v>466</v>
      </c>
      <c r="B182" s="64" t="s">
        <v>467</v>
      </c>
      <c r="C182" s="64" t="s">
        <v>14</v>
      </c>
      <c r="D182" s="65">
        <v>4</v>
      </c>
      <c r="E182" s="64" t="s">
        <v>66</v>
      </c>
      <c r="F182" s="61" t="s">
        <v>67</v>
      </c>
      <c r="G182" s="61" t="s">
        <v>732</v>
      </c>
      <c r="H182" s="87" t="str">
        <f>VLOOKUP(TablaResultados[[#This Row],[DNI]],'Jefes Directos mayo 2020'!$A$2:$I$318,8,0)</f>
        <v>FORSYTH ALARCO JUAN ALBERTO</v>
      </c>
      <c r="I182" s="75" t="s">
        <v>819</v>
      </c>
      <c r="J182" s="76">
        <v>43368</v>
      </c>
      <c r="K182" s="10">
        <v>0</v>
      </c>
      <c r="L182" s="10">
        <v>50</v>
      </c>
      <c r="M182" s="10">
        <v>100</v>
      </c>
      <c r="N182" s="10">
        <v>75</v>
      </c>
      <c r="O182" s="67">
        <v>0</v>
      </c>
      <c r="P182" s="45">
        <v>1</v>
      </c>
      <c r="Q182" s="45">
        <v>1</v>
      </c>
      <c r="R182" s="67">
        <v>1</v>
      </c>
      <c r="S182" s="77" t="s">
        <v>1805</v>
      </c>
      <c r="T182" s="67" t="s">
        <v>668</v>
      </c>
      <c r="U182" s="78">
        <v>27161</v>
      </c>
      <c r="V182" s="67">
        <f ca="1">ROUNDDOWN((TODAY()-TablaResultados[[#This Row],[Fecha de nacimiento]])/365,0)</f>
        <v>46</v>
      </c>
      <c r="W182" s="68">
        <f>IFERROR(AVERAGE(TablaResultados[[#This Row],[Score-Buscamos la excelencia]:[Score-Vivimos y disfrutamos]]),"")</f>
        <v>56.25</v>
      </c>
      <c r="X182" s="69">
        <f>AVERAGE(TablaResultados[[#This Row],[Count-Buscamos la excelencia]:[Count-Vivimos y disfrutamos]])</f>
        <v>0.75</v>
      </c>
      <c r="Y182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45 años a 54 años</v>
      </c>
    </row>
    <row r="183" spans="1:25">
      <c r="A183" s="61" t="s">
        <v>589</v>
      </c>
      <c r="B183" s="64" t="s">
        <v>590</v>
      </c>
      <c r="C183" s="64" t="s">
        <v>14</v>
      </c>
      <c r="D183" s="65">
        <v>4</v>
      </c>
      <c r="E183" s="64" t="s">
        <v>66</v>
      </c>
      <c r="F183" s="61" t="s">
        <v>67</v>
      </c>
      <c r="G183" s="61" t="s">
        <v>707</v>
      </c>
      <c r="H183" s="87" t="str">
        <f>VLOOKUP(TablaResultados[[#This Row],[DNI]],'Jefes Directos mayo 2020'!$A$2:$I$318,8,0)</f>
        <v>FORSYTH ALARCO JUAN ALBERTO</v>
      </c>
      <c r="I183" s="75" t="s">
        <v>819</v>
      </c>
      <c r="J183" s="76">
        <v>31086</v>
      </c>
      <c r="K183" s="10">
        <v>75</v>
      </c>
      <c r="L183" s="10">
        <v>0</v>
      </c>
      <c r="M183" s="10">
        <v>50</v>
      </c>
      <c r="N183" s="10">
        <v>58.333333333333343</v>
      </c>
      <c r="O183" s="67">
        <v>0</v>
      </c>
      <c r="P183" s="45">
        <v>2</v>
      </c>
      <c r="Q183" s="45">
        <v>1</v>
      </c>
      <c r="R183" s="67">
        <v>3</v>
      </c>
      <c r="S183" s="77" t="s">
        <v>1805</v>
      </c>
      <c r="T183" s="67" t="s">
        <v>668</v>
      </c>
      <c r="U183" s="78">
        <v>18121</v>
      </c>
      <c r="V183" s="67">
        <f ca="1">ROUNDDOWN((TODAY()-TablaResultados[[#This Row],[Fecha de nacimiento]])/365,0)</f>
        <v>71</v>
      </c>
      <c r="W183" s="68">
        <f>IFERROR(AVERAGE(TablaResultados[[#This Row],[Score-Buscamos la excelencia]:[Score-Vivimos y disfrutamos]]),"")</f>
        <v>45.833333333333336</v>
      </c>
      <c r="X183" s="69">
        <f>AVERAGE(TablaResultados[[#This Row],[Count-Buscamos la excelencia]:[Count-Vivimos y disfrutamos]])</f>
        <v>1.5</v>
      </c>
      <c r="Y183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Más de 54 años</v>
      </c>
    </row>
    <row r="184" spans="1:25">
      <c r="A184" s="7" t="s">
        <v>408</v>
      </c>
      <c r="B184" s="8" t="s">
        <v>409</v>
      </c>
      <c r="C184" s="8" t="s">
        <v>14</v>
      </c>
      <c r="D184" s="9">
        <v>4</v>
      </c>
      <c r="E184" s="8" t="s">
        <v>410</v>
      </c>
      <c r="F184" s="7" t="s">
        <v>410</v>
      </c>
      <c r="G184" s="8" t="s">
        <v>774</v>
      </c>
      <c r="H184" s="8" t="str">
        <f>VLOOKUP(TablaResultados[[#This Row],[DNI]],'Jefes Directos mayo 2020'!$A$2:$I$318,8,0)</f>
        <v>FORSYTH RIVAROLA RICARDO ALAN</v>
      </c>
      <c r="I184" s="36" t="s">
        <v>819</v>
      </c>
      <c r="J184" s="58">
        <v>42341</v>
      </c>
      <c r="K184" s="10">
        <v>54.545454545454547</v>
      </c>
      <c r="L184" s="10">
        <v>62.5</v>
      </c>
      <c r="M184" s="10">
        <v>71.428571428571431</v>
      </c>
      <c r="N184" s="10">
        <v>75</v>
      </c>
      <c r="O184" s="11">
        <v>11</v>
      </c>
      <c r="P184" s="11">
        <v>14</v>
      </c>
      <c r="Q184" s="11">
        <v>14</v>
      </c>
      <c r="R184" s="11">
        <v>12</v>
      </c>
      <c r="S184" s="18" t="s">
        <v>637</v>
      </c>
      <c r="T184" s="27" t="s">
        <v>668</v>
      </c>
      <c r="U184" s="30">
        <v>28759</v>
      </c>
      <c r="V184" s="54">
        <f ca="1">ROUNDDOWN((TODAY()-TablaResultados[[#This Row],[Fecha de nacimiento]])/365,0)</f>
        <v>41</v>
      </c>
      <c r="W184" s="55">
        <f>IFERROR(AVERAGE(TablaResultados[[#This Row],[Score-Buscamos la excelencia]:[Score-Vivimos y disfrutamos]]),"")</f>
        <v>65.868506493506487</v>
      </c>
      <c r="X184" s="56">
        <f>AVERAGE(TablaResultados[[#This Row],[Count-Buscamos la excelencia]:[Count-Vivimos y disfrutamos]])</f>
        <v>12.75</v>
      </c>
      <c r="Y184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185" spans="1:25">
      <c r="A185" s="7" t="s">
        <v>564</v>
      </c>
      <c r="B185" s="8" t="s">
        <v>565</v>
      </c>
      <c r="C185" s="8" t="s">
        <v>22</v>
      </c>
      <c r="D185" s="9">
        <v>3</v>
      </c>
      <c r="E185" s="8" t="s">
        <v>410</v>
      </c>
      <c r="F185" s="7" t="s">
        <v>410</v>
      </c>
      <c r="G185" s="8" t="s">
        <v>805</v>
      </c>
      <c r="H185" s="8" t="str">
        <f>VLOOKUP(TablaResultados[[#This Row],[DNI]],'Jefes Directos mayo 2020'!$A$2:$I$318,8,0)</f>
        <v>FORSYTH RIVAROLA RICARDO ALAN</v>
      </c>
      <c r="I185" s="36" t="s">
        <v>819</v>
      </c>
      <c r="J185" s="58">
        <v>42877</v>
      </c>
      <c r="K185" s="10">
        <v>75</v>
      </c>
      <c r="L185" s="10">
        <v>75</v>
      </c>
      <c r="M185" s="10">
        <v>83.928571428571431</v>
      </c>
      <c r="N185" s="10">
        <v>80.769230769230774</v>
      </c>
      <c r="O185" s="11">
        <v>14</v>
      </c>
      <c r="P185" s="11">
        <v>14</v>
      </c>
      <c r="Q185" s="11">
        <v>14</v>
      </c>
      <c r="R185" s="11">
        <v>13</v>
      </c>
      <c r="S185" s="18" t="s">
        <v>637</v>
      </c>
      <c r="T185" s="27" t="s">
        <v>667</v>
      </c>
      <c r="U185" s="30">
        <v>33248</v>
      </c>
      <c r="V185" s="54">
        <f ca="1">ROUNDDOWN((TODAY()-TablaResultados[[#This Row],[Fecha de nacimiento]])/365,0)</f>
        <v>29</v>
      </c>
      <c r="W185" s="55">
        <f>IFERROR(AVERAGE(TablaResultados[[#This Row],[Score-Buscamos la excelencia]:[Score-Vivimos y disfrutamos]]),"")</f>
        <v>78.674450549450555</v>
      </c>
      <c r="X185" s="56">
        <f>AVERAGE(TablaResultados[[#This Row],[Count-Buscamos la excelencia]:[Count-Vivimos y disfrutamos]])</f>
        <v>13.75</v>
      </c>
      <c r="Y185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186" spans="1:25">
      <c r="A186" s="61" t="s">
        <v>408</v>
      </c>
      <c r="B186" s="64" t="s">
        <v>409</v>
      </c>
      <c r="C186" s="64" t="s">
        <v>14</v>
      </c>
      <c r="D186" s="65">
        <v>4</v>
      </c>
      <c r="E186" s="64" t="s">
        <v>410</v>
      </c>
      <c r="F186" s="61" t="s">
        <v>410</v>
      </c>
      <c r="G186" s="61" t="s">
        <v>774</v>
      </c>
      <c r="H186" s="87" t="str">
        <f>VLOOKUP(TablaResultados[[#This Row],[DNI]],'Jefes Directos mayo 2020'!$A$2:$I$318,8,0)</f>
        <v>FORSYTH RIVAROLA RICARDO ALAN</v>
      </c>
      <c r="I186" s="75" t="s">
        <v>819</v>
      </c>
      <c r="J186" s="76">
        <v>42341</v>
      </c>
      <c r="K186" s="10">
        <v>63.333333333333343</v>
      </c>
      <c r="L186" s="10">
        <v>56.666666666666657</v>
      </c>
      <c r="M186" s="10">
        <v>70.3125</v>
      </c>
      <c r="N186" s="10">
        <v>66.17647058823529</v>
      </c>
      <c r="O186" s="67">
        <v>15</v>
      </c>
      <c r="P186" s="45">
        <v>15</v>
      </c>
      <c r="Q186" s="45">
        <v>16</v>
      </c>
      <c r="R186" s="67">
        <v>17</v>
      </c>
      <c r="S186" s="77" t="s">
        <v>1805</v>
      </c>
      <c r="T186" s="67" t="s">
        <v>668</v>
      </c>
      <c r="U186" s="78">
        <v>28759</v>
      </c>
      <c r="V186" s="67">
        <f ca="1">ROUNDDOWN((TODAY()-TablaResultados[[#This Row],[Fecha de nacimiento]])/365,0)</f>
        <v>41</v>
      </c>
      <c r="W186" s="68">
        <f>IFERROR(AVERAGE(TablaResultados[[#This Row],[Score-Buscamos la excelencia]:[Score-Vivimos y disfrutamos]]),"")</f>
        <v>64.122242647058826</v>
      </c>
      <c r="X186" s="69">
        <f>AVERAGE(TablaResultados[[#This Row],[Count-Buscamos la excelencia]:[Count-Vivimos y disfrutamos]])</f>
        <v>15.75</v>
      </c>
      <c r="Y186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187" spans="1:25">
      <c r="A187" s="61" t="s">
        <v>564</v>
      </c>
      <c r="B187" s="64" t="s">
        <v>565</v>
      </c>
      <c r="C187" s="64" t="s">
        <v>22</v>
      </c>
      <c r="D187" s="65">
        <v>3</v>
      </c>
      <c r="E187" s="64" t="s">
        <v>410</v>
      </c>
      <c r="F187" s="61" t="s">
        <v>410</v>
      </c>
      <c r="G187" s="61" t="s">
        <v>805</v>
      </c>
      <c r="H187" s="87" t="str">
        <f>VLOOKUP(TablaResultados[[#This Row],[DNI]],'Jefes Directos mayo 2020'!$A$2:$I$318,8,0)</f>
        <v>FORSYTH RIVAROLA RICARDO ALAN</v>
      </c>
      <c r="I187" s="75" t="s">
        <v>819</v>
      </c>
      <c r="J187" s="76">
        <v>42877</v>
      </c>
      <c r="K187" s="10">
        <v>77.777777777777771</v>
      </c>
      <c r="L187" s="10">
        <v>75</v>
      </c>
      <c r="M187" s="10">
        <v>77.5</v>
      </c>
      <c r="N187" s="10">
        <v>77.272727272727266</v>
      </c>
      <c r="O187" s="67">
        <v>9</v>
      </c>
      <c r="P187" s="45">
        <v>10</v>
      </c>
      <c r="Q187" s="45">
        <v>10</v>
      </c>
      <c r="R187" s="67">
        <v>11</v>
      </c>
      <c r="S187" s="77" t="s">
        <v>1805</v>
      </c>
      <c r="T187" s="67" t="s">
        <v>667</v>
      </c>
      <c r="U187" s="78">
        <v>33248</v>
      </c>
      <c r="V187" s="67">
        <f ca="1">ROUNDDOWN((TODAY()-TablaResultados[[#This Row],[Fecha de nacimiento]])/365,0)</f>
        <v>29</v>
      </c>
      <c r="W187" s="68">
        <f>IFERROR(AVERAGE(TablaResultados[[#This Row],[Score-Buscamos la excelencia]:[Score-Vivimos y disfrutamos]]),"")</f>
        <v>76.887626262626256</v>
      </c>
      <c r="X187" s="69">
        <f>AVERAGE(TablaResultados[[#This Row],[Count-Buscamos la excelencia]:[Count-Vivimos y disfrutamos]])</f>
        <v>10</v>
      </c>
      <c r="Y187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188" spans="1:25">
      <c r="A188" s="7" t="s">
        <v>17</v>
      </c>
      <c r="B188" s="8" t="s">
        <v>18</v>
      </c>
      <c r="C188" s="8" t="s">
        <v>14</v>
      </c>
      <c r="D188" s="9">
        <v>4</v>
      </c>
      <c r="E188" s="8" t="s">
        <v>19</v>
      </c>
      <c r="F188" s="7" t="s">
        <v>19</v>
      </c>
      <c r="G188" s="8" t="s">
        <v>685</v>
      </c>
      <c r="H188" s="8" t="str">
        <f>VLOOKUP(TablaResultados[[#This Row],[DNI]],'Jefes Directos mayo 2020'!$A$2:$I$318,8,0)</f>
        <v>GHIGLINO ECHEGARAY JORGE LUIS</v>
      </c>
      <c r="I188" s="36" t="s">
        <v>819</v>
      </c>
      <c r="J188" s="58">
        <v>42979</v>
      </c>
      <c r="K188" s="10">
        <v>100</v>
      </c>
      <c r="L188" s="10">
        <v>83.333333333333329</v>
      </c>
      <c r="M188" s="10">
        <v>75</v>
      </c>
      <c r="N188" s="10">
        <v>83.333333333333329</v>
      </c>
      <c r="O188" s="11">
        <v>3</v>
      </c>
      <c r="P188" s="11">
        <v>3</v>
      </c>
      <c r="Q188" s="11">
        <v>3</v>
      </c>
      <c r="R188" s="11">
        <v>3</v>
      </c>
      <c r="S188" s="18" t="s">
        <v>637</v>
      </c>
      <c r="T188" s="27" t="s">
        <v>667</v>
      </c>
      <c r="U188" s="30">
        <v>34557</v>
      </c>
      <c r="V188" s="54">
        <f ca="1">ROUNDDOWN((TODAY()-TablaResultados[[#This Row],[Fecha de nacimiento]])/365,0)</f>
        <v>25</v>
      </c>
      <c r="W188" s="55">
        <f>IFERROR(AVERAGE(TablaResultados[[#This Row],[Score-Buscamos la excelencia]:[Score-Vivimos y disfrutamos]]),"")</f>
        <v>85.416666666666657</v>
      </c>
      <c r="X188" s="56">
        <f>AVERAGE(TablaResultados[[#This Row],[Count-Buscamos la excelencia]:[Count-Vivimos y disfrutamos]])</f>
        <v>3</v>
      </c>
      <c r="Y188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189" spans="1:25">
      <c r="A189" s="7" t="s">
        <v>203</v>
      </c>
      <c r="B189" s="8" t="s">
        <v>204</v>
      </c>
      <c r="C189" s="8" t="s">
        <v>14</v>
      </c>
      <c r="D189" s="9">
        <v>4</v>
      </c>
      <c r="E189" s="8" t="s">
        <v>19</v>
      </c>
      <c r="F189" s="7" t="s">
        <v>19</v>
      </c>
      <c r="G189" s="8" t="s">
        <v>707</v>
      </c>
      <c r="H189" s="8" t="str">
        <f>VLOOKUP(TablaResultados[[#This Row],[DNI]],'Jefes Directos mayo 2020'!$A$2:$I$318,8,0)</f>
        <v>GHIGLINO ECHEGARAY JORGE LUIS</v>
      </c>
      <c r="I189" s="36" t="s">
        <v>819</v>
      </c>
      <c r="J189" s="58">
        <v>42826</v>
      </c>
      <c r="K189" s="10">
        <v>75</v>
      </c>
      <c r="L189" s="10">
        <v>60.714285714285722</v>
      </c>
      <c r="M189" s="10">
        <v>67.857142857142861</v>
      </c>
      <c r="N189" s="10">
        <v>67.857142857142861</v>
      </c>
      <c r="O189" s="11">
        <v>7</v>
      </c>
      <c r="P189" s="11">
        <v>7</v>
      </c>
      <c r="Q189" s="11">
        <v>7</v>
      </c>
      <c r="R189" s="11">
        <v>7</v>
      </c>
      <c r="S189" s="18" t="s">
        <v>637</v>
      </c>
      <c r="T189" s="27" t="s">
        <v>668</v>
      </c>
      <c r="U189" s="30">
        <v>27048</v>
      </c>
      <c r="V189" s="54">
        <f ca="1">ROUNDDOWN((TODAY()-TablaResultados[[#This Row],[Fecha de nacimiento]])/365,0)</f>
        <v>46</v>
      </c>
      <c r="W189" s="55">
        <f>IFERROR(AVERAGE(TablaResultados[[#This Row],[Score-Buscamos la excelencia]:[Score-Vivimos y disfrutamos]]),"")</f>
        <v>67.857142857142861</v>
      </c>
      <c r="X189" s="56">
        <f>AVERAGE(TablaResultados[[#This Row],[Count-Buscamos la excelencia]:[Count-Vivimos y disfrutamos]])</f>
        <v>7</v>
      </c>
      <c r="Y189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45 años a 54 años</v>
      </c>
    </row>
    <row r="190" spans="1:25">
      <c r="A190" s="7" t="s">
        <v>545</v>
      </c>
      <c r="B190" s="8" t="s">
        <v>546</v>
      </c>
      <c r="C190" s="8" t="s">
        <v>22</v>
      </c>
      <c r="D190" s="9">
        <v>3</v>
      </c>
      <c r="E190" s="8" t="s">
        <v>19</v>
      </c>
      <c r="F190" s="7" t="s">
        <v>19</v>
      </c>
      <c r="G190" s="8" t="s">
        <v>799</v>
      </c>
      <c r="H190" s="8" t="str">
        <f>VLOOKUP(TablaResultados[[#This Row],[DNI]],'Jefes Directos mayo 2020'!$A$2:$I$318,8,0)</f>
        <v>GHIGLINO ECHEGARAY JORGE LUIS</v>
      </c>
      <c r="I190" s="36" t="s">
        <v>819</v>
      </c>
      <c r="J190" s="58">
        <v>41897</v>
      </c>
      <c r="K190" s="10">
        <v>79.166666666666671</v>
      </c>
      <c r="L190" s="10">
        <v>78.571428571428569</v>
      </c>
      <c r="M190" s="10">
        <v>78.571428571428569</v>
      </c>
      <c r="N190" s="10">
        <v>75</v>
      </c>
      <c r="O190" s="11">
        <v>6</v>
      </c>
      <c r="P190" s="11">
        <v>7</v>
      </c>
      <c r="Q190" s="11">
        <v>7</v>
      </c>
      <c r="R190" s="11">
        <v>6</v>
      </c>
      <c r="S190" s="18" t="s">
        <v>637</v>
      </c>
      <c r="T190" s="27" t="s">
        <v>668</v>
      </c>
      <c r="U190" s="30">
        <v>33982</v>
      </c>
      <c r="V190" s="54">
        <f ca="1">ROUNDDOWN((TODAY()-TablaResultados[[#This Row],[Fecha de nacimiento]])/365,0)</f>
        <v>27</v>
      </c>
      <c r="W190" s="55">
        <f>IFERROR(AVERAGE(TablaResultados[[#This Row],[Score-Buscamos la excelencia]:[Score-Vivimos y disfrutamos]]),"")</f>
        <v>77.827380952380949</v>
      </c>
      <c r="X190" s="56">
        <f>AVERAGE(TablaResultados[[#This Row],[Count-Buscamos la excelencia]:[Count-Vivimos y disfrutamos]])</f>
        <v>6.5</v>
      </c>
      <c r="Y190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191" spans="1:25">
      <c r="A191" s="61" t="s">
        <v>17</v>
      </c>
      <c r="B191" s="64" t="s">
        <v>18</v>
      </c>
      <c r="C191" s="64" t="s">
        <v>22</v>
      </c>
      <c r="D191" s="65">
        <v>3</v>
      </c>
      <c r="E191" s="64" t="s">
        <v>19</v>
      </c>
      <c r="F191" s="61" t="s">
        <v>19</v>
      </c>
      <c r="G191" s="61" t="s">
        <v>834</v>
      </c>
      <c r="H191" s="87" t="str">
        <f>VLOOKUP(TablaResultados[[#This Row],[DNI]],'Jefes Directos mayo 2020'!$A$2:$I$318,8,0)</f>
        <v>GHIGLINO ECHEGARAY JORGE LUIS</v>
      </c>
      <c r="I191" s="75" t="s">
        <v>819</v>
      </c>
      <c r="J191" s="76">
        <v>42979</v>
      </c>
      <c r="K191" s="10">
        <v>100</v>
      </c>
      <c r="L191" s="10">
        <v>0</v>
      </c>
      <c r="M191" s="10">
        <v>0</v>
      </c>
      <c r="N191" s="10">
        <v>100</v>
      </c>
      <c r="O191" s="67">
        <v>1</v>
      </c>
      <c r="P191" s="45">
        <v>1</v>
      </c>
      <c r="Q191" s="45">
        <v>1</v>
      </c>
      <c r="R191" s="67">
        <v>1</v>
      </c>
      <c r="S191" s="77" t="s">
        <v>1805</v>
      </c>
      <c r="T191" s="67" t="s">
        <v>667</v>
      </c>
      <c r="U191" s="78">
        <v>34557</v>
      </c>
      <c r="V191" s="67">
        <f ca="1">ROUNDDOWN((TODAY()-TablaResultados[[#This Row],[Fecha de nacimiento]])/365,0)</f>
        <v>25</v>
      </c>
      <c r="W191" s="68">
        <f>IFERROR(AVERAGE(TablaResultados[[#This Row],[Score-Buscamos la excelencia]:[Score-Vivimos y disfrutamos]]),"")</f>
        <v>50</v>
      </c>
      <c r="X191" s="69">
        <f>AVERAGE(TablaResultados[[#This Row],[Count-Buscamos la excelencia]:[Count-Vivimos y disfrutamos]])</f>
        <v>1</v>
      </c>
      <c r="Y191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192" spans="1:25">
      <c r="A192" s="61" t="s">
        <v>203</v>
      </c>
      <c r="B192" s="64" t="s">
        <v>204</v>
      </c>
      <c r="C192" s="64" t="s">
        <v>14</v>
      </c>
      <c r="D192" s="65">
        <v>4</v>
      </c>
      <c r="E192" s="64" t="s">
        <v>19</v>
      </c>
      <c r="F192" s="61" t="s">
        <v>19</v>
      </c>
      <c r="G192" s="61" t="s">
        <v>707</v>
      </c>
      <c r="H192" s="87" t="str">
        <f>VLOOKUP(TablaResultados[[#This Row],[DNI]],'Jefes Directos mayo 2020'!$A$2:$I$318,8,0)</f>
        <v>GHIGLINO ECHEGARAY JORGE LUIS</v>
      </c>
      <c r="I192" s="75" t="s">
        <v>819</v>
      </c>
      <c r="J192" s="76">
        <v>42826</v>
      </c>
      <c r="K192" s="10">
        <v>100</v>
      </c>
      <c r="L192" s="10">
        <v>100</v>
      </c>
      <c r="M192" s="10">
        <v>100</v>
      </c>
      <c r="N192" s="10">
        <v>87.5</v>
      </c>
      <c r="O192" s="67">
        <v>2</v>
      </c>
      <c r="P192" s="45">
        <v>2</v>
      </c>
      <c r="Q192" s="45">
        <v>2</v>
      </c>
      <c r="R192" s="67">
        <v>2</v>
      </c>
      <c r="S192" s="77" t="s">
        <v>1805</v>
      </c>
      <c r="T192" s="67" t="s">
        <v>668</v>
      </c>
      <c r="U192" s="78">
        <v>27048</v>
      </c>
      <c r="V192" s="67">
        <f ca="1">ROUNDDOWN((TODAY()-TablaResultados[[#This Row],[Fecha de nacimiento]])/365,0)</f>
        <v>46</v>
      </c>
      <c r="W192" s="68">
        <f>IFERROR(AVERAGE(TablaResultados[[#This Row],[Score-Buscamos la excelencia]:[Score-Vivimos y disfrutamos]]),"")</f>
        <v>96.875</v>
      </c>
      <c r="X192" s="69">
        <f>AVERAGE(TablaResultados[[#This Row],[Count-Buscamos la excelencia]:[Count-Vivimos y disfrutamos]])</f>
        <v>2</v>
      </c>
      <c r="Y192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45 años a 54 años</v>
      </c>
    </row>
    <row r="193" spans="1:25">
      <c r="A193" s="61" t="s">
        <v>545</v>
      </c>
      <c r="B193" s="64" t="s">
        <v>546</v>
      </c>
      <c r="C193" s="64" t="s">
        <v>22</v>
      </c>
      <c r="D193" s="65">
        <v>3</v>
      </c>
      <c r="E193" s="64" t="s">
        <v>19</v>
      </c>
      <c r="F193" s="61" t="s">
        <v>19</v>
      </c>
      <c r="G193" s="61" t="s">
        <v>834</v>
      </c>
      <c r="H193" s="87" t="str">
        <f>VLOOKUP(TablaResultados[[#This Row],[DNI]],'Jefes Directos mayo 2020'!$A$2:$I$318,8,0)</f>
        <v>GHIGLINO ECHEGARAY JORGE LUIS</v>
      </c>
      <c r="I193" s="75" t="s">
        <v>819</v>
      </c>
      <c r="J193" s="76">
        <v>41897</v>
      </c>
      <c r="K193" s="10">
        <v>83.333333333333329</v>
      </c>
      <c r="L193" s="10">
        <v>75</v>
      </c>
      <c r="M193" s="10">
        <v>66.666666666666671</v>
      </c>
      <c r="N193" s="10">
        <v>62.5</v>
      </c>
      <c r="O193" s="67">
        <v>3</v>
      </c>
      <c r="P193" s="45">
        <v>3</v>
      </c>
      <c r="Q193" s="45">
        <v>3</v>
      </c>
      <c r="R193" s="67">
        <v>4</v>
      </c>
      <c r="S193" s="77" t="s">
        <v>1805</v>
      </c>
      <c r="T193" s="67" t="s">
        <v>668</v>
      </c>
      <c r="U193" s="78">
        <v>33982</v>
      </c>
      <c r="V193" s="67">
        <f ca="1">ROUNDDOWN((TODAY()-TablaResultados[[#This Row],[Fecha de nacimiento]])/365,0)</f>
        <v>27</v>
      </c>
      <c r="W193" s="68">
        <f>IFERROR(AVERAGE(TablaResultados[[#This Row],[Score-Buscamos la excelencia]:[Score-Vivimos y disfrutamos]]),"")</f>
        <v>71.875</v>
      </c>
      <c r="X193" s="69">
        <f>AVERAGE(TablaResultados[[#This Row],[Count-Buscamos la excelencia]:[Count-Vivimos y disfrutamos]])</f>
        <v>3.25</v>
      </c>
      <c r="Y193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194" spans="1:25">
      <c r="A194" s="7" t="s">
        <v>45</v>
      </c>
      <c r="B194" s="8" t="s">
        <v>46</v>
      </c>
      <c r="C194" s="8" t="s">
        <v>14</v>
      </c>
      <c r="D194" s="9">
        <v>4</v>
      </c>
      <c r="E194" s="8" t="s">
        <v>15</v>
      </c>
      <c r="F194" s="7" t="s">
        <v>47</v>
      </c>
      <c r="G194" s="8" t="s">
        <v>694</v>
      </c>
      <c r="H194" s="8" t="str">
        <f>VLOOKUP(TablaResultados[[#This Row],[DNI]],'Jefes Directos mayo 2020'!$A$2:$I$318,8,0)</f>
        <v>GUERRA MEDINA LUIS</v>
      </c>
      <c r="I194" s="36" t="s">
        <v>821</v>
      </c>
      <c r="J194" s="58">
        <v>42262</v>
      </c>
      <c r="K194" s="10">
        <v>75</v>
      </c>
      <c r="L194" s="10">
        <v>75</v>
      </c>
      <c r="M194" s="10">
        <v>79.166666666666671</v>
      </c>
      <c r="N194" s="10">
        <v>75</v>
      </c>
      <c r="O194" s="11">
        <v>6</v>
      </c>
      <c r="P194" s="11">
        <v>6</v>
      </c>
      <c r="Q194" s="11">
        <v>6</v>
      </c>
      <c r="R194" s="11">
        <v>6</v>
      </c>
      <c r="S194" s="18" t="s">
        <v>637</v>
      </c>
      <c r="T194" s="27" t="s">
        <v>667</v>
      </c>
      <c r="U194" s="30">
        <v>25076</v>
      </c>
      <c r="V194" s="54">
        <f ca="1">ROUNDDOWN((TODAY()-TablaResultados[[#This Row],[Fecha de nacimiento]])/365,0)</f>
        <v>51</v>
      </c>
      <c r="W194" s="55">
        <f>IFERROR(AVERAGE(TablaResultados[[#This Row],[Score-Buscamos la excelencia]:[Score-Vivimos y disfrutamos]]),"")</f>
        <v>76.041666666666671</v>
      </c>
      <c r="X194" s="56">
        <f>AVERAGE(TablaResultados[[#This Row],[Count-Buscamos la excelencia]:[Count-Vivimos y disfrutamos]])</f>
        <v>6</v>
      </c>
      <c r="Y194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45 años a 54 años</v>
      </c>
    </row>
    <row r="195" spans="1:25">
      <c r="A195" s="7" t="s">
        <v>84</v>
      </c>
      <c r="B195" s="8" t="s">
        <v>85</v>
      </c>
      <c r="C195" s="8" t="s">
        <v>14</v>
      </c>
      <c r="D195" s="9">
        <v>4</v>
      </c>
      <c r="E195" s="8" t="s">
        <v>15</v>
      </c>
      <c r="F195" s="7" t="s">
        <v>47</v>
      </c>
      <c r="G195" s="8" t="s">
        <v>694</v>
      </c>
      <c r="H195" s="8" t="str">
        <f>VLOOKUP(TablaResultados[[#This Row],[DNI]],'Jefes Directos mayo 2020'!$A$2:$I$318,8,0)</f>
        <v>GUERRA MEDINA LUIS</v>
      </c>
      <c r="I195" s="36" t="s">
        <v>821</v>
      </c>
      <c r="J195" s="58">
        <v>42989</v>
      </c>
      <c r="K195" s="10">
        <v>68.75</v>
      </c>
      <c r="L195" s="10">
        <v>68.75</v>
      </c>
      <c r="M195" s="10">
        <v>68.75</v>
      </c>
      <c r="N195" s="10">
        <v>68.75</v>
      </c>
      <c r="O195" s="11">
        <v>4</v>
      </c>
      <c r="P195" s="11">
        <v>4</v>
      </c>
      <c r="Q195" s="11">
        <v>4</v>
      </c>
      <c r="R195" s="10">
        <v>4</v>
      </c>
      <c r="S195" s="18" t="s">
        <v>637</v>
      </c>
      <c r="T195" s="27" t="s">
        <v>667</v>
      </c>
      <c r="U195" s="30">
        <v>34214</v>
      </c>
      <c r="V195" s="54">
        <f ca="1">ROUNDDOWN((TODAY()-TablaResultados[[#This Row],[Fecha de nacimiento]])/365,0)</f>
        <v>26</v>
      </c>
      <c r="W195" s="55">
        <f>IFERROR(AVERAGE(TablaResultados[[#This Row],[Score-Buscamos la excelencia]:[Score-Vivimos y disfrutamos]]),"")</f>
        <v>68.75</v>
      </c>
      <c r="X195" s="56">
        <f>AVERAGE(TablaResultados[[#This Row],[Count-Buscamos la excelencia]:[Count-Vivimos y disfrutamos]])</f>
        <v>4</v>
      </c>
      <c r="Y195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196" spans="1:25">
      <c r="A196" s="7" t="s">
        <v>105</v>
      </c>
      <c r="B196" s="8" t="s">
        <v>106</v>
      </c>
      <c r="C196" s="8" t="s">
        <v>14</v>
      </c>
      <c r="D196" s="9">
        <v>4</v>
      </c>
      <c r="E196" s="8" t="s">
        <v>15</v>
      </c>
      <c r="F196" s="7" t="s">
        <v>47</v>
      </c>
      <c r="G196" s="8" t="s">
        <v>710</v>
      </c>
      <c r="H196" s="8" t="str">
        <f>VLOOKUP(TablaResultados[[#This Row],[DNI]],'Jefes Directos mayo 2020'!$A$2:$I$318,8,0)</f>
        <v>GUERRA MEDINA LUIS</v>
      </c>
      <c r="I196" s="36" t="s">
        <v>821</v>
      </c>
      <c r="J196" s="58">
        <v>42324</v>
      </c>
      <c r="K196" s="10">
        <v>75</v>
      </c>
      <c r="L196" s="10">
        <v>75</v>
      </c>
      <c r="M196" s="10">
        <v>75</v>
      </c>
      <c r="N196" s="10">
        <v>75</v>
      </c>
      <c r="O196" s="11">
        <v>5</v>
      </c>
      <c r="P196" s="11">
        <v>5</v>
      </c>
      <c r="Q196" s="11">
        <v>5</v>
      </c>
      <c r="R196" s="11">
        <v>5</v>
      </c>
      <c r="S196" s="18" t="s">
        <v>637</v>
      </c>
      <c r="T196" s="27" t="s">
        <v>667</v>
      </c>
      <c r="U196" s="30">
        <v>31539</v>
      </c>
      <c r="V196" s="54">
        <f ca="1">ROUNDDOWN((TODAY()-TablaResultados[[#This Row],[Fecha de nacimiento]])/365,0)</f>
        <v>34</v>
      </c>
      <c r="W196" s="55">
        <f>IFERROR(AVERAGE(TablaResultados[[#This Row],[Score-Buscamos la excelencia]:[Score-Vivimos y disfrutamos]]),"")</f>
        <v>75</v>
      </c>
      <c r="X196" s="56">
        <f>AVERAGE(TablaResultados[[#This Row],[Count-Buscamos la excelencia]:[Count-Vivimos y disfrutamos]])</f>
        <v>5</v>
      </c>
      <c r="Y196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197" spans="1:25">
      <c r="A197" s="7" t="s">
        <v>136</v>
      </c>
      <c r="B197" s="8" t="s">
        <v>137</v>
      </c>
      <c r="C197" s="8" t="s">
        <v>14</v>
      </c>
      <c r="D197" s="9">
        <v>4</v>
      </c>
      <c r="E197" s="8" t="s">
        <v>15</v>
      </c>
      <c r="F197" s="7" t="s">
        <v>47</v>
      </c>
      <c r="G197" s="8" t="s">
        <v>721</v>
      </c>
      <c r="H197" s="8" t="str">
        <f>VLOOKUP(TablaResultados[[#This Row],[DNI]],'Jefes Directos mayo 2020'!$A$2:$I$318,8,0)</f>
        <v>GUERRA MEDINA LUIS</v>
      </c>
      <c r="I197" s="36" t="s">
        <v>821</v>
      </c>
      <c r="J197" s="58">
        <v>42676</v>
      </c>
      <c r="K197" s="10">
        <v>66.666666666666671</v>
      </c>
      <c r="L197" s="10">
        <v>70.833333333333329</v>
      </c>
      <c r="M197" s="10">
        <v>70.833333333333329</v>
      </c>
      <c r="N197" s="10">
        <v>70.833333333333329</v>
      </c>
      <c r="O197" s="11">
        <v>6</v>
      </c>
      <c r="P197" s="11">
        <v>6</v>
      </c>
      <c r="Q197" s="11">
        <v>6</v>
      </c>
      <c r="R197" s="11">
        <v>6</v>
      </c>
      <c r="S197" s="18" t="s">
        <v>637</v>
      </c>
      <c r="T197" s="27" t="s">
        <v>667</v>
      </c>
      <c r="U197" s="30">
        <v>33901</v>
      </c>
      <c r="V197" s="54">
        <f ca="1">ROUNDDOWN((TODAY()-TablaResultados[[#This Row],[Fecha de nacimiento]])/365,0)</f>
        <v>27</v>
      </c>
      <c r="W197" s="55">
        <f>IFERROR(AVERAGE(TablaResultados[[#This Row],[Score-Buscamos la excelencia]:[Score-Vivimos y disfrutamos]]),"")</f>
        <v>69.791666666666657</v>
      </c>
      <c r="X197" s="56">
        <f>AVERAGE(TablaResultados[[#This Row],[Count-Buscamos la excelencia]:[Count-Vivimos y disfrutamos]])</f>
        <v>6</v>
      </c>
      <c r="Y197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198" spans="1:25">
      <c r="A198" s="7" t="s">
        <v>182</v>
      </c>
      <c r="B198" s="8" t="s">
        <v>183</v>
      </c>
      <c r="C198" s="8" t="s">
        <v>14</v>
      </c>
      <c r="D198" s="9">
        <v>4</v>
      </c>
      <c r="E198" s="8" t="s">
        <v>15</v>
      </c>
      <c r="F198" s="7" t="s">
        <v>47</v>
      </c>
      <c r="G198" s="8" t="s">
        <v>710</v>
      </c>
      <c r="H198" s="8" t="str">
        <f>VLOOKUP(TablaResultados[[#This Row],[DNI]],'Jefes Directos mayo 2020'!$A$2:$I$318,8,0)</f>
        <v>GUERRA MEDINA LUIS</v>
      </c>
      <c r="I198" s="36" t="s">
        <v>821</v>
      </c>
      <c r="J198" s="58">
        <v>43144</v>
      </c>
      <c r="K198" s="10">
        <v>79.166666666666671</v>
      </c>
      <c r="L198" s="10">
        <v>83.333333333333329</v>
      </c>
      <c r="M198" s="10">
        <v>79.166666666666671</v>
      </c>
      <c r="N198" s="10">
        <v>79.166666666666671</v>
      </c>
      <c r="O198" s="11">
        <v>6</v>
      </c>
      <c r="P198" s="11">
        <v>6</v>
      </c>
      <c r="Q198" s="11">
        <v>6</v>
      </c>
      <c r="R198" s="11">
        <v>6</v>
      </c>
      <c r="S198" s="18" t="s">
        <v>637</v>
      </c>
      <c r="T198" s="27" t="s">
        <v>667</v>
      </c>
      <c r="U198" s="30">
        <v>31256</v>
      </c>
      <c r="V198" s="54">
        <f ca="1">ROUNDDOWN((TODAY()-TablaResultados[[#This Row],[Fecha de nacimiento]])/365,0)</f>
        <v>35</v>
      </c>
      <c r="W198" s="55">
        <f>IFERROR(AVERAGE(TablaResultados[[#This Row],[Score-Buscamos la excelencia]:[Score-Vivimos y disfrutamos]]),"")</f>
        <v>80.208333333333343</v>
      </c>
      <c r="X198" s="56">
        <f>AVERAGE(TablaResultados[[#This Row],[Count-Buscamos la excelencia]:[Count-Vivimos y disfrutamos]])</f>
        <v>6</v>
      </c>
      <c r="Y198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199" spans="1:25">
      <c r="A199" s="7" t="s">
        <v>209</v>
      </c>
      <c r="B199" s="8" t="s">
        <v>210</v>
      </c>
      <c r="C199" s="8" t="s">
        <v>14</v>
      </c>
      <c r="D199" s="9">
        <v>4</v>
      </c>
      <c r="E199" s="8" t="s">
        <v>15</v>
      </c>
      <c r="F199" s="7" t="s">
        <v>47</v>
      </c>
      <c r="G199" s="8" t="s">
        <v>710</v>
      </c>
      <c r="H199" s="8" t="str">
        <f>VLOOKUP(TablaResultados[[#This Row],[DNI]],'Jefes Directos mayo 2020'!$A$2:$I$318,8,0)</f>
        <v>GUERRA MEDINA LUIS</v>
      </c>
      <c r="I199" s="36" t="s">
        <v>821</v>
      </c>
      <c r="J199" s="58">
        <v>42625</v>
      </c>
      <c r="K199" s="10">
        <v>85</v>
      </c>
      <c r="L199" s="10">
        <v>80</v>
      </c>
      <c r="M199" s="10">
        <v>85</v>
      </c>
      <c r="N199" s="10">
        <v>80</v>
      </c>
      <c r="O199" s="11">
        <v>5</v>
      </c>
      <c r="P199" s="11">
        <v>5</v>
      </c>
      <c r="Q199" s="11">
        <v>5</v>
      </c>
      <c r="R199" s="11">
        <v>5</v>
      </c>
      <c r="S199" s="18" t="s">
        <v>637</v>
      </c>
      <c r="T199" s="27" t="s">
        <v>667</v>
      </c>
      <c r="U199" s="30">
        <v>33730</v>
      </c>
      <c r="V199" s="54">
        <f ca="1">ROUNDDOWN((TODAY()-TablaResultados[[#This Row],[Fecha de nacimiento]])/365,0)</f>
        <v>28</v>
      </c>
      <c r="W199" s="55">
        <f>IFERROR(AVERAGE(TablaResultados[[#This Row],[Score-Buscamos la excelencia]:[Score-Vivimos y disfrutamos]]),"")</f>
        <v>82.5</v>
      </c>
      <c r="X199" s="56">
        <f>AVERAGE(TablaResultados[[#This Row],[Count-Buscamos la excelencia]:[Count-Vivimos y disfrutamos]])</f>
        <v>5</v>
      </c>
      <c r="Y199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200" spans="1:25">
      <c r="A200" s="7" t="s">
        <v>237</v>
      </c>
      <c r="B200" s="8" t="s">
        <v>238</v>
      </c>
      <c r="C200" s="8" t="s">
        <v>14</v>
      </c>
      <c r="D200" s="9">
        <v>4</v>
      </c>
      <c r="E200" s="8" t="s">
        <v>15</v>
      </c>
      <c r="F200" s="7" t="s">
        <v>47</v>
      </c>
      <c r="G200" s="8" t="s">
        <v>739</v>
      </c>
      <c r="H200" s="8" t="str">
        <f>VLOOKUP(TablaResultados[[#This Row],[DNI]],'Jefes Directos mayo 2020'!$A$2:$I$318,8,0)</f>
        <v>GUERRA MEDINA LUIS</v>
      </c>
      <c r="I200" s="36" t="s">
        <v>821</v>
      </c>
      <c r="J200" s="58">
        <v>43451</v>
      </c>
      <c r="K200" s="10">
        <v>83.333333333333329</v>
      </c>
      <c r="L200" s="10">
        <v>79.166666666666671</v>
      </c>
      <c r="M200" s="10">
        <v>81.818181818181813</v>
      </c>
      <c r="N200" s="10">
        <v>79.545454545454547</v>
      </c>
      <c r="O200" s="11">
        <v>12</v>
      </c>
      <c r="P200" s="11">
        <v>12</v>
      </c>
      <c r="Q200" s="11">
        <v>11</v>
      </c>
      <c r="R200" s="11">
        <v>11</v>
      </c>
      <c r="S200" s="18" t="s">
        <v>637</v>
      </c>
      <c r="T200" s="27" t="s">
        <v>667</v>
      </c>
      <c r="U200" s="30">
        <v>33024</v>
      </c>
      <c r="V200" s="54">
        <f ca="1">ROUNDDOWN((TODAY()-TablaResultados[[#This Row],[Fecha de nacimiento]])/365,0)</f>
        <v>30</v>
      </c>
      <c r="W200" s="55">
        <f>IFERROR(AVERAGE(TablaResultados[[#This Row],[Score-Buscamos la excelencia]:[Score-Vivimos y disfrutamos]]),"")</f>
        <v>80.965909090909093</v>
      </c>
      <c r="X200" s="56">
        <f>AVERAGE(TablaResultados[[#This Row],[Count-Buscamos la excelencia]:[Count-Vivimos y disfrutamos]])</f>
        <v>11.5</v>
      </c>
      <c r="Y200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201" spans="1:25">
      <c r="A201" s="7" t="s">
        <v>267</v>
      </c>
      <c r="B201" s="8" t="s">
        <v>268</v>
      </c>
      <c r="C201" s="8" t="s">
        <v>14</v>
      </c>
      <c r="D201" s="9">
        <v>4</v>
      </c>
      <c r="E201" s="8" t="s">
        <v>15</v>
      </c>
      <c r="F201" s="7" t="s">
        <v>47</v>
      </c>
      <c r="G201" s="8" t="s">
        <v>694</v>
      </c>
      <c r="H201" s="8" t="str">
        <f>VLOOKUP(TablaResultados[[#This Row],[DNI]],'Jefes Directos mayo 2020'!$A$2:$I$318,8,0)</f>
        <v>GUERRA MEDINA LUIS</v>
      </c>
      <c r="I201" s="36" t="s">
        <v>821</v>
      </c>
      <c r="J201" s="58">
        <v>43360</v>
      </c>
      <c r="K201" s="10">
        <v>62.5</v>
      </c>
      <c r="L201" s="10">
        <v>54.166666666666657</v>
      </c>
      <c r="M201" s="10">
        <v>62.5</v>
      </c>
      <c r="N201" s="10">
        <v>65</v>
      </c>
      <c r="O201" s="11">
        <v>6</v>
      </c>
      <c r="P201" s="11">
        <v>6</v>
      </c>
      <c r="Q201" s="11">
        <v>6</v>
      </c>
      <c r="R201" s="11">
        <v>5</v>
      </c>
      <c r="S201" s="18" t="s">
        <v>637</v>
      </c>
      <c r="T201" s="27" t="s">
        <v>667</v>
      </c>
      <c r="U201" s="30">
        <v>33587</v>
      </c>
      <c r="V201" s="54">
        <f ca="1">ROUNDDOWN((TODAY()-TablaResultados[[#This Row],[Fecha de nacimiento]])/365,0)</f>
        <v>28</v>
      </c>
      <c r="W201" s="55">
        <f>IFERROR(AVERAGE(TablaResultados[[#This Row],[Score-Buscamos la excelencia]:[Score-Vivimos y disfrutamos]]),"")</f>
        <v>61.041666666666664</v>
      </c>
      <c r="X201" s="56">
        <f>AVERAGE(TablaResultados[[#This Row],[Count-Buscamos la excelencia]:[Count-Vivimos y disfrutamos]])</f>
        <v>5.75</v>
      </c>
      <c r="Y201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202" spans="1:25">
      <c r="A202" s="7" t="s">
        <v>279</v>
      </c>
      <c r="B202" s="8" t="s">
        <v>280</v>
      </c>
      <c r="C202" s="8" t="s">
        <v>14</v>
      </c>
      <c r="D202" s="9">
        <v>4</v>
      </c>
      <c r="E202" s="8" t="s">
        <v>15</v>
      </c>
      <c r="F202" s="7" t="s">
        <v>47</v>
      </c>
      <c r="G202" s="8" t="s">
        <v>747</v>
      </c>
      <c r="H202" s="8" t="str">
        <f>VLOOKUP(TablaResultados[[#This Row],[DNI]],'Jefes Directos mayo 2020'!$A$2:$I$318,8,0)</f>
        <v>GUERRA MEDINA LUIS</v>
      </c>
      <c r="I202" s="36" t="s">
        <v>821</v>
      </c>
      <c r="J202" s="58">
        <v>43451</v>
      </c>
      <c r="K202" s="10">
        <v>75</v>
      </c>
      <c r="L202" s="10">
        <v>80</v>
      </c>
      <c r="M202" s="10">
        <v>80</v>
      </c>
      <c r="N202" s="10">
        <v>75</v>
      </c>
      <c r="O202" s="11">
        <v>5</v>
      </c>
      <c r="P202" s="11">
        <v>5</v>
      </c>
      <c r="Q202" s="11">
        <v>5</v>
      </c>
      <c r="R202" s="11">
        <v>5</v>
      </c>
      <c r="S202" s="18" t="s">
        <v>637</v>
      </c>
      <c r="T202" s="27" t="s">
        <v>667</v>
      </c>
      <c r="U202" s="30">
        <v>32283</v>
      </c>
      <c r="V202" s="54">
        <f ca="1">ROUNDDOWN((TODAY()-TablaResultados[[#This Row],[Fecha de nacimiento]])/365,0)</f>
        <v>32</v>
      </c>
      <c r="W202" s="55">
        <f>IFERROR(AVERAGE(TablaResultados[[#This Row],[Score-Buscamos la excelencia]:[Score-Vivimos y disfrutamos]]),"")</f>
        <v>77.5</v>
      </c>
      <c r="X202" s="56">
        <f>AVERAGE(TablaResultados[[#This Row],[Count-Buscamos la excelencia]:[Count-Vivimos y disfrutamos]])</f>
        <v>5</v>
      </c>
      <c r="Y202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203" spans="1:25">
      <c r="A203" s="7" t="s">
        <v>342</v>
      </c>
      <c r="B203" s="8" t="s">
        <v>343</v>
      </c>
      <c r="C203" s="8" t="s">
        <v>14</v>
      </c>
      <c r="D203" s="9">
        <v>4</v>
      </c>
      <c r="E203" s="8" t="s">
        <v>15</v>
      </c>
      <c r="F203" s="7" t="s">
        <v>47</v>
      </c>
      <c r="G203" s="8" t="s">
        <v>710</v>
      </c>
      <c r="H203" s="8" t="str">
        <f>VLOOKUP(TablaResultados[[#This Row],[DNI]],'Jefes Directos mayo 2020'!$A$2:$I$318,8,0)</f>
        <v>GUERRA MEDINA LUIS</v>
      </c>
      <c r="I203" s="36" t="s">
        <v>821</v>
      </c>
      <c r="J203" s="58">
        <v>40408</v>
      </c>
      <c r="K203" s="10">
        <v>66.666666666666671</v>
      </c>
      <c r="L203" s="10">
        <v>79.166666666666671</v>
      </c>
      <c r="M203" s="10">
        <v>75</v>
      </c>
      <c r="N203" s="10">
        <v>70.833333333333329</v>
      </c>
      <c r="O203" s="11">
        <v>6</v>
      </c>
      <c r="P203" s="11">
        <v>6</v>
      </c>
      <c r="Q203" s="11">
        <v>6</v>
      </c>
      <c r="R203" s="11">
        <v>6</v>
      </c>
      <c r="S203" s="18" t="s">
        <v>637</v>
      </c>
      <c r="T203" s="27" t="s">
        <v>667</v>
      </c>
      <c r="U203" s="30">
        <v>30526</v>
      </c>
      <c r="V203" s="54">
        <f ca="1">ROUNDDOWN((TODAY()-TablaResultados[[#This Row],[Fecha de nacimiento]])/365,0)</f>
        <v>37</v>
      </c>
      <c r="W203" s="55">
        <f>IFERROR(AVERAGE(TablaResultados[[#This Row],[Score-Buscamos la excelencia]:[Score-Vivimos y disfrutamos]]),"")</f>
        <v>72.916666666666671</v>
      </c>
      <c r="X203" s="56">
        <f>AVERAGE(TablaResultados[[#This Row],[Count-Buscamos la excelencia]:[Count-Vivimos y disfrutamos]])</f>
        <v>6</v>
      </c>
      <c r="Y203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204" spans="1:25">
      <c r="A204" s="7" t="s">
        <v>354</v>
      </c>
      <c r="B204" s="8" t="s">
        <v>355</v>
      </c>
      <c r="C204" s="8" t="s">
        <v>14</v>
      </c>
      <c r="D204" s="9">
        <v>4</v>
      </c>
      <c r="E204" s="8" t="s">
        <v>15</v>
      </c>
      <c r="F204" s="7" t="s">
        <v>47</v>
      </c>
      <c r="G204" s="8" t="s">
        <v>721</v>
      </c>
      <c r="H204" s="8" t="str">
        <f>VLOOKUP(TablaResultados[[#This Row],[DNI]],'Jefes Directos mayo 2020'!$A$2:$I$318,8,0)</f>
        <v>GUERRA MEDINA LUIS</v>
      </c>
      <c r="I204" s="36" t="s">
        <v>821</v>
      </c>
      <c r="J204" s="58">
        <v>40257</v>
      </c>
      <c r="K204" s="10">
        <v>75</v>
      </c>
      <c r="L204" s="10">
        <v>85.714285714285708</v>
      </c>
      <c r="M204" s="10">
        <v>82.142857142857139</v>
      </c>
      <c r="N204" s="10">
        <v>75</v>
      </c>
      <c r="O204" s="11">
        <v>7</v>
      </c>
      <c r="P204" s="11">
        <v>7</v>
      </c>
      <c r="Q204" s="11">
        <v>7</v>
      </c>
      <c r="R204" s="11">
        <v>7</v>
      </c>
      <c r="S204" s="18" t="s">
        <v>637</v>
      </c>
      <c r="T204" s="27" t="s">
        <v>667</v>
      </c>
      <c r="U204" s="30">
        <v>32276</v>
      </c>
      <c r="V204" s="54">
        <f ca="1">ROUNDDOWN((TODAY()-TablaResultados[[#This Row],[Fecha de nacimiento]])/365,0)</f>
        <v>32</v>
      </c>
      <c r="W204" s="55">
        <f>IFERROR(AVERAGE(TablaResultados[[#This Row],[Score-Buscamos la excelencia]:[Score-Vivimos y disfrutamos]]),"")</f>
        <v>79.464285714285722</v>
      </c>
      <c r="X204" s="56">
        <f>AVERAGE(TablaResultados[[#This Row],[Count-Buscamos la excelencia]:[Count-Vivimos y disfrutamos]])</f>
        <v>7</v>
      </c>
      <c r="Y204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205" spans="1:25">
      <c r="A205" s="7" t="s">
        <v>437</v>
      </c>
      <c r="B205" s="8" t="s">
        <v>438</v>
      </c>
      <c r="C205" s="8" t="s">
        <v>14</v>
      </c>
      <c r="D205" s="9">
        <v>4</v>
      </c>
      <c r="E205" s="8" t="s">
        <v>15</v>
      </c>
      <c r="F205" s="7" t="s">
        <v>47</v>
      </c>
      <c r="G205" s="8" t="s">
        <v>710</v>
      </c>
      <c r="H205" s="8" t="str">
        <f>VLOOKUP(TablaResultados[[#This Row],[DNI]],'Jefes Directos mayo 2020'!$A$2:$I$318,8,0)</f>
        <v>GUERRA MEDINA LUIS</v>
      </c>
      <c r="I205" s="36" t="s">
        <v>821</v>
      </c>
      <c r="J205" s="58">
        <v>42676</v>
      </c>
      <c r="K205" s="10">
        <v>75</v>
      </c>
      <c r="L205" s="10">
        <v>80</v>
      </c>
      <c r="M205" s="10">
        <v>80</v>
      </c>
      <c r="N205" s="10">
        <v>68.75</v>
      </c>
      <c r="O205" s="11">
        <v>5</v>
      </c>
      <c r="P205" s="11">
        <v>5</v>
      </c>
      <c r="Q205" s="11">
        <v>5</v>
      </c>
      <c r="R205" s="11">
        <v>4</v>
      </c>
      <c r="S205" s="18" t="s">
        <v>637</v>
      </c>
      <c r="T205" s="27" t="s">
        <v>667</v>
      </c>
      <c r="U205" s="30">
        <v>34176</v>
      </c>
      <c r="V205" s="54">
        <f ca="1">ROUNDDOWN((TODAY()-TablaResultados[[#This Row],[Fecha de nacimiento]])/365,0)</f>
        <v>27</v>
      </c>
      <c r="W205" s="55">
        <f>IFERROR(AVERAGE(TablaResultados[[#This Row],[Score-Buscamos la excelencia]:[Score-Vivimos y disfrutamos]]),"")</f>
        <v>75.9375</v>
      </c>
      <c r="X205" s="56">
        <f>AVERAGE(TablaResultados[[#This Row],[Count-Buscamos la excelencia]:[Count-Vivimos y disfrutamos]])</f>
        <v>4.75</v>
      </c>
      <c r="Y205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206" spans="1:25">
      <c r="A206" s="7" t="s">
        <v>462</v>
      </c>
      <c r="B206" s="8" t="s">
        <v>463</v>
      </c>
      <c r="C206" s="8" t="s">
        <v>14</v>
      </c>
      <c r="D206" s="9">
        <v>4</v>
      </c>
      <c r="E206" s="8" t="s">
        <v>15</v>
      </c>
      <c r="F206" s="7" t="s">
        <v>47</v>
      </c>
      <c r="G206" s="8" t="s">
        <v>694</v>
      </c>
      <c r="H206" s="8" t="str">
        <f>VLOOKUP(TablaResultados[[#This Row],[DNI]],'Jefes Directos mayo 2020'!$A$2:$I$318,8,0)</f>
        <v>GUERRA MEDINA LUIS</v>
      </c>
      <c r="I206" s="36" t="s">
        <v>821</v>
      </c>
      <c r="J206" s="58">
        <v>43619</v>
      </c>
      <c r="K206" s="10">
        <v>65</v>
      </c>
      <c r="L206" s="10">
        <v>65</v>
      </c>
      <c r="M206" s="10">
        <v>70</v>
      </c>
      <c r="N206" s="10">
        <v>62.5</v>
      </c>
      <c r="O206" s="11">
        <v>5</v>
      </c>
      <c r="P206" s="11">
        <v>5</v>
      </c>
      <c r="Q206" s="11">
        <v>5</v>
      </c>
      <c r="R206" s="11">
        <v>4</v>
      </c>
      <c r="S206" s="18" t="s">
        <v>637</v>
      </c>
      <c r="T206" s="27" t="s">
        <v>667</v>
      </c>
      <c r="U206" s="30">
        <v>35981</v>
      </c>
      <c r="V206" s="54">
        <f ca="1">ROUNDDOWN((TODAY()-TablaResultados[[#This Row],[Fecha de nacimiento]])/365,0)</f>
        <v>22</v>
      </c>
      <c r="W206" s="55">
        <f>IFERROR(AVERAGE(TablaResultados[[#This Row],[Score-Buscamos la excelencia]:[Score-Vivimos y disfrutamos]]),"")</f>
        <v>65.625</v>
      </c>
      <c r="X206" s="56">
        <f>AVERAGE(TablaResultados[[#This Row],[Count-Buscamos la excelencia]:[Count-Vivimos y disfrutamos]])</f>
        <v>4.75</v>
      </c>
      <c r="Y206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18 años a 24 años</v>
      </c>
    </row>
    <row r="207" spans="1:25">
      <c r="A207" s="7" t="s">
        <v>464</v>
      </c>
      <c r="B207" s="8" t="s">
        <v>465</v>
      </c>
      <c r="C207" s="8" t="s">
        <v>14</v>
      </c>
      <c r="D207" s="9">
        <v>4</v>
      </c>
      <c r="E207" s="8" t="s">
        <v>15</v>
      </c>
      <c r="F207" s="7" t="s">
        <v>47</v>
      </c>
      <c r="G207" s="8" t="s">
        <v>728</v>
      </c>
      <c r="H207" s="8" t="str">
        <f>VLOOKUP(TablaResultados[[#This Row],[DNI]],'Jefes Directos mayo 2020'!$A$2:$I$318,8,0)</f>
        <v>GUERRA MEDINA LUIS</v>
      </c>
      <c r="I207" s="36" t="s">
        <v>821</v>
      </c>
      <c r="J207" s="58">
        <v>42683</v>
      </c>
      <c r="K207" s="10">
        <v>79.166666666666671</v>
      </c>
      <c r="L207" s="10">
        <v>75</v>
      </c>
      <c r="M207" s="10">
        <v>79.166666666666671</v>
      </c>
      <c r="N207" s="10">
        <v>80</v>
      </c>
      <c r="O207" s="11">
        <v>6</v>
      </c>
      <c r="P207" s="11">
        <v>6</v>
      </c>
      <c r="Q207" s="11">
        <v>6</v>
      </c>
      <c r="R207" s="11">
        <v>5</v>
      </c>
      <c r="S207" s="18" t="s">
        <v>637</v>
      </c>
      <c r="T207" s="27" t="s">
        <v>667</v>
      </c>
      <c r="U207" s="30">
        <v>30831</v>
      </c>
      <c r="V207" s="54">
        <f ca="1">ROUNDDOWN((TODAY()-TablaResultados[[#This Row],[Fecha de nacimiento]])/365,0)</f>
        <v>36</v>
      </c>
      <c r="W207" s="55">
        <f>IFERROR(AVERAGE(TablaResultados[[#This Row],[Score-Buscamos la excelencia]:[Score-Vivimos y disfrutamos]]),"")</f>
        <v>78.333333333333343</v>
      </c>
      <c r="X207" s="56">
        <f>AVERAGE(TablaResultados[[#This Row],[Count-Buscamos la excelencia]:[Count-Vivimos y disfrutamos]])</f>
        <v>5.75</v>
      </c>
      <c r="Y207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208" spans="1:25">
      <c r="A208" s="7" t="s">
        <v>488</v>
      </c>
      <c r="B208" s="8" t="s">
        <v>489</v>
      </c>
      <c r="C208" s="8" t="s">
        <v>14</v>
      </c>
      <c r="D208" s="9">
        <v>4</v>
      </c>
      <c r="E208" s="8" t="s">
        <v>15</v>
      </c>
      <c r="F208" s="7" t="s">
        <v>47</v>
      </c>
      <c r="G208" s="8" t="s">
        <v>747</v>
      </c>
      <c r="H208" s="8" t="str">
        <f>VLOOKUP(TablaResultados[[#This Row],[DNI]],'Jefes Directos mayo 2020'!$A$2:$I$318,8,0)</f>
        <v>GUERRA MEDINA LUIS</v>
      </c>
      <c r="I208" s="36" t="s">
        <v>821</v>
      </c>
      <c r="J208" s="58">
        <v>37991</v>
      </c>
      <c r="K208" s="10">
        <v>70.833333333333329</v>
      </c>
      <c r="L208" s="10">
        <v>66.666666666666671</v>
      </c>
      <c r="M208" s="10">
        <v>75</v>
      </c>
      <c r="N208" s="10">
        <v>60</v>
      </c>
      <c r="O208" s="11">
        <v>6</v>
      </c>
      <c r="P208" s="11">
        <v>6</v>
      </c>
      <c r="Q208" s="11">
        <v>6</v>
      </c>
      <c r="R208" s="11">
        <v>5</v>
      </c>
      <c r="S208" s="18" t="s">
        <v>637</v>
      </c>
      <c r="T208" s="27" t="s">
        <v>667</v>
      </c>
      <c r="U208" s="30">
        <v>19209</v>
      </c>
      <c r="V208" s="54">
        <f ca="1">ROUNDDOWN((TODAY()-TablaResultados[[#This Row],[Fecha de nacimiento]])/365,0)</f>
        <v>68</v>
      </c>
      <c r="W208" s="55">
        <f>IFERROR(AVERAGE(TablaResultados[[#This Row],[Score-Buscamos la excelencia]:[Score-Vivimos y disfrutamos]]),"")</f>
        <v>68.125</v>
      </c>
      <c r="X208" s="56">
        <f>AVERAGE(TablaResultados[[#This Row],[Count-Buscamos la excelencia]:[Count-Vivimos y disfrutamos]])</f>
        <v>5.75</v>
      </c>
      <c r="Y208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Más de 54 años</v>
      </c>
    </row>
    <row r="209" spans="1:25">
      <c r="A209" s="61" t="s">
        <v>45</v>
      </c>
      <c r="B209" s="64" t="s">
        <v>46</v>
      </c>
      <c r="C209" s="64" t="s">
        <v>14</v>
      </c>
      <c r="D209" s="65">
        <v>4</v>
      </c>
      <c r="E209" s="64" t="s">
        <v>15</v>
      </c>
      <c r="F209" s="61" t="s">
        <v>47</v>
      </c>
      <c r="G209" s="61" t="s">
        <v>694</v>
      </c>
      <c r="H209" s="87" t="str">
        <f>VLOOKUP(TablaResultados[[#This Row],[DNI]],'Jefes Directos mayo 2020'!$A$2:$I$318,8,0)</f>
        <v>GUERRA MEDINA LUIS</v>
      </c>
      <c r="I209" s="75" t="s">
        <v>821</v>
      </c>
      <c r="J209" s="76">
        <v>42262</v>
      </c>
      <c r="K209" s="10">
        <v>83.333333333333329</v>
      </c>
      <c r="L209" s="10">
        <v>87.5</v>
      </c>
      <c r="M209" s="10">
        <v>91.666666666666671</v>
      </c>
      <c r="N209" s="10">
        <v>89.285714285714292</v>
      </c>
      <c r="O209" s="67">
        <v>6</v>
      </c>
      <c r="P209" s="45">
        <v>6</v>
      </c>
      <c r="Q209" s="45">
        <v>6</v>
      </c>
      <c r="R209" s="67">
        <v>7</v>
      </c>
      <c r="S209" s="77" t="s">
        <v>1805</v>
      </c>
      <c r="T209" s="67" t="s">
        <v>667</v>
      </c>
      <c r="U209" s="78">
        <v>25076</v>
      </c>
      <c r="V209" s="67">
        <f ca="1">ROUNDDOWN((TODAY()-TablaResultados[[#This Row],[Fecha de nacimiento]])/365,0)</f>
        <v>51</v>
      </c>
      <c r="W209" s="68">
        <f>IFERROR(AVERAGE(TablaResultados[[#This Row],[Score-Buscamos la excelencia]:[Score-Vivimos y disfrutamos]]),"")</f>
        <v>87.946428571428569</v>
      </c>
      <c r="X209" s="69">
        <f>AVERAGE(TablaResultados[[#This Row],[Count-Buscamos la excelencia]:[Count-Vivimos y disfrutamos]])</f>
        <v>6.25</v>
      </c>
      <c r="Y209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45 años a 54 años</v>
      </c>
    </row>
    <row r="210" spans="1:25">
      <c r="A210" s="61" t="s">
        <v>84</v>
      </c>
      <c r="B210" s="64" t="s">
        <v>85</v>
      </c>
      <c r="C210" s="64" t="s">
        <v>14</v>
      </c>
      <c r="D210" s="65">
        <v>4</v>
      </c>
      <c r="E210" s="64" t="s">
        <v>15</v>
      </c>
      <c r="F210" s="61" t="s">
        <v>47</v>
      </c>
      <c r="G210" s="61" t="s">
        <v>694</v>
      </c>
      <c r="H210" s="87" t="str">
        <f>VLOOKUP(TablaResultados[[#This Row],[DNI]],'Jefes Directos mayo 2020'!$A$2:$I$318,8,0)</f>
        <v>GUERRA MEDINA LUIS</v>
      </c>
      <c r="I210" s="75" t="s">
        <v>821</v>
      </c>
      <c r="J210" s="76">
        <v>42989</v>
      </c>
      <c r="K210" s="10">
        <v>67.857142857142861</v>
      </c>
      <c r="L210" s="10">
        <v>71.428571428571431</v>
      </c>
      <c r="M210" s="10">
        <v>64.285714285714292</v>
      </c>
      <c r="N210" s="10">
        <v>71.875</v>
      </c>
      <c r="O210" s="67">
        <v>7</v>
      </c>
      <c r="P210" s="45">
        <v>7</v>
      </c>
      <c r="Q210" s="45">
        <v>7</v>
      </c>
      <c r="R210" s="67">
        <v>8</v>
      </c>
      <c r="S210" s="77" t="s">
        <v>1805</v>
      </c>
      <c r="T210" s="67" t="s">
        <v>667</v>
      </c>
      <c r="U210" s="78">
        <v>34214</v>
      </c>
      <c r="V210" s="67">
        <f ca="1">ROUNDDOWN((TODAY()-TablaResultados[[#This Row],[Fecha de nacimiento]])/365,0)</f>
        <v>26</v>
      </c>
      <c r="W210" s="68">
        <f>IFERROR(AVERAGE(TablaResultados[[#This Row],[Score-Buscamos la excelencia]:[Score-Vivimos y disfrutamos]]),"")</f>
        <v>68.861607142857139</v>
      </c>
      <c r="X210" s="69">
        <f>AVERAGE(TablaResultados[[#This Row],[Count-Buscamos la excelencia]:[Count-Vivimos y disfrutamos]])</f>
        <v>7.25</v>
      </c>
      <c r="Y210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211" spans="1:25">
      <c r="A211" s="61" t="s">
        <v>105</v>
      </c>
      <c r="B211" s="64" t="s">
        <v>106</v>
      </c>
      <c r="C211" s="64" t="s">
        <v>14</v>
      </c>
      <c r="D211" s="65">
        <v>4</v>
      </c>
      <c r="E211" s="64" t="s">
        <v>15</v>
      </c>
      <c r="F211" s="61" t="s">
        <v>47</v>
      </c>
      <c r="G211" s="61" t="s">
        <v>710</v>
      </c>
      <c r="H211" s="87" t="str">
        <f>VLOOKUP(TablaResultados[[#This Row],[DNI]],'Jefes Directos mayo 2020'!$A$2:$I$318,8,0)</f>
        <v>GUERRA MEDINA LUIS</v>
      </c>
      <c r="I211" s="75" t="s">
        <v>821</v>
      </c>
      <c r="J211" s="76">
        <v>42324</v>
      </c>
      <c r="K211" s="10">
        <v>67.857142857142861</v>
      </c>
      <c r="L211" s="10">
        <v>78.125</v>
      </c>
      <c r="M211" s="10">
        <v>68.75</v>
      </c>
      <c r="N211" s="10">
        <v>81.25</v>
      </c>
      <c r="O211" s="67">
        <v>7</v>
      </c>
      <c r="P211" s="45">
        <v>8</v>
      </c>
      <c r="Q211" s="45">
        <v>8</v>
      </c>
      <c r="R211" s="67">
        <v>8</v>
      </c>
      <c r="S211" s="77" t="s">
        <v>1805</v>
      </c>
      <c r="T211" s="67" t="s">
        <v>667</v>
      </c>
      <c r="U211" s="78">
        <v>31539</v>
      </c>
      <c r="V211" s="67">
        <f ca="1">ROUNDDOWN((TODAY()-TablaResultados[[#This Row],[Fecha de nacimiento]])/365,0)</f>
        <v>34</v>
      </c>
      <c r="W211" s="68">
        <f>IFERROR(AVERAGE(TablaResultados[[#This Row],[Score-Buscamos la excelencia]:[Score-Vivimos y disfrutamos]]),"")</f>
        <v>73.995535714285722</v>
      </c>
      <c r="X211" s="69">
        <f>AVERAGE(TablaResultados[[#This Row],[Count-Buscamos la excelencia]:[Count-Vivimos y disfrutamos]])</f>
        <v>7.75</v>
      </c>
      <c r="Y211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212" spans="1:25">
      <c r="A212" s="61" t="s">
        <v>136</v>
      </c>
      <c r="B212" s="64" t="s">
        <v>137</v>
      </c>
      <c r="C212" s="64" t="s">
        <v>14</v>
      </c>
      <c r="D212" s="65">
        <v>4</v>
      </c>
      <c r="E212" s="64" t="s">
        <v>15</v>
      </c>
      <c r="F212" s="61" t="s">
        <v>47</v>
      </c>
      <c r="G212" s="61" t="s">
        <v>721</v>
      </c>
      <c r="H212" s="87" t="str">
        <f>VLOOKUP(TablaResultados[[#This Row],[DNI]],'Jefes Directos mayo 2020'!$A$2:$I$318,8,0)</f>
        <v>GUERRA MEDINA LUIS</v>
      </c>
      <c r="I212" s="75" t="s">
        <v>821</v>
      </c>
      <c r="J212" s="76">
        <v>42676</v>
      </c>
      <c r="K212" s="10">
        <v>72.5</v>
      </c>
      <c r="L212" s="10">
        <v>72.727272727272734</v>
      </c>
      <c r="M212" s="10">
        <v>77.272727272727266</v>
      </c>
      <c r="N212" s="10">
        <v>72.916666666666671</v>
      </c>
      <c r="O212" s="67">
        <v>10</v>
      </c>
      <c r="P212" s="45">
        <v>11</v>
      </c>
      <c r="Q212" s="45">
        <v>11</v>
      </c>
      <c r="R212" s="67">
        <v>12</v>
      </c>
      <c r="S212" s="77" t="s">
        <v>1805</v>
      </c>
      <c r="T212" s="67" t="s">
        <v>667</v>
      </c>
      <c r="U212" s="78">
        <v>33901</v>
      </c>
      <c r="V212" s="67">
        <f ca="1">ROUNDDOWN((TODAY()-TablaResultados[[#This Row],[Fecha de nacimiento]])/365,0)</f>
        <v>27</v>
      </c>
      <c r="W212" s="68">
        <f>IFERROR(AVERAGE(TablaResultados[[#This Row],[Score-Buscamos la excelencia]:[Score-Vivimos y disfrutamos]]),"")</f>
        <v>73.854166666666671</v>
      </c>
      <c r="X212" s="69">
        <f>AVERAGE(TablaResultados[[#This Row],[Count-Buscamos la excelencia]:[Count-Vivimos y disfrutamos]])</f>
        <v>11</v>
      </c>
      <c r="Y212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213" spans="1:25">
      <c r="A213" s="61" t="s">
        <v>182</v>
      </c>
      <c r="B213" s="64" t="s">
        <v>183</v>
      </c>
      <c r="C213" s="64" t="s">
        <v>14</v>
      </c>
      <c r="D213" s="65">
        <v>4</v>
      </c>
      <c r="E213" s="64" t="s">
        <v>15</v>
      </c>
      <c r="F213" s="61" t="s">
        <v>47</v>
      </c>
      <c r="G213" s="61" t="s">
        <v>710</v>
      </c>
      <c r="H213" s="87" t="str">
        <f>VLOOKUP(TablaResultados[[#This Row],[DNI]],'Jefes Directos mayo 2020'!$A$2:$I$318,8,0)</f>
        <v>GUERRA MEDINA LUIS</v>
      </c>
      <c r="I213" s="75" t="s">
        <v>821</v>
      </c>
      <c r="J213" s="76">
        <v>43144</v>
      </c>
      <c r="K213" s="10">
        <v>78.571428571428569</v>
      </c>
      <c r="L213" s="10">
        <v>78.125</v>
      </c>
      <c r="M213" s="10">
        <v>78.125</v>
      </c>
      <c r="N213" s="10">
        <v>77.777777777777771</v>
      </c>
      <c r="O213" s="67">
        <v>7</v>
      </c>
      <c r="P213" s="45">
        <v>8</v>
      </c>
      <c r="Q213" s="45">
        <v>8</v>
      </c>
      <c r="R213" s="67">
        <v>9</v>
      </c>
      <c r="S213" s="77" t="s">
        <v>1805</v>
      </c>
      <c r="T213" s="67" t="s">
        <v>667</v>
      </c>
      <c r="U213" s="78">
        <v>31256</v>
      </c>
      <c r="V213" s="67">
        <f ca="1">ROUNDDOWN((TODAY()-TablaResultados[[#This Row],[Fecha de nacimiento]])/365,0)</f>
        <v>35</v>
      </c>
      <c r="W213" s="68">
        <f>IFERROR(AVERAGE(TablaResultados[[#This Row],[Score-Buscamos la excelencia]:[Score-Vivimos y disfrutamos]]),"")</f>
        <v>78.149801587301582</v>
      </c>
      <c r="X213" s="69">
        <f>AVERAGE(TablaResultados[[#This Row],[Count-Buscamos la excelencia]:[Count-Vivimos y disfrutamos]])</f>
        <v>8</v>
      </c>
      <c r="Y213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214" spans="1:25">
      <c r="A214" s="61" t="s">
        <v>209</v>
      </c>
      <c r="B214" s="64" t="s">
        <v>210</v>
      </c>
      <c r="C214" s="64" t="s">
        <v>14</v>
      </c>
      <c r="D214" s="65">
        <v>4</v>
      </c>
      <c r="E214" s="64" t="s">
        <v>15</v>
      </c>
      <c r="F214" s="61" t="s">
        <v>47</v>
      </c>
      <c r="G214" s="61" t="s">
        <v>710</v>
      </c>
      <c r="H214" s="87" t="str">
        <f>VLOOKUP(TablaResultados[[#This Row],[DNI]],'Jefes Directos mayo 2020'!$A$2:$I$318,8,0)</f>
        <v>GUERRA MEDINA LUIS</v>
      </c>
      <c r="I214" s="75" t="s">
        <v>821</v>
      </c>
      <c r="J214" s="76">
        <v>42625</v>
      </c>
      <c r="K214" s="10">
        <v>87.5</v>
      </c>
      <c r="L214" s="10">
        <v>86.111111111111114</v>
      </c>
      <c r="M214" s="10">
        <v>86.111111111111114</v>
      </c>
      <c r="N214" s="10">
        <v>80</v>
      </c>
      <c r="O214" s="67">
        <v>8</v>
      </c>
      <c r="P214" s="45">
        <v>9</v>
      </c>
      <c r="Q214" s="45">
        <v>9</v>
      </c>
      <c r="R214" s="67">
        <v>10</v>
      </c>
      <c r="S214" s="77" t="s">
        <v>1805</v>
      </c>
      <c r="T214" s="67" t="s">
        <v>667</v>
      </c>
      <c r="U214" s="78">
        <v>33730</v>
      </c>
      <c r="V214" s="67">
        <f ca="1">ROUNDDOWN((TODAY()-TablaResultados[[#This Row],[Fecha de nacimiento]])/365,0)</f>
        <v>28</v>
      </c>
      <c r="W214" s="68">
        <f>IFERROR(AVERAGE(TablaResultados[[#This Row],[Score-Buscamos la excelencia]:[Score-Vivimos y disfrutamos]]),"")</f>
        <v>84.930555555555557</v>
      </c>
      <c r="X214" s="69">
        <f>AVERAGE(TablaResultados[[#This Row],[Count-Buscamos la excelencia]:[Count-Vivimos y disfrutamos]])</f>
        <v>9</v>
      </c>
      <c r="Y214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215" spans="1:25">
      <c r="A215" s="61" t="s">
        <v>237</v>
      </c>
      <c r="B215" s="64" t="s">
        <v>238</v>
      </c>
      <c r="C215" s="64" t="s">
        <v>14</v>
      </c>
      <c r="D215" s="65">
        <v>4</v>
      </c>
      <c r="E215" s="64" t="s">
        <v>15</v>
      </c>
      <c r="F215" s="61" t="s">
        <v>47</v>
      </c>
      <c r="G215" s="61" t="s">
        <v>739</v>
      </c>
      <c r="H215" s="87" t="str">
        <f>VLOOKUP(TablaResultados[[#This Row],[DNI]],'Jefes Directos mayo 2020'!$A$2:$I$318,8,0)</f>
        <v>GUERRA MEDINA LUIS</v>
      </c>
      <c r="I215" s="75" t="s">
        <v>821</v>
      </c>
      <c r="J215" s="76">
        <v>43451</v>
      </c>
      <c r="K215" s="10">
        <v>84.615384615384613</v>
      </c>
      <c r="L215" s="10">
        <v>89.285714285714292</v>
      </c>
      <c r="M215" s="10">
        <v>87.5</v>
      </c>
      <c r="N215" s="10">
        <v>85</v>
      </c>
      <c r="O215" s="67">
        <v>13</v>
      </c>
      <c r="P215" s="45">
        <v>14</v>
      </c>
      <c r="Q215" s="45">
        <v>14</v>
      </c>
      <c r="R215" s="67">
        <v>15</v>
      </c>
      <c r="S215" s="77" t="s">
        <v>1805</v>
      </c>
      <c r="T215" s="67" t="s">
        <v>667</v>
      </c>
      <c r="U215" s="78">
        <v>33024</v>
      </c>
      <c r="V215" s="67">
        <f ca="1">ROUNDDOWN((TODAY()-TablaResultados[[#This Row],[Fecha de nacimiento]])/365,0)</f>
        <v>30</v>
      </c>
      <c r="W215" s="68">
        <f>IFERROR(AVERAGE(TablaResultados[[#This Row],[Score-Buscamos la excelencia]:[Score-Vivimos y disfrutamos]]),"")</f>
        <v>86.60027472527473</v>
      </c>
      <c r="X215" s="69">
        <f>AVERAGE(TablaResultados[[#This Row],[Count-Buscamos la excelencia]:[Count-Vivimos y disfrutamos]])</f>
        <v>14</v>
      </c>
      <c r="Y215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216" spans="1:25">
      <c r="A216" s="61" t="s">
        <v>267</v>
      </c>
      <c r="B216" s="64" t="s">
        <v>268</v>
      </c>
      <c r="C216" s="64" t="s">
        <v>14</v>
      </c>
      <c r="D216" s="65">
        <v>4</v>
      </c>
      <c r="E216" s="64" t="s">
        <v>15</v>
      </c>
      <c r="F216" s="61" t="s">
        <v>47</v>
      </c>
      <c r="G216" s="61" t="s">
        <v>694</v>
      </c>
      <c r="H216" s="87" t="str">
        <f>VLOOKUP(TablaResultados[[#This Row],[DNI]],'Jefes Directos mayo 2020'!$A$2:$I$318,8,0)</f>
        <v>GUERRA MEDINA LUIS</v>
      </c>
      <c r="I216" s="75" t="s">
        <v>821</v>
      </c>
      <c r="J216" s="76">
        <v>43360</v>
      </c>
      <c r="K216" s="10">
        <v>71.428571428571431</v>
      </c>
      <c r="L216" s="10">
        <v>75</v>
      </c>
      <c r="M216" s="10">
        <v>75</v>
      </c>
      <c r="N216" s="10">
        <v>65.625</v>
      </c>
      <c r="O216" s="67">
        <v>7</v>
      </c>
      <c r="P216" s="45">
        <v>7</v>
      </c>
      <c r="Q216" s="45">
        <v>7</v>
      </c>
      <c r="R216" s="67">
        <v>8</v>
      </c>
      <c r="S216" s="77" t="s">
        <v>1805</v>
      </c>
      <c r="T216" s="67" t="s">
        <v>667</v>
      </c>
      <c r="U216" s="78">
        <v>33587</v>
      </c>
      <c r="V216" s="67">
        <f ca="1">ROUNDDOWN((TODAY()-TablaResultados[[#This Row],[Fecha de nacimiento]])/365,0)</f>
        <v>28</v>
      </c>
      <c r="W216" s="68">
        <f>IFERROR(AVERAGE(TablaResultados[[#This Row],[Score-Buscamos la excelencia]:[Score-Vivimos y disfrutamos]]),"")</f>
        <v>71.763392857142861</v>
      </c>
      <c r="X216" s="69">
        <f>AVERAGE(TablaResultados[[#This Row],[Count-Buscamos la excelencia]:[Count-Vivimos y disfrutamos]])</f>
        <v>7.25</v>
      </c>
      <c r="Y216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217" spans="1:25">
      <c r="A217" s="61" t="s">
        <v>279</v>
      </c>
      <c r="B217" s="64" t="s">
        <v>280</v>
      </c>
      <c r="C217" s="64" t="s">
        <v>14</v>
      </c>
      <c r="D217" s="65">
        <v>4</v>
      </c>
      <c r="E217" s="64" t="s">
        <v>15</v>
      </c>
      <c r="F217" s="61" t="s">
        <v>47</v>
      </c>
      <c r="G217" s="61" t="s">
        <v>747</v>
      </c>
      <c r="H217" s="87" t="str">
        <f>VLOOKUP(TablaResultados[[#This Row],[DNI]],'Jefes Directos mayo 2020'!$A$2:$I$318,8,0)</f>
        <v>GUERRA MEDINA LUIS</v>
      </c>
      <c r="I217" s="75" t="s">
        <v>821</v>
      </c>
      <c r="J217" s="76">
        <v>43451</v>
      </c>
      <c r="K217" s="10">
        <v>78.571428571428569</v>
      </c>
      <c r="L217" s="10">
        <v>82.142857142857139</v>
      </c>
      <c r="M217" s="10">
        <v>75</v>
      </c>
      <c r="N217" s="10">
        <v>68.75</v>
      </c>
      <c r="O217" s="67">
        <v>7</v>
      </c>
      <c r="P217" s="45">
        <v>7</v>
      </c>
      <c r="Q217" s="45">
        <v>6</v>
      </c>
      <c r="R217" s="67">
        <v>8</v>
      </c>
      <c r="S217" s="77" t="s">
        <v>1805</v>
      </c>
      <c r="T217" s="67" t="s">
        <v>667</v>
      </c>
      <c r="U217" s="78">
        <v>32283</v>
      </c>
      <c r="V217" s="67">
        <f ca="1">ROUNDDOWN((TODAY()-TablaResultados[[#This Row],[Fecha de nacimiento]])/365,0)</f>
        <v>32</v>
      </c>
      <c r="W217" s="68">
        <f>IFERROR(AVERAGE(TablaResultados[[#This Row],[Score-Buscamos la excelencia]:[Score-Vivimos y disfrutamos]]),"")</f>
        <v>76.116071428571431</v>
      </c>
      <c r="X217" s="69">
        <f>AVERAGE(TablaResultados[[#This Row],[Count-Buscamos la excelencia]:[Count-Vivimos y disfrutamos]])</f>
        <v>7</v>
      </c>
      <c r="Y217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218" spans="1:25">
      <c r="A218" s="61" t="s">
        <v>342</v>
      </c>
      <c r="B218" s="64" t="s">
        <v>343</v>
      </c>
      <c r="C218" s="64" t="s">
        <v>14</v>
      </c>
      <c r="D218" s="65">
        <v>4</v>
      </c>
      <c r="E218" s="64" t="s">
        <v>15</v>
      </c>
      <c r="F218" s="61" t="s">
        <v>47</v>
      </c>
      <c r="G218" s="61" t="s">
        <v>710</v>
      </c>
      <c r="H218" s="87" t="str">
        <f>VLOOKUP(TablaResultados[[#This Row],[DNI]],'Jefes Directos mayo 2020'!$A$2:$I$318,8,0)</f>
        <v>GUERRA MEDINA LUIS</v>
      </c>
      <c r="I218" s="75" t="s">
        <v>821</v>
      </c>
      <c r="J218" s="76">
        <v>40408</v>
      </c>
      <c r="K218" s="10">
        <v>84.375</v>
      </c>
      <c r="L218" s="10">
        <v>86.111111111111114</v>
      </c>
      <c r="M218" s="10">
        <v>83.333333333333329</v>
      </c>
      <c r="N218" s="10">
        <v>87.5</v>
      </c>
      <c r="O218" s="67">
        <v>8</v>
      </c>
      <c r="P218" s="45">
        <v>9</v>
      </c>
      <c r="Q218" s="45">
        <v>9</v>
      </c>
      <c r="R218" s="67">
        <v>10</v>
      </c>
      <c r="S218" s="77" t="s">
        <v>1805</v>
      </c>
      <c r="T218" s="67" t="s">
        <v>667</v>
      </c>
      <c r="U218" s="78">
        <v>30526</v>
      </c>
      <c r="V218" s="67">
        <f ca="1">ROUNDDOWN((TODAY()-TablaResultados[[#This Row],[Fecha de nacimiento]])/365,0)</f>
        <v>37</v>
      </c>
      <c r="W218" s="68">
        <f>IFERROR(AVERAGE(TablaResultados[[#This Row],[Score-Buscamos la excelencia]:[Score-Vivimos y disfrutamos]]),"")</f>
        <v>85.329861111111114</v>
      </c>
      <c r="X218" s="69">
        <f>AVERAGE(TablaResultados[[#This Row],[Count-Buscamos la excelencia]:[Count-Vivimos y disfrutamos]])</f>
        <v>9</v>
      </c>
      <c r="Y218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219" spans="1:25">
      <c r="A219" s="61" t="s">
        <v>354</v>
      </c>
      <c r="B219" s="64" t="s">
        <v>355</v>
      </c>
      <c r="C219" s="64" t="s">
        <v>14</v>
      </c>
      <c r="D219" s="65">
        <v>4</v>
      </c>
      <c r="E219" s="64" t="s">
        <v>15</v>
      </c>
      <c r="F219" s="61" t="s">
        <v>47</v>
      </c>
      <c r="G219" s="61" t="s">
        <v>721</v>
      </c>
      <c r="H219" s="87" t="str">
        <f>VLOOKUP(TablaResultados[[#This Row],[DNI]],'Jefes Directos mayo 2020'!$A$2:$I$318,8,0)</f>
        <v>GUERRA MEDINA LUIS</v>
      </c>
      <c r="I219" s="75" t="s">
        <v>821</v>
      </c>
      <c r="J219" s="76">
        <v>40257</v>
      </c>
      <c r="K219" s="10">
        <v>81.25</v>
      </c>
      <c r="L219" s="10">
        <v>97.222222222222229</v>
      </c>
      <c r="M219" s="10">
        <v>86.111111111111114</v>
      </c>
      <c r="N219" s="10">
        <v>82.5</v>
      </c>
      <c r="O219" s="67">
        <v>8</v>
      </c>
      <c r="P219" s="45">
        <v>9</v>
      </c>
      <c r="Q219" s="45">
        <v>9</v>
      </c>
      <c r="R219" s="67">
        <v>10</v>
      </c>
      <c r="S219" s="77" t="s">
        <v>1805</v>
      </c>
      <c r="T219" s="67" t="s">
        <v>667</v>
      </c>
      <c r="U219" s="78">
        <v>32276</v>
      </c>
      <c r="V219" s="67">
        <f ca="1">ROUNDDOWN((TODAY()-TablaResultados[[#This Row],[Fecha de nacimiento]])/365,0)</f>
        <v>32</v>
      </c>
      <c r="W219" s="68">
        <f>IFERROR(AVERAGE(TablaResultados[[#This Row],[Score-Buscamos la excelencia]:[Score-Vivimos y disfrutamos]]),"")</f>
        <v>86.770833333333343</v>
      </c>
      <c r="X219" s="69">
        <f>AVERAGE(TablaResultados[[#This Row],[Count-Buscamos la excelencia]:[Count-Vivimos y disfrutamos]])</f>
        <v>9</v>
      </c>
      <c r="Y219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220" spans="1:25">
      <c r="A220" s="61" t="s">
        <v>437</v>
      </c>
      <c r="B220" s="64" t="s">
        <v>438</v>
      </c>
      <c r="C220" s="64" t="s">
        <v>14</v>
      </c>
      <c r="D220" s="65">
        <v>4</v>
      </c>
      <c r="E220" s="64" t="s">
        <v>15</v>
      </c>
      <c r="F220" s="61" t="s">
        <v>47</v>
      </c>
      <c r="G220" s="61" t="s">
        <v>710</v>
      </c>
      <c r="H220" s="87" t="str">
        <f>VLOOKUP(TablaResultados[[#This Row],[DNI]],'Jefes Directos mayo 2020'!$A$2:$I$318,8,0)</f>
        <v>GUERRA MEDINA LUIS</v>
      </c>
      <c r="I220" s="75" t="s">
        <v>821</v>
      </c>
      <c r="J220" s="76">
        <v>42676</v>
      </c>
      <c r="K220" s="10">
        <v>82.142857142857139</v>
      </c>
      <c r="L220" s="10">
        <v>82.142857142857139</v>
      </c>
      <c r="M220" s="10">
        <v>78.571428571428569</v>
      </c>
      <c r="N220" s="10">
        <v>87.5</v>
      </c>
      <c r="O220" s="67">
        <v>7</v>
      </c>
      <c r="P220" s="45">
        <v>7</v>
      </c>
      <c r="Q220" s="45">
        <v>7</v>
      </c>
      <c r="R220" s="67">
        <v>8</v>
      </c>
      <c r="S220" s="77" t="s">
        <v>1805</v>
      </c>
      <c r="T220" s="67" t="s">
        <v>667</v>
      </c>
      <c r="U220" s="78">
        <v>34176</v>
      </c>
      <c r="V220" s="67">
        <f ca="1">ROUNDDOWN((TODAY()-TablaResultados[[#This Row],[Fecha de nacimiento]])/365,0)</f>
        <v>27</v>
      </c>
      <c r="W220" s="68">
        <f>IFERROR(AVERAGE(TablaResultados[[#This Row],[Score-Buscamos la excelencia]:[Score-Vivimos y disfrutamos]]),"")</f>
        <v>82.589285714285708</v>
      </c>
      <c r="X220" s="69">
        <f>AVERAGE(TablaResultados[[#This Row],[Count-Buscamos la excelencia]:[Count-Vivimos y disfrutamos]])</f>
        <v>7.25</v>
      </c>
      <c r="Y220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221" spans="1:25">
      <c r="A221" s="61" t="s">
        <v>464</v>
      </c>
      <c r="B221" s="64" t="s">
        <v>465</v>
      </c>
      <c r="C221" s="64" t="s">
        <v>14</v>
      </c>
      <c r="D221" s="65">
        <v>4</v>
      </c>
      <c r="E221" s="64" t="s">
        <v>15</v>
      </c>
      <c r="F221" s="61" t="s">
        <v>47</v>
      </c>
      <c r="G221" s="61" t="s">
        <v>728</v>
      </c>
      <c r="H221" s="87" t="str">
        <f>VLOOKUP(TablaResultados[[#This Row],[DNI]],'Jefes Directos mayo 2020'!$A$2:$I$318,8,0)</f>
        <v>GUERRA MEDINA LUIS</v>
      </c>
      <c r="I221" s="75" t="s">
        <v>821</v>
      </c>
      <c r="J221" s="76">
        <v>42683</v>
      </c>
      <c r="K221" s="10">
        <v>75</v>
      </c>
      <c r="L221" s="10">
        <v>70</v>
      </c>
      <c r="M221" s="10">
        <v>75</v>
      </c>
      <c r="N221" s="10">
        <v>70.833333333333329</v>
      </c>
      <c r="O221" s="67">
        <v>5</v>
      </c>
      <c r="P221" s="45">
        <v>5</v>
      </c>
      <c r="Q221" s="45">
        <v>5</v>
      </c>
      <c r="R221" s="67">
        <v>6</v>
      </c>
      <c r="S221" s="77" t="s">
        <v>1805</v>
      </c>
      <c r="T221" s="67" t="s">
        <v>667</v>
      </c>
      <c r="U221" s="78">
        <v>30831</v>
      </c>
      <c r="V221" s="67">
        <f ca="1">ROUNDDOWN((TODAY()-TablaResultados[[#This Row],[Fecha de nacimiento]])/365,0)</f>
        <v>36</v>
      </c>
      <c r="W221" s="68">
        <f>IFERROR(AVERAGE(TablaResultados[[#This Row],[Score-Buscamos la excelencia]:[Score-Vivimos y disfrutamos]]),"")</f>
        <v>72.708333333333329</v>
      </c>
      <c r="X221" s="69">
        <f>AVERAGE(TablaResultados[[#This Row],[Count-Buscamos la excelencia]:[Count-Vivimos y disfrutamos]])</f>
        <v>5.25</v>
      </c>
      <c r="Y221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222" spans="1:25">
      <c r="A222" s="61" t="s">
        <v>488</v>
      </c>
      <c r="B222" s="64" t="s">
        <v>489</v>
      </c>
      <c r="C222" s="64" t="s">
        <v>14</v>
      </c>
      <c r="D222" s="65">
        <v>4</v>
      </c>
      <c r="E222" s="64" t="s">
        <v>15</v>
      </c>
      <c r="F222" s="61" t="s">
        <v>47</v>
      </c>
      <c r="G222" s="61" t="s">
        <v>747</v>
      </c>
      <c r="H222" s="87" t="str">
        <f>VLOOKUP(TablaResultados[[#This Row],[DNI]],'Jefes Directos mayo 2020'!$A$2:$I$318,8,0)</f>
        <v>GUERRA MEDINA LUIS</v>
      </c>
      <c r="I222" s="75" t="s">
        <v>821</v>
      </c>
      <c r="J222" s="76">
        <v>37991</v>
      </c>
      <c r="K222" s="10">
        <v>79.166666666666671</v>
      </c>
      <c r="L222" s="10">
        <v>75</v>
      </c>
      <c r="M222" s="10">
        <v>79.166666666666671</v>
      </c>
      <c r="N222" s="10">
        <v>85.714285714285708</v>
      </c>
      <c r="O222" s="67">
        <v>6</v>
      </c>
      <c r="P222" s="45">
        <v>6</v>
      </c>
      <c r="Q222" s="45">
        <v>6</v>
      </c>
      <c r="R222" s="67">
        <v>7</v>
      </c>
      <c r="S222" s="77" t="s">
        <v>1805</v>
      </c>
      <c r="T222" s="67" t="s">
        <v>667</v>
      </c>
      <c r="U222" s="78">
        <v>19209</v>
      </c>
      <c r="V222" s="67">
        <f ca="1">ROUNDDOWN((TODAY()-TablaResultados[[#This Row],[Fecha de nacimiento]])/365,0)</f>
        <v>68</v>
      </c>
      <c r="W222" s="68">
        <f>IFERROR(AVERAGE(TablaResultados[[#This Row],[Score-Buscamos la excelencia]:[Score-Vivimos y disfrutamos]]),"")</f>
        <v>79.761904761904773</v>
      </c>
      <c r="X222" s="69">
        <f>AVERAGE(TablaResultados[[#This Row],[Count-Buscamos la excelencia]:[Count-Vivimos y disfrutamos]])</f>
        <v>6.25</v>
      </c>
      <c r="Y222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Más de 54 años</v>
      </c>
    </row>
    <row r="223" spans="1:25">
      <c r="A223" s="7" t="s">
        <v>248</v>
      </c>
      <c r="B223" s="8" t="s">
        <v>249</v>
      </c>
      <c r="C223" s="8" t="s">
        <v>22</v>
      </c>
      <c r="D223" s="9">
        <v>3</v>
      </c>
      <c r="E223" s="8" t="s">
        <v>15</v>
      </c>
      <c r="F223" s="7" t="s">
        <v>250</v>
      </c>
      <c r="G223" s="8" t="s">
        <v>742</v>
      </c>
      <c r="H223" s="8" t="str">
        <f>VLOOKUP(TablaResultados[[#This Row],[DNI]],'Jefes Directos mayo 2020'!$A$2:$I$318,8,0)</f>
        <v>HIDALGO CHAVEZ LUIS FELIPE</v>
      </c>
      <c r="I223" s="36" t="s">
        <v>819</v>
      </c>
      <c r="J223" s="58">
        <v>39630</v>
      </c>
      <c r="K223" s="10">
        <v>66.666666666666671</v>
      </c>
      <c r="L223" s="10">
        <v>62.5</v>
      </c>
      <c r="M223" s="10">
        <v>64.583333333333329</v>
      </c>
      <c r="N223" s="10">
        <v>62.5</v>
      </c>
      <c r="O223" s="11">
        <v>12</v>
      </c>
      <c r="P223" s="11">
        <v>12</v>
      </c>
      <c r="Q223" s="11">
        <v>12</v>
      </c>
      <c r="R223" s="11">
        <v>10</v>
      </c>
      <c r="S223" s="18" t="s">
        <v>637</v>
      </c>
      <c r="T223" s="27" t="s">
        <v>668</v>
      </c>
      <c r="U223" s="30">
        <v>27838</v>
      </c>
      <c r="V223" s="54">
        <f ca="1">ROUNDDOWN((TODAY()-TablaResultados[[#This Row],[Fecha de nacimiento]])/365,0)</f>
        <v>44</v>
      </c>
      <c r="W223" s="55">
        <f>IFERROR(AVERAGE(TablaResultados[[#This Row],[Score-Buscamos la excelencia]:[Score-Vivimos y disfrutamos]]),"")</f>
        <v>64.0625</v>
      </c>
      <c r="X223" s="56">
        <f>AVERAGE(TablaResultados[[#This Row],[Count-Buscamos la excelencia]:[Count-Vivimos y disfrutamos]])</f>
        <v>11.5</v>
      </c>
      <c r="Y223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224" spans="1:25">
      <c r="A224" s="7" t="s">
        <v>374</v>
      </c>
      <c r="B224" s="8" t="s">
        <v>375</v>
      </c>
      <c r="C224" s="8" t="s">
        <v>22</v>
      </c>
      <c r="D224" s="9">
        <v>3</v>
      </c>
      <c r="E224" s="8" t="s">
        <v>15</v>
      </c>
      <c r="F224" s="7" t="s">
        <v>250</v>
      </c>
      <c r="G224" s="8" t="s">
        <v>742</v>
      </c>
      <c r="H224" s="8" t="str">
        <f>VLOOKUP(TablaResultados[[#This Row],[DNI]],'Jefes Directos mayo 2020'!$A$2:$I$318,8,0)</f>
        <v>HIDALGO CHAVEZ LUIS FELIPE</v>
      </c>
      <c r="I224" s="36" t="s">
        <v>819</v>
      </c>
      <c r="J224" s="58">
        <v>42982</v>
      </c>
      <c r="K224" s="10">
        <v>60.416666666666657</v>
      </c>
      <c r="L224" s="10">
        <v>54.545454545454547</v>
      </c>
      <c r="M224" s="10">
        <v>62.5</v>
      </c>
      <c r="N224" s="10">
        <v>64.583333333333329</v>
      </c>
      <c r="O224" s="11">
        <v>12</v>
      </c>
      <c r="P224" s="11">
        <v>11</v>
      </c>
      <c r="Q224" s="11">
        <v>12</v>
      </c>
      <c r="R224" s="11">
        <v>12</v>
      </c>
      <c r="S224" s="18" t="s">
        <v>637</v>
      </c>
      <c r="T224" s="27" t="s">
        <v>668</v>
      </c>
      <c r="U224" s="30">
        <v>33801</v>
      </c>
      <c r="V224" s="54">
        <f ca="1">ROUNDDOWN((TODAY()-TablaResultados[[#This Row],[Fecha de nacimiento]])/365,0)</f>
        <v>28</v>
      </c>
      <c r="W224" s="55">
        <f>IFERROR(AVERAGE(TablaResultados[[#This Row],[Score-Buscamos la excelencia]:[Score-Vivimos y disfrutamos]]),"")</f>
        <v>60.511363636363626</v>
      </c>
      <c r="X224" s="56">
        <f>AVERAGE(TablaResultados[[#This Row],[Count-Buscamos la excelencia]:[Count-Vivimos y disfrutamos]])</f>
        <v>11.75</v>
      </c>
      <c r="Y224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225" spans="1:25">
      <c r="A225" s="61" t="s">
        <v>248</v>
      </c>
      <c r="B225" s="64" t="s">
        <v>249</v>
      </c>
      <c r="C225" s="64" t="s">
        <v>22</v>
      </c>
      <c r="D225" s="65">
        <v>3</v>
      </c>
      <c r="E225" s="64" t="s">
        <v>15</v>
      </c>
      <c r="F225" s="61" t="s">
        <v>250</v>
      </c>
      <c r="G225" s="61" t="s">
        <v>742</v>
      </c>
      <c r="H225" s="87" t="str">
        <f>VLOOKUP(TablaResultados[[#This Row],[DNI]],'Jefes Directos mayo 2020'!$A$2:$I$318,8,0)</f>
        <v>HIDALGO CHAVEZ LUIS FELIPE</v>
      </c>
      <c r="I225" s="75" t="s">
        <v>819</v>
      </c>
      <c r="J225" s="76">
        <v>39630</v>
      </c>
      <c r="K225" s="10">
        <v>51.5625</v>
      </c>
      <c r="L225" s="10">
        <v>55.882352941176471</v>
      </c>
      <c r="M225" s="10">
        <v>56.25</v>
      </c>
      <c r="N225" s="10">
        <v>53.125</v>
      </c>
      <c r="O225" s="67">
        <v>16</v>
      </c>
      <c r="P225" s="45">
        <v>17</v>
      </c>
      <c r="Q225" s="45">
        <v>16</v>
      </c>
      <c r="R225" s="67">
        <v>16</v>
      </c>
      <c r="S225" s="77" t="s">
        <v>1805</v>
      </c>
      <c r="T225" s="67" t="s">
        <v>668</v>
      </c>
      <c r="U225" s="78">
        <v>27838</v>
      </c>
      <c r="V225" s="67">
        <f ca="1">ROUNDDOWN((TODAY()-TablaResultados[[#This Row],[Fecha de nacimiento]])/365,0)</f>
        <v>44</v>
      </c>
      <c r="W225" s="68">
        <f>IFERROR(AVERAGE(TablaResultados[[#This Row],[Score-Buscamos la excelencia]:[Score-Vivimos y disfrutamos]]),"")</f>
        <v>54.204963235294116</v>
      </c>
      <c r="X225" s="69">
        <f>AVERAGE(TablaResultados[[#This Row],[Count-Buscamos la excelencia]:[Count-Vivimos y disfrutamos]])</f>
        <v>16.25</v>
      </c>
      <c r="Y225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226" spans="1:25">
      <c r="A226" s="61" t="s">
        <v>374</v>
      </c>
      <c r="B226" s="64" t="s">
        <v>375</v>
      </c>
      <c r="C226" s="64" t="s">
        <v>22</v>
      </c>
      <c r="D226" s="65">
        <v>3</v>
      </c>
      <c r="E226" s="64" t="s">
        <v>15</v>
      </c>
      <c r="F226" s="61" t="s">
        <v>250</v>
      </c>
      <c r="G226" s="61" t="s">
        <v>742</v>
      </c>
      <c r="H226" s="87" t="str">
        <f>VLOOKUP(TablaResultados[[#This Row],[DNI]],'Jefes Directos mayo 2020'!$A$2:$I$318,8,0)</f>
        <v>HIDALGO CHAVEZ LUIS FELIPE</v>
      </c>
      <c r="I226" s="75" t="s">
        <v>819</v>
      </c>
      <c r="J226" s="76">
        <v>42982</v>
      </c>
      <c r="K226" s="10">
        <v>56.25</v>
      </c>
      <c r="L226" s="10">
        <v>58.333333333333343</v>
      </c>
      <c r="M226" s="10">
        <v>64.583333333333329</v>
      </c>
      <c r="N226" s="10">
        <v>60.416666666666657</v>
      </c>
      <c r="O226" s="67">
        <v>12</v>
      </c>
      <c r="P226" s="45">
        <v>12</v>
      </c>
      <c r="Q226" s="45">
        <v>12</v>
      </c>
      <c r="R226" s="67">
        <v>12</v>
      </c>
      <c r="S226" s="77" t="s">
        <v>1805</v>
      </c>
      <c r="T226" s="67" t="s">
        <v>668</v>
      </c>
      <c r="U226" s="78">
        <v>33801</v>
      </c>
      <c r="V226" s="67">
        <f ca="1">ROUNDDOWN((TODAY()-TablaResultados[[#This Row],[Fecha de nacimiento]])/365,0)</f>
        <v>28</v>
      </c>
      <c r="W226" s="68">
        <f>IFERROR(AVERAGE(TablaResultados[[#This Row],[Score-Buscamos la excelencia]:[Score-Vivimos y disfrutamos]]),"")</f>
        <v>59.895833333333336</v>
      </c>
      <c r="X226" s="69">
        <f>AVERAGE(TablaResultados[[#This Row],[Count-Buscamos la excelencia]:[Count-Vivimos y disfrutamos]])</f>
        <v>12</v>
      </c>
      <c r="Y226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227" spans="1:25">
      <c r="A227" s="7" t="s">
        <v>77</v>
      </c>
      <c r="B227" s="8" t="s">
        <v>78</v>
      </c>
      <c r="C227" s="8" t="s">
        <v>22</v>
      </c>
      <c r="D227" s="9">
        <v>3</v>
      </c>
      <c r="E227" s="8" t="s">
        <v>15</v>
      </c>
      <c r="F227" s="7" t="s">
        <v>79</v>
      </c>
      <c r="G227" s="8" t="s">
        <v>703</v>
      </c>
      <c r="H227" s="8" t="str">
        <f>VLOOKUP(TablaResultados[[#This Row],[DNI]],'Jefes Directos mayo 2020'!$A$2:$I$318,8,0)</f>
        <v>JIMENEZ ASPILCUETA JOEL</v>
      </c>
      <c r="I227" s="36" t="s">
        <v>826</v>
      </c>
      <c r="J227" s="58">
        <v>42737</v>
      </c>
      <c r="K227" s="10">
        <v>60.416666666666657</v>
      </c>
      <c r="L227" s="10">
        <v>60.714285714285722</v>
      </c>
      <c r="M227" s="10">
        <v>62.5</v>
      </c>
      <c r="N227" s="10">
        <v>62.5</v>
      </c>
      <c r="O227" s="11">
        <v>12</v>
      </c>
      <c r="P227" s="11">
        <v>14</v>
      </c>
      <c r="Q227" s="11">
        <v>12</v>
      </c>
      <c r="R227" s="10">
        <v>12</v>
      </c>
      <c r="S227" s="18" t="s">
        <v>637</v>
      </c>
      <c r="T227" s="27" t="s">
        <v>667</v>
      </c>
      <c r="U227" s="30">
        <v>20359</v>
      </c>
      <c r="V227" s="54">
        <f ca="1">ROUNDDOWN((TODAY()-TablaResultados[[#This Row],[Fecha de nacimiento]])/365,0)</f>
        <v>64</v>
      </c>
      <c r="W227" s="55">
        <f>IFERROR(AVERAGE(TablaResultados[[#This Row],[Score-Buscamos la excelencia]:[Score-Vivimos y disfrutamos]]),"")</f>
        <v>61.532738095238095</v>
      </c>
      <c r="X227" s="56">
        <f>AVERAGE(TablaResultados[[#This Row],[Count-Buscamos la excelencia]:[Count-Vivimos y disfrutamos]])</f>
        <v>12.5</v>
      </c>
      <c r="Y227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Más de 54 años</v>
      </c>
    </row>
    <row r="228" spans="1:25">
      <c r="A228" s="7" t="s">
        <v>129</v>
      </c>
      <c r="B228" s="8" t="s">
        <v>130</v>
      </c>
      <c r="C228" s="8" t="s">
        <v>22</v>
      </c>
      <c r="D228" s="9">
        <v>3</v>
      </c>
      <c r="E228" s="8" t="s">
        <v>15</v>
      </c>
      <c r="F228" s="7" t="s">
        <v>131</v>
      </c>
      <c r="G228" s="8" t="s">
        <v>718</v>
      </c>
      <c r="H228" s="8" t="str">
        <f>VLOOKUP(TablaResultados[[#This Row],[DNI]],'Jefes Directos mayo 2020'!$A$2:$I$318,8,0)</f>
        <v>JIMENEZ ASPILCUETA JOEL</v>
      </c>
      <c r="I228" s="36" t="s">
        <v>819</v>
      </c>
      <c r="J228" s="58">
        <v>43115</v>
      </c>
      <c r="K228" s="10">
        <v>79.761904761904759</v>
      </c>
      <c r="L228" s="10">
        <v>83.333333333333329</v>
      </c>
      <c r="M228" s="10">
        <v>78.571428571428569</v>
      </c>
      <c r="N228" s="10">
        <v>83.695652173913047</v>
      </c>
      <c r="O228" s="11">
        <v>21</v>
      </c>
      <c r="P228" s="11">
        <v>24</v>
      </c>
      <c r="Q228" s="11">
        <v>21</v>
      </c>
      <c r="R228" s="11">
        <v>23</v>
      </c>
      <c r="S228" s="18" t="s">
        <v>637</v>
      </c>
      <c r="T228" s="27" t="s">
        <v>667</v>
      </c>
      <c r="U228" s="30">
        <v>29570</v>
      </c>
      <c r="V228" s="54">
        <f ca="1">ROUNDDOWN((TODAY()-TablaResultados[[#This Row],[Fecha de nacimiento]])/365,0)</f>
        <v>39</v>
      </c>
      <c r="W228" s="55">
        <f>IFERROR(AVERAGE(TablaResultados[[#This Row],[Score-Buscamos la excelencia]:[Score-Vivimos y disfrutamos]]),"")</f>
        <v>81.340579710144922</v>
      </c>
      <c r="X228" s="56">
        <f>AVERAGE(TablaResultados[[#This Row],[Count-Buscamos la excelencia]:[Count-Vivimos y disfrutamos]])</f>
        <v>22.25</v>
      </c>
      <c r="Y228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229" spans="1:25">
      <c r="A229" s="7" t="s">
        <v>269</v>
      </c>
      <c r="B229" s="8" t="s">
        <v>270</v>
      </c>
      <c r="C229" s="8" t="s">
        <v>14</v>
      </c>
      <c r="D229" s="9">
        <v>4</v>
      </c>
      <c r="E229" s="8" t="s">
        <v>15</v>
      </c>
      <c r="F229" s="7" t="s">
        <v>79</v>
      </c>
      <c r="G229" s="8" t="s">
        <v>744</v>
      </c>
      <c r="H229" s="8" t="str">
        <f>VLOOKUP(TablaResultados[[#This Row],[DNI]],'Jefes Directos mayo 2020'!$A$2:$I$318,8,0)</f>
        <v>JIMENEZ ASPILCUETA JOEL</v>
      </c>
      <c r="I229" s="36" t="s">
        <v>826</v>
      </c>
      <c r="J229" s="58">
        <v>42863</v>
      </c>
      <c r="K229" s="10">
        <v>66.666666666666671</v>
      </c>
      <c r="L229" s="10">
        <v>75</v>
      </c>
      <c r="M229" s="10">
        <v>63.888888888888893</v>
      </c>
      <c r="N229" s="10">
        <v>66.666666666666671</v>
      </c>
      <c r="O229" s="11">
        <v>9</v>
      </c>
      <c r="P229" s="11">
        <v>10</v>
      </c>
      <c r="Q229" s="11">
        <v>9</v>
      </c>
      <c r="R229" s="11">
        <v>9</v>
      </c>
      <c r="S229" s="18" t="s">
        <v>637</v>
      </c>
      <c r="T229" s="27" t="s">
        <v>667</v>
      </c>
      <c r="U229" s="30">
        <v>30194</v>
      </c>
      <c r="V229" s="54">
        <f ca="1">ROUNDDOWN((TODAY()-TablaResultados[[#This Row],[Fecha de nacimiento]])/365,0)</f>
        <v>37</v>
      </c>
      <c r="W229" s="55">
        <f>IFERROR(AVERAGE(TablaResultados[[#This Row],[Score-Buscamos la excelencia]:[Score-Vivimos y disfrutamos]]),"")</f>
        <v>68.055555555555557</v>
      </c>
      <c r="X229" s="56">
        <f>AVERAGE(TablaResultados[[#This Row],[Count-Buscamos la excelencia]:[Count-Vivimos y disfrutamos]])</f>
        <v>9.25</v>
      </c>
      <c r="Y229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230" spans="1:25">
      <c r="A230" s="7" t="s">
        <v>271</v>
      </c>
      <c r="B230" s="8" t="s">
        <v>272</v>
      </c>
      <c r="C230" s="8" t="s">
        <v>14</v>
      </c>
      <c r="D230" s="9">
        <v>4</v>
      </c>
      <c r="E230" s="8" t="s">
        <v>15</v>
      </c>
      <c r="F230" s="7" t="s">
        <v>79</v>
      </c>
      <c r="G230" s="8" t="s">
        <v>745</v>
      </c>
      <c r="H230" s="8" t="str">
        <f>VLOOKUP(TablaResultados[[#This Row],[DNI]],'Jefes Directos mayo 2020'!$A$2:$I$318,8,0)</f>
        <v>JIMENEZ ASPILCUETA JOEL</v>
      </c>
      <c r="I230" s="36" t="s">
        <v>826</v>
      </c>
      <c r="J230" s="58">
        <v>43628</v>
      </c>
      <c r="K230" s="10">
        <v>80</v>
      </c>
      <c r="L230" s="10">
        <v>79.166666666666671</v>
      </c>
      <c r="M230" s="10">
        <v>70</v>
      </c>
      <c r="N230" s="10">
        <v>80</v>
      </c>
      <c r="O230" s="11">
        <v>5</v>
      </c>
      <c r="P230" s="11">
        <v>6</v>
      </c>
      <c r="Q230" s="11">
        <v>5</v>
      </c>
      <c r="R230" s="11">
        <v>5</v>
      </c>
      <c r="S230" s="18" t="s">
        <v>637</v>
      </c>
      <c r="T230" s="27" t="s">
        <v>667</v>
      </c>
      <c r="U230" s="30">
        <v>28311</v>
      </c>
      <c r="V230" s="54">
        <f ca="1">ROUNDDOWN((TODAY()-TablaResultados[[#This Row],[Fecha de nacimiento]])/365,0)</f>
        <v>43</v>
      </c>
      <c r="W230" s="55">
        <f>IFERROR(AVERAGE(TablaResultados[[#This Row],[Score-Buscamos la excelencia]:[Score-Vivimos y disfrutamos]]),"")</f>
        <v>77.291666666666671</v>
      </c>
      <c r="X230" s="56">
        <f>AVERAGE(TablaResultados[[#This Row],[Count-Buscamos la excelencia]:[Count-Vivimos y disfrutamos]])</f>
        <v>5.25</v>
      </c>
      <c r="Y230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231" spans="1:25">
      <c r="A231" s="7" t="s">
        <v>346</v>
      </c>
      <c r="B231" s="8" t="s">
        <v>347</v>
      </c>
      <c r="C231" s="8" t="s">
        <v>14</v>
      </c>
      <c r="D231" s="9">
        <v>4</v>
      </c>
      <c r="E231" s="8" t="s">
        <v>15</v>
      </c>
      <c r="F231" s="7" t="s">
        <v>131</v>
      </c>
      <c r="G231" s="8" t="s">
        <v>761</v>
      </c>
      <c r="H231" s="8" t="str">
        <f>VLOOKUP(TablaResultados[[#This Row],[DNI]],'Jefes Directos mayo 2020'!$A$2:$I$318,8,0)</f>
        <v>JIMENEZ ASPILCUETA JOEL</v>
      </c>
      <c r="I231" s="36" t="s">
        <v>819</v>
      </c>
      <c r="J231" s="58">
        <v>41373</v>
      </c>
      <c r="K231" s="10">
        <v>83.333333333333329</v>
      </c>
      <c r="L231" s="10">
        <v>83.333333333333329</v>
      </c>
      <c r="M231" s="10">
        <v>85.416666666666671</v>
      </c>
      <c r="N231" s="10">
        <v>86.36363636363636</v>
      </c>
      <c r="O231" s="11">
        <v>12</v>
      </c>
      <c r="P231" s="11">
        <v>12</v>
      </c>
      <c r="Q231" s="11">
        <v>12</v>
      </c>
      <c r="R231" s="11">
        <v>11</v>
      </c>
      <c r="S231" s="18" t="s">
        <v>637</v>
      </c>
      <c r="T231" s="27" t="s">
        <v>667</v>
      </c>
      <c r="U231" s="30">
        <v>33704</v>
      </c>
      <c r="V231" s="54">
        <f ca="1">ROUNDDOWN((TODAY()-TablaResultados[[#This Row],[Fecha de nacimiento]])/365,0)</f>
        <v>28</v>
      </c>
      <c r="W231" s="55">
        <f>IFERROR(AVERAGE(TablaResultados[[#This Row],[Score-Buscamos la excelencia]:[Score-Vivimos y disfrutamos]]),"")</f>
        <v>84.611742424242422</v>
      </c>
      <c r="X231" s="56">
        <f>AVERAGE(TablaResultados[[#This Row],[Count-Buscamos la excelencia]:[Count-Vivimos y disfrutamos]])</f>
        <v>11.75</v>
      </c>
      <c r="Y231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232" spans="1:25">
      <c r="A232" s="7" t="s">
        <v>431</v>
      </c>
      <c r="B232" s="8" t="s">
        <v>432</v>
      </c>
      <c r="C232" s="8" t="s">
        <v>14</v>
      </c>
      <c r="D232" s="9">
        <v>4</v>
      </c>
      <c r="E232" s="8" t="s">
        <v>15</v>
      </c>
      <c r="F232" s="7" t="s">
        <v>131</v>
      </c>
      <c r="G232" s="8" t="s">
        <v>761</v>
      </c>
      <c r="H232" s="8" t="str">
        <f>VLOOKUP(TablaResultados[[#This Row],[DNI]],'Jefes Directos mayo 2020'!$A$2:$I$318,8,0)</f>
        <v>JIMENEZ ASPILCUETA JOEL</v>
      </c>
      <c r="I232" s="36" t="s">
        <v>819</v>
      </c>
      <c r="J232" s="58">
        <v>42800</v>
      </c>
      <c r="K232" s="10">
        <v>82.692307692307693</v>
      </c>
      <c r="L232" s="10">
        <v>80.769230769230774</v>
      </c>
      <c r="M232" s="10">
        <v>82.692307692307693</v>
      </c>
      <c r="N232" s="10">
        <v>82.692307692307693</v>
      </c>
      <c r="O232" s="11">
        <v>13</v>
      </c>
      <c r="P232" s="11">
        <v>13</v>
      </c>
      <c r="Q232" s="11">
        <v>13</v>
      </c>
      <c r="R232" s="11">
        <v>13</v>
      </c>
      <c r="S232" s="18" t="s">
        <v>637</v>
      </c>
      <c r="T232" s="27" t="s">
        <v>667</v>
      </c>
      <c r="U232" s="30">
        <v>27164</v>
      </c>
      <c r="V232" s="54">
        <f ca="1">ROUNDDOWN((TODAY()-TablaResultados[[#This Row],[Fecha de nacimiento]])/365,0)</f>
        <v>46</v>
      </c>
      <c r="W232" s="55">
        <f>IFERROR(AVERAGE(TablaResultados[[#This Row],[Score-Buscamos la excelencia]:[Score-Vivimos y disfrutamos]]),"")</f>
        <v>82.211538461538453</v>
      </c>
      <c r="X232" s="56">
        <f>AVERAGE(TablaResultados[[#This Row],[Count-Buscamos la excelencia]:[Count-Vivimos y disfrutamos]])</f>
        <v>13</v>
      </c>
      <c r="Y232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45 años a 54 años</v>
      </c>
    </row>
    <row r="233" spans="1:25">
      <c r="A233" s="7" t="s">
        <v>526</v>
      </c>
      <c r="B233" s="8" t="s">
        <v>527</v>
      </c>
      <c r="C233" s="8" t="s">
        <v>14</v>
      </c>
      <c r="D233" s="9">
        <v>4</v>
      </c>
      <c r="E233" s="8" t="s">
        <v>15</v>
      </c>
      <c r="F233" s="7" t="s">
        <v>79</v>
      </c>
      <c r="G233" s="8" t="s">
        <v>744</v>
      </c>
      <c r="H233" s="8" t="str">
        <f>VLOOKUP(TablaResultados[[#This Row],[DNI]],'Jefes Directos mayo 2020'!$A$2:$I$318,8,0)</f>
        <v>JIMENEZ ASPILCUETA JOEL</v>
      </c>
      <c r="I233" s="36" t="s">
        <v>826</v>
      </c>
      <c r="J233" s="58">
        <v>43481</v>
      </c>
      <c r="K233" s="10">
        <v>66.666666666666671</v>
      </c>
      <c r="L233" s="10">
        <v>75</v>
      </c>
      <c r="M233" s="10">
        <v>75</v>
      </c>
      <c r="N233" s="10">
        <v>66.666666666666671</v>
      </c>
      <c r="O233" s="11">
        <v>9</v>
      </c>
      <c r="P233" s="11">
        <v>10</v>
      </c>
      <c r="Q233" s="11">
        <v>8</v>
      </c>
      <c r="R233" s="11">
        <v>9</v>
      </c>
      <c r="S233" s="18" t="s">
        <v>637</v>
      </c>
      <c r="T233" s="27" t="s">
        <v>667</v>
      </c>
      <c r="U233" s="30">
        <v>32833</v>
      </c>
      <c r="V233" s="54">
        <f ca="1">ROUNDDOWN((TODAY()-TablaResultados[[#This Row],[Fecha de nacimiento]])/365,0)</f>
        <v>30</v>
      </c>
      <c r="W233" s="55">
        <f>IFERROR(AVERAGE(TablaResultados[[#This Row],[Score-Buscamos la excelencia]:[Score-Vivimos y disfrutamos]]),"")</f>
        <v>70.833333333333343</v>
      </c>
      <c r="X233" s="56">
        <f>AVERAGE(TablaResultados[[#This Row],[Count-Buscamos la excelencia]:[Count-Vivimos y disfrutamos]])</f>
        <v>9</v>
      </c>
      <c r="Y233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234" spans="1:25">
      <c r="A234" s="7" t="s">
        <v>551</v>
      </c>
      <c r="B234" s="8" t="s">
        <v>552</v>
      </c>
      <c r="C234" s="8" t="s">
        <v>55</v>
      </c>
      <c r="D234" s="9">
        <v>2</v>
      </c>
      <c r="E234" s="8" t="s">
        <v>15</v>
      </c>
      <c r="F234" s="7" t="s">
        <v>79</v>
      </c>
      <c r="G234" s="8" t="s">
        <v>801</v>
      </c>
      <c r="H234" s="8" t="str">
        <f>VLOOKUP(TablaResultados[[#This Row],[DNI]],'Jefes Directos mayo 2020'!$A$2:$I$318,8,0)</f>
        <v>JIMENEZ ASPILCUETA JOEL</v>
      </c>
      <c r="I234" s="36" t="s">
        <v>826</v>
      </c>
      <c r="J234" s="58">
        <v>40658</v>
      </c>
      <c r="K234" s="10">
        <v>73.611111111111114</v>
      </c>
      <c r="L234" s="10">
        <v>72.5</v>
      </c>
      <c r="M234" s="10">
        <v>73.529411764705884</v>
      </c>
      <c r="N234" s="10">
        <v>73.611111111111114</v>
      </c>
      <c r="O234" s="11">
        <v>18</v>
      </c>
      <c r="P234" s="11">
        <v>20</v>
      </c>
      <c r="Q234" s="11">
        <v>17</v>
      </c>
      <c r="R234" s="11">
        <v>18</v>
      </c>
      <c r="S234" s="18" t="s">
        <v>637</v>
      </c>
      <c r="T234" s="27" t="s">
        <v>667</v>
      </c>
      <c r="U234" s="30">
        <v>24515</v>
      </c>
      <c r="V234" s="54">
        <f ca="1">ROUNDDOWN((TODAY()-TablaResultados[[#This Row],[Fecha de nacimiento]])/365,0)</f>
        <v>53</v>
      </c>
      <c r="W234" s="55">
        <f>IFERROR(AVERAGE(TablaResultados[[#This Row],[Score-Buscamos la excelencia]:[Score-Vivimos y disfrutamos]]),"")</f>
        <v>73.312908496732035</v>
      </c>
      <c r="X234" s="56">
        <f>AVERAGE(TablaResultados[[#This Row],[Count-Buscamos la excelencia]:[Count-Vivimos y disfrutamos]])</f>
        <v>18.25</v>
      </c>
      <c r="Y234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45 años a 54 años</v>
      </c>
    </row>
    <row r="235" spans="1:25">
      <c r="A235" s="61" t="s">
        <v>129</v>
      </c>
      <c r="B235" s="64" t="s">
        <v>130</v>
      </c>
      <c r="C235" s="64" t="s">
        <v>22</v>
      </c>
      <c r="D235" s="65">
        <v>3</v>
      </c>
      <c r="E235" s="64" t="s">
        <v>15</v>
      </c>
      <c r="F235" s="61" t="s">
        <v>131</v>
      </c>
      <c r="G235" s="61" t="s">
        <v>718</v>
      </c>
      <c r="H235" s="87" t="str">
        <f>VLOOKUP(TablaResultados[[#This Row],[DNI]],'Jefes Directos mayo 2020'!$A$2:$I$318,8,0)</f>
        <v>JIMENEZ ASPILCUETA JOEL</v>
      </c>
      <c r="I235" s="75" t="s">
        <v>819</v>
      </c>
      <c r="J235" s="76">
        <v>43115</v>
      </c>
      <c r="K235" s="10">
        <v>77.38095238095238</v>
      </c>
      <c r="L235" s="10">
        <v>78.125</v>
      </c>
      <c r="M235" s="10">
        <v>79.166666666666671</v>
      </c>
      <c r="N235" s="10">
        <v>75</v>
      </c>
      <c r="O235" s="67">
        <v>21</v>
      </c>
      <c r="P235" s="45">
        <v>24</v>
      </c>
      <c r="Q235" s="45">
        <v>24</v>
      </c>
      <c r="R235" s="67">
        <v>23</v>
      </c>
      <c r="S235" s="77" t="s">
        <v>1805</v>
      </c>
      <c r="T235" s="67" t="s">
        <v>667</v>
      </c>
      <c r="U235" s="78">
        <v>29570</v>
      </c>
      <c r="V235" s="67">
        <f ca="1">ROUNDDOWN((TODAY()-TablaResultados[[#This Row],[Fecha de nacimiento]])/365,0)</f>
        <v>39</v>
      </c>
      <c r="W235" s="68">
        <f>IFERROR(AVERAGE(TablaResultados[[#This Row],[Score-Buscamos la excelencia]:[Score-Vivimos y disfrutamos]]),"")</f>
        <v>77.418154761904759</v>
      </c>
      <c r="X235" s="69">
        <f>AVERAGE(TablaResultados[[#This Row],[Count-Buscamos la excelencia]:[Count-Vivimos y disfrutamos]])</f>
        <v>23</v>
      </c>
      <c r="Y235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236" spans="1:25">
      <c r="A236" s="61" t="s">
        <v>269</v>
      </c>
      <c r="B236" s="64" t="s">
        <v>270</v>
      </c>
      <c r="C236" s="64" t="s">
        <v>14</v>
      </c>
      <c r="D236" s="65">
        <v>4</v>
      </c>
      <c r="E236" s="64" t="s">
        <v>15</v>
      </c>
      <c r="F236" s="61" t="s">
        <v>79</v>
      </c>
      <c r="G236" s="61" t="s">
        <v>744</v>
      </c>
      <c r="H236" s="87" t="str">
        <f>VLOOKUP(TablaResultados[[#This Row],[DNI]],'Jefes Directos mayo 2020'!$A$2:$I$318,8,0)</f>
        <v>JIMENEZ ASPILCUETA JOEL</v>
      </c>
      <c r="I236" s="75" t="s">
        <v>826</v>
      </c>
      <c r="J236" s="76">
        <v>42863</v>
      </c>
      <c r="K236" s="10">
        <v>83.333333333333329</v>
      </c>
      <c r="L236" s="10">
        <v>75</v>
      </c>
      <c r="M236" s="10">
        <v>82.142857142857139</v>
      </c>
      <c r="N236" s="10">
        <v>83.333333333333329</v>
      </c>
      <c r="O236" s="67">
        <v>6</v>
      </c>
      <c r="P236" s="45">
        <v>5</v>
      </c>
      <c r="Q236" s="45">
        <v>7</v>
      </c>
      <c r="R236" s="67">
        <v>6</v>
      </c>
      <c r="S236" s="77" t="s">
        <v>1805</v>
      </c>
      <c r="T236" s="67" t="s">
        <v>667</v>
      </c>
      <c r="U236" s="78">
        <v>30194</v>
      </c>
      <c r="V236" s="67">
        <f ca="1">ROUNDDOWN((TODAY()-TablaResultados[[#This Row],[Fecha de nacimiento]])/365,0)</f>
        <v>37</v>
      </c>
      <c r="W236" s="68">
        <f>IFERROR(AVERAGE(TablaResultados[[#This Row],[Score-Buscamos la excelencia]:[Score-Vivimos y disfrutamos]]),"")</f>
        <v>80.952380952380949</v>
      </c>
      <c r="X236" s="69">
        <f>AVERAGE(TablaResultados[[#This Row],[Count-Buscamos la excelencia]:[Count-Vivimos y disfrutamos]])</f>
        <v>6</v>
      </c>
      <c r="Y236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237" spans="1:25">
      <c r="A237" s="61" t="s">
        <v>271</v>
      </c>
      <c r="B237" s="64" t="s">
        <v>272</v>
      </c>
      <c r="C237" s="64" t="s">
        <v>14</v>
      </c>
      <c r="D237" s="65">
        <v>4</v>
      </c>
      <c r="E237" s="64" t="s">
        <v>15</v>
      </c>
      <c r="F237" s="61" t="s">
        <v>79</v>
      </c>
      <c r="G237" s="61" t="s">
        <v>745</v>
      </c>
      <c r="H237" s="87" t="str">
        <f>VLOOKUP(TablaResultados[[#This Row],[DNI]],'Jefes Directos mayo 2020'!$A$2:$I$318,8,0)</f>
        <v>JIMENEZ ASPILCUETA JOEL</v>
      </c>
      <c r="I237" s="75" t="s">
        <v>826</v>
      </c>
      <c r="J237" s="76">
        <v>43628</v>
      </c>
      <c r="K237" s="10">
        <v>83.333333333333329</v>
      </c>
      <c r="L237" s="10">
        <v>79.166666666666671</v>
      </c>
      <c r="M237" s="10">
        <v>75</v>
      </c>
      <c r="N237" s="10">
        <v>79.166666666666671</v>
      </c>
      <c r="O237" s="67">
        <v>6</v>
      </c>
      <c r="P237" s="45">
        <v>6</v>
      </c>
      <c r="Q237" s="45">
        <v>6</v>
      </c>
      <c r="R237" s="67">
        <v>6</v>
      </c>
      <c r="S237" s="77" t="s">
        <v>1805</v>
      </c>
      <c r="T237" s="67" t="s">
        <v>667</v>
      </c>
      <c r="U237" s="78">
        <v>28311</v>
      </c>
      <c r="V237" s="67">
        <f ca="1">ROUNDDOWN((TODAY()-TablaResultados[[#This Row],[Fecha de nacimiento]])/365,0)</f>
        <v>43</v>
      </c>
      <c r="W237" s="68">
        <f>IFERROR(AVERAGE(TablaResultados[[#This Row],[Score-Buscamos la excelencia]:[Score-Vivimos y disfrutamos]]),"")</f>
        <v>79.166666666666671</v>
      </c>
      <c r="X237" s="69">
        <f>AVERAGE(TablaResultados[[#This Row],[Count-Buscamos la excelencia]:[Count-Vivimos y disfrutamos]])</f>
        <v>6</v>
      </c>
      <c r="Y237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238" spans="1:25">
      <c r="A238" s="61" t="s">
        <v>346</v>
      </c>
      <c r="B238" s="64" t="s">
        <v>347</v>
      </c>
      <c r="C238" s="64" t="s">
        <v>14</v>
      </c>
      <c r="D238" s="65">
        <v>4</v>
      </c>
      <c r="E238" s="64" t="s">
        <v>15</v>
      </c>
      <c r="F238" s="61" t="s">
        <v>131</v>
      </c>
      <c r="G238" s="61" t="s">
        <v>761</v>
      </c>
      <c r="H238" s="87" t="str">
        <f>VLOOKUP(TablaResultados[[#This Row],[DNI]],'Jefes Directos mayo 2020'!$A$2:$I$318,8,0)</f>
        <v>JIMENEZ ASPILCUETA JOEL</v>
      </c>
      <c r="I238" s="75" t="s">
        <v>819</v>
      </c>
      <c r="J238" s="76">
        <v>41373</v>
      </c>
      <c r="K238" s="10">
        <v>76.470588235294116</v>
      </c>
      <c r="L238" s="10">
        <v>75</v>
      </c>
      <c r="M238" s="10">
        <v>82.352941176470594</v>
      </c>
      <c r="N238" s="10">
        <v>72.058823529411768</v>
      </c>
      <c r="O238" s="67">
        <v>17</v>
      </c>
      <c r="P238" s="45">
        <v>17</v>
      </c>
      <c r="Q238" s="45">
        <v>17</v>
      </c>
      <c r="R238" s="67">
        <v>17</v>
      </c>
      <c r="S238" s="77" t="s">
        <v>1805</v>
      </c>
      <c r="T238" s="67" t="s">
        <v>667</v>
      </c>
      <c r="U238" s="78">
        <v>33704</v>
      </c>
      <c r="V238" s="67">
        <f ca="1">ROUNDDOWN((TODAY()-TablaResultados[[#This Row],[Fecha de nacimiento]])/365,0)</f>
        <v>28</v>
      </c>
      <c r="W238" s="68">
        <f>IFERROR(AVERAGE(TablaResultados[[#This Row],[Score-Buscamos la excelencia]:[Score-Vivimos y disfrutamos]]),"")</f>
        <v>76.470588235294116</v>
      </c>
      <c r="X238" s="69">
        <f>AVERAGE(TablaResultados[[#This Row],[Count-Buscamos la excelencia]:[Count-Vivimos y disfrutamos]])</f>
        <v>17</v>
      </c>
      <c r="Y238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239" spans="1:25">
      <c r="A239" s="61" t="s">
        <v>431</v>
      </c>
      <c r="B239" s="64" t="s">
        <v>432</v>
      </c>
      <c r="C239" s="64" t="s">
        <v>14</v>
      </c>
      <c r="D239" s="65">
        <v>4</v>
      </c>
      <c r="E239" s="64" t="s">
        <v>15</v>
      </c>
      <c r="F239" s="61" t="s">
        <v>131</v>
      </c>
      <c r="G239" s="61" t="s">
        <v>761</v>
      </c>
      <c r="H239" s="87" t="str">
        <f>VLOOKUP(TablaResultados[[#This Row],[DNI]],'Jefes Directos mayo 2020'!$A$2:$I$318,8,0)</f>
        <v>JIMENEZ ASPILCUETA JOEL</v>
      </c>
      <c r="I239" s="75" t="s">
        <v>819</v>
      </c>
      <c r="J239" s="76">
        <v>42800</v>
      </c>
      <c r="K239" s="10">
        <v>82.692307692307693</v>
      </c>
      <c r="L239" s="10">
        <v>82.142857142857139</v>
      </c>
      <c r="M239" s="10">
        <v>80.357142857142861</v>
      </c>
      <c r="N239" s="10">
        <v>85.714285714285708</v>
      </c>
      <c r="O239" s="67">
        <v>13</v>
      </c>
      <c r="P239" s="45">
        <v>14</v>
      </c>
      <c r="Q239" s="45">
        <v>14</v>
      </c>
      <c r="R239" s="67">
        <v>14</v>
      </c>
      <c r="S239" s="77" t="s">
        <v>1805</v>
      </c>
      <c r="T239" s="67" t="s">
        <v>667</v>
      </c>
      <c r="U239" s="78">
        <v>27164</v>
      </c>
      <c r="V239" s="67">
        <f ca="1">ROUNDDOWN((TODAY()-TablaResultados[[#This Row],[Fecha de nacimiento]])/365,0)</f>
        <v>46</v>
      </c>
      <c r="W239" s="68">
        <f>IFERROR(AVERAGE(TablaResultados[[#This Row],[Score-Buscamos la excelencia]:[Score-Vivimos y disfrutamos]]),"")</f>
        <v>82.72664835164835</v>
      </c>
      <c r="X239" s="69">
        <f>AVERAGE(TablaResultados[[#This Row],[Count-Buscamos la excelencia]:[Count-Vivimos y disfrutamos]])</f>
        <v>13.75</v>
      </c>
      <c r="Y239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45 años a 54 años</v>
      </c>
    </row>
    <row r="240" spans="1:25">
      <c r="A240" s="61" t="s">
        <v>526</v>
      </c>
      <c r="B240" s="64" t="s">
        <v>527</v>
      </c>
      <c r="C240" s="64" t="s">
        <v>14</v>
      </c>
      <c r="D240" s="65">
        <v>4</v>
      </c>
      <c r="E240" s="64" t="s">
        <v>15</v>
      </c>
      <c r="F240" s="61" t="s">
        <v>79</v>
      </c>
      <c r="G240" s="61" t="s">
        <v>744</v>
      </c>
      <c r="H240" s="87" t="str">
        <f>VLOOKUP(TablaResultados[[#This Row],[DNI]],'Jefes Directos mayo 2020'!$A$2:$I$318,8,0)</f>
        <v>JIMENEZ ASPILCUETA JOEL</v>
      </c>
      <c r="I240" s="75" t="s">
        <v>826</v>
      </c>
      <c r="J240" s="76">
        <v>43481</v>
      </c>
      <c r="K240" s="10">
        <v>83.333333333333329</v>
      </c>
      <c r="L240" s="10">
        <v>78.125</v>
      </c>
      <c r="M240" s="10">
        <v>82.5</v>
      </c>
      <c r="N240" s="10">
        <v>83.333333333333329</v>
      </c>
      <c r="O240" s="67">
        <v>9</v>
      </c>
      <c r="P240" s="45">
        <v>8</v>
      </c>
      <c r="Q240" s="45">
        <v>10</v>
      </c>
      <c r="R240" s="67">
        <v>9</v>
      </c>
      <c r="S240" s="77" t="s">
        <v>1805</v>
      </c>
      <c r="T240" s="67" t="s">
        <v>667</v>
      </c>
      <c r="U240" s="78">
        <v>32833</v>
      </c>
      <c r="V240" s="67">
        <f ca="1">ROUNDDOWN((TODAY()-TablaResultados[[#This Row],[Fecha de nacimiento]])/365,0)</f>
        <v>30</v>
      </c>
      <c r="W240" s="68">
        <f>IFERROR(AVERAGE(TablaResultados[[#This Row],[Score-Buscamos la excelencia]:[Score-Vivimos y disfrutamos]]),"")</f>
        <v>81.822916666666657</v>
      </c>
      <c r="X240" s="69">
        <f>AVERAGE(TablaResultados[[#This Row],[Count-Buscamos la excelencia]:[Count-Vivimos y disfrutamos]])</f>
        <v>9</v>
      </c>
      <c r="Y240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241" spans="1:25">
      <c r="A241" s="61" t="s">
        <v>551</v>
      </c>
      <c r="B241" s="64" t="s">
        <v>552</v>
      </c>
      <c r="C241" s="64" t="s">
        <v>55</v>
      </c>
      <c r="D241" s="65">
        <v>2</v>
      </c>
      <c r="E241" s="64" t="s">
        <v>15</v>
      </c>
      <c r="F241" s="61" t="s">
        <v>79</v>
      </c>
      <c r="G241" s="61" t="s">
        <v>801</v>
      </c>
      <c r="H241" s="87" t="str">
        <f>VLOOKUP(TablaResultados[[#This Row],[DNI]],'Jefes Directos mayo 2020'!$A$2:$I$318,8,0)</f>
        <v>JIMENEZ ASPILCUETA JOEL</v>
      </c>
      <c r="I241" s="75" t="s">
        <v>826</v>
      </c>
      <c r="J241" s="76">
        <v>40658</v>
      </c>
      <c r="K241" s="10">
        <v>76.785714285714292</v>
      </c>
      <c r="L241" s="10">
        <v>71.428571428571431</v>
      </c>
      <c r="M241" s="10">
        <v>80</v>
      </c>
      <c r="N241" s="10">
        <v>78.571428571428569</v>
      </c>
      <c r="O241" s="67">
        <v>14</v>
      </c>
      <c r="P241" s="45">
        <v>14</v>
      </c>
      <c r="Q241" s="45">
        <v>15</v>
      </c>
      <c r="R241" s="67">
        <v>14</v>
      </c>
      <c r="S241" s="77" t="s">
        <v>1805</v>
      </c>
      <c r="T241" s="67" t="s">
        <v>667</v>
      </c>
      <c r="U241" s="78">
        <v>24515</v>
      </c>
      <c r="V241" s="67">
        <f ca="1">ROUNDDOWN((TODAY()-TablaResultados[[#This Row],[Fecha de nacimiento]])/365,0)</f>
        <v>53</v>
      </c>
      <c r="W241" s="68">
        <f>IFERROR(AVERAGE(TablaResultados[[#This Row],[Score-Buscamos la excelencia]:[Score-Vivimos y disfrutamos]]),"")</f>
        <v>76.696428571428569</v>
      </c>
      <c r="X241" s="69">
        <f>AVERAGE(TablaResultados[[#This Row],[Count-Buscamos la excelencia]:[Count-Vivimos y disfrutamos]])</f>
        <v>14.25</v>
      </c>
      <c r="Y241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45 años a 54 años</v>
      </c>
    </row>
    <row r="242" spans="1:25">
      <c r="A242" s="31" t="s">
        <v>624</v>
      </c>
      <c r="B242" s="8" t="s">
        <v>625</v>
      </c>
      <c r="C242" s="8" t="s">
        <v>22</v>
      </c>
      <c r="D242" s="9">
        <v>3</v>
      </c>
      <c r="E242" s="8" t="s">
        <v>15</v>
      </c>
      <c r="F242" s="32" t="s">
        <v>226</v>
      </c>
      <c r="G242" s="32" t="s">
        <v>681</v>
      </c>
      <c r="H242" s="32" t="str">
        <f>VLOOKUP(TablaResultados[[#This Row],[DNI]],'Jefes Directos mayo 2020'!$A$2:$I$318,8,0)</f>
        <v>JUAREZ CRUZ GUSTAVO ERWIN</v>
      </c>
      <c r="I242" s="36" t="s">
        <v>819</v>
      </c>
      <c r="J242" s="58">
        <v>43346</v>
      </c>
      <c r="K242" s="10">
        <v>75.78125</v>
      </c>
      <c r="L242" s="10">
        <v>68.181818181818187</v>
      </c>
      <c r="M242" s="10">
        <v>75</v>
      </c>
      <c r="N242" s="10">
        <v>68.103448275862064</v>
      </c>
      <c r="O242" s="11">
        <v>32</v>
      </c>
      <c r="P242" s="11">
        <v>33</v>
      </c>
      <c r="Q242" s="11">
        <v>32</v>
      </c>
      <c r="R242" s="11">
        <v>29</v>
      </c>
      <c r="S242" s="18" t="s">
        <v>637</v>
      </c>
      <c r="T242" s="27" t="s">
        <v>667</v>
      </c>
      <c r="U242" s="30">
        <v>31185</v>
      </c>
      <c r="V242" s="54">
        <f ca="1">ROUNDDOWN((TODAY()-TablaResultados[[#This Row],[Fecha de nacimiento]])/365,0)</f>
        <v>35</v>
      </c>
      <c r="W242" s="55">
        <f>IFERROR(AVERAGE(TablaResultados[[#This Row],[Score-Buscamos la excelencia]:[Score-Vivimos y disfrutamos]]),"")</f>
        <v>71.766629114420056</v>
      </c>
      <c r="X242" s="56">
        <f>AVERAGE(TablaResultados[[#This Row],[Count-Buscamos la excelencia]:[Count-Vivimos y disfrutamos]])</f>
        <v>31.5</v>
      </c>
      <c r="Y242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243" spans="1:25">
      <c r="A243" s="7" t="s">
        <v>362</v>
      </c>
      <c r="B243" s="8" t="s">
        <v>363</v>
      </c>
      <c r="C243" s="8" t="s">
        <v>22</v>
      </c>
      <c r="D243" s="9">
        <v>3</v>
      </c>
      <c r="E243" s="8" t="s">
        <v>15</v>
      </c>
      <c r="F243" s="7" t="s">
        <v>226</v>
      </c>
      <c r="G243" s="8" t="s">
        <v>763</v>
      </c>
      <c r="H243" s="8" t="str">
        <f>VLOOKUP(TablaResultados[[#This Row],[DNI]],'Jefes Directos mayo 2020'!$A$2:$I$318,8,0)</f>
        <v>JUAREZ CRUZ GUSTAVO ERWIN</v>
      </c>
      <c r="I243" s="36" t="s">
        <v>819</v>
      </c>
      <c r="J243" s="58">
        <v>42877</v>
      </c>
      <c r="K243" s="10">
        <v>81.578947368421055</v>
      </c>
      <c r="L243" s="10">
        <v>68.75</v>
      </c>
      <c r="M243" s="10">
        <v>83.333333333333329</v>
      </c>
      <c r="N243" s="10">
        <v>75</v>
      </c>
      <c r="O243" s="11">
        <v>19</v>
      </c>
      <c r="P243" s="11">
        <v>20</v>
      </c>
      <c r="Q243" s="11">
        <v>18</v>
      </c>
      <c r="R243" s="11">
        <v>16</v>
      </c>
      <c r="S243" s="18" t="s">
        <v>637</v>
      </c>
      <c r="T243" s="27" t="s">
        <v>668</v>
      </c>
      <c r="U243" s="30">
        <v>33958</v>
      </c>
      <c r="V243" s="54">
        <f ca="1">ROUNDDOWN((TODAY()-TablaResultados[[#This Row],[Fecha de nacimiento]])/365,0)</f>
        <v>27</v>
      </c>
      <c r="W243" s="55">
        <f>IFERROR(AVERAGE(TablaResultados[[#This Row],[Score-Buscamos la excelencia]:[Score-Vivimos y disfrutamos]]),"")</f>
        <v>77.165570175438589</v>
      </c>
      <c r="X243" s="56">
        <f>AVERAGE(TablaResultados[[#This Row],[Count-Buscamos la excelencia]:[Count-Vivimos y disfrutamos]])</f>
        <v>18.25</v>
      </c>
      <c r="Y243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244" spans="1:25">
      <c r="A244" s="7" t="s">
        <v>378</v>
      </c>
      <c r="B244" s="8" t="s">
        <v>379</v>
      </c>
      <c r="C244" s="8" t="s">
        <v>22</v>
      </c>
      <c r="D244" s="9">
        <v>3</v>
      </c>
      <c r="E244" s="8" t="s">
        <v>15</v>
      </c>
      <c r="F244" s="7" t="s">
        <v>226</v>
      </c>
      <c r="G244" s="8" t="s">
        <v>766</v>
      </c>
      <c r="H244" s="8" t="str">
        <f>VLOOKUP(TablaResultados[[#This Row],[DNI]],'Jefes Directos mayo 2020'!$A$2:$I$318,8,0)</f>
        <v>JUAREZ CRUZ GUSTAVO ERWIN</v>
      </c>
      <c r="I244" s="36" t="s">
        <v>819</v>
      </c>
      <c r="J244" s="58">
        <v>42226</v>
      </c>
      <c r="K244" s="10">
        <v>82.5</v>
      </c>
      <c r="L244" s="10">
        <v>72.5</v>
      </c>
      <c r="M244" s="10">
        <v>75</v>
      </c>
      <c r="N244" s="10">
        <v>80</v>
      </c>
      <c r="O244" s="11">
        <v>10</v>
      </c>
      <c r="P244" s="11">
        <v>10</v>
      </c>
      <c r="Q244" s="11">
        <v>10</v>
      </c>
      <c r="R244" s="11">
        <v>10</v>
      </c>
      <c r="S244" s="18" t="s">
        <v>637</v>
      </c>
      <c r="T244" s="27" t="s">
        <v>667</v>
      </c>
      <c r="U244" s="30">
        <v>32927</v>
      </c>
      <c r="V244" s="54">
        <f ca="1">ROUNDDOWN((TODAY()-TablaResultados[[#This Row],[Fecha de nacimiento]])/365,0)</f>
        <v>30</v>
      </c>
      <c r="W244" s="55">
        <f>IFERROR(AVERAGE(TablaResultados[[#This Row],[Score-Buscamos la excelencia]:[Score-Vivimos y disfrutamos]]),"")</f>
        <v>77.5</v>
      </c>
      <c r="X244" s="56">
        <f>AVERAGE(TablaResultados[[#This Row],[Count-Buscamos la excelencia]:[Count-Vivimos y disfrutamos]])</f>
        <v>10</v>
      </c>
      <c r="Y244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245" spans="1:25">
      <c r="A245" s="7" t="s">
        <v>404</v>
      </c>
      <c r="B245" s="8" t="s">
        <v>405</v>
      </c>
      <c r="C245" s="8" t="s">
        <v>55</v>
      </c>
      <c r="D245" s="9">
        <v>2</v>
      </c>
      <c r="E245" s="8" t="s">
        <v>15</v>
      </c>
      <c r="F245" s="7" t="s">
        <v>72</v>
      </c>
      <c r="G245" s="8" t="s">
        <v>772</v>
      </c>
      <c r="H245" s="8" t="str">
        <f>VLOOKUP(TablaResultados[[#This Row],[DNI]],'Jefes Directos mayo 2020'!$A$2:$I$318,8,0)</f>
        <v>JUAREZ CRUZ GUSTAVO ERWIN</v>
      </c>
      <c r="I245" s="36" t="s">
        <v>819</v>
      </c>
      <c r="J245" s="58">
        <v>40484</v>
      </c>
      <c r="K245" s="10">
        <v>81.481481481481481</v>
      </c>
      <c r="L245" s="10">
        <v>83.928571428571431</v>
      </c>
      <c r="M245" s="10">
        <v>85.714285714285708</v>
      </c>
      <c r="N245" s="10">
        <v>85.57692307692308</v>
      </c>
      <c r="O245" s="11">
        <v>27</v>
      </c>
      <c r="P245" s="11">
        <v>28</v>
      </c>
      <c r="Q245" s="11">
        <v>28</v>
      </c>
      <c r="R245" s="11">
        <v>26</v>
      </c>
      <c r="S245" s="18" t="s">
        <v>637</v>
      </c>
      <c r="T245" s="27" t="s">
        <v>668</v>
      </c>
      <c r="U245" s="30">
        <v>31884</v>
      </c>
      <c r="V245" s="54">
        <f ca="1">ROUNDDOWN((TODAY()-TablaResultados[[#This Row],[Fecha de nacimiento]])/365,0)</f>
        <v>33</v>
      </c>
      <c r="W245" s="55">
        <f>IFERROR(AVERAGE(TablaResultados[[#This Row],[Score-Buscamos la excelencia]:[Score-Vivimos y disfrutamos]]),"")</f>
        <v>84.175315425315432</v>
      </c>
      <c r="X245" s="56">
        <f>AVERAGE(TablaResultados[[#This Row],[Count-Buscamos la excelencia]:[Count-Vivimos y disfrutamos]])</f>
        <v>27.25</v>
      </c>
      <c r="Y245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246" spans="1:25">
      <c r="A246" s="7" t="s">
        <v>587</v>
      </c>
      <c r="B246" s="8" t="s">
        <v>588</v>
      </c>
      <c r="C246" s="8" t="s">
        <v>22</v>
      </c>
      <c r="D246" s="9">
        <v>3</v>
      </c>
      <c r="E246" s="8" t="s">
        <v>15</v>
      </c>
      <c r="F246" s="7" t="s">
        <v>226</v>
      </c>
      <c r="G246" s="8" t="s">
        <v>810</v>
      </c>
      <c r="H246" s="8" t="str">
        <f>VLOOKUP(TablaResultados[[#This Row],[DNI]],'Jefes Directos mayo 2020'!$A$2:$I$318,8,0)</f>
        <v>JUAREZ CRUZ GUSTAVO ERWIN</v>
      </c>
      <c r="I246" s="36" t="s">
        <v>819</v>
      </c>
      <c r="J246" s="58">
        <v>40974</v>
      </c>
      <c r="K246" s="10">
        <v>90</v>
      </c>
      <c r="L246" s="10">
        <v>75</v>
      </c>
      <c r="M246" s="10">
        <v>90</v>
      </c>
      <c r="N246" s="10">
        <v>75</v>
      </c>
      <c r="O246" s="11">
        <v>10</v>
      </c>
      <c r="P246" s="11">
        <v>10</v>
      </c>
      <c r="Q246" s="11">
        <v>10</v>
      </c>
      <c r="R246" s="11">
        <v>9</v>
      </c>
      <c r="S246" s="18" t="s">
        <v>637</v>
      </c>
      <c r="T246" s="27" t="s">
        <v>667</v>
      </c>
      <c r="U246" s="30">
        <v>30351</v>
      </c>
      <c r="V246" s="54">
        <f ca="1">ROUNDDOWN((TODAY()-TablaResultados[[#This Row],[Fecha de nacimiento]])/365,0)</f>
        <v>37</v>
      </c>
      <c r="W246" s="55">
        <f>IFERROR(AVERAGE(TablaResultados[[#This Row],[Score-Buscamos la excelencia]:[Score-Vivimos y disfrutamos]]),"")</f>
        <v>82.5</v>
      </c>
      <c r="X246" s="56">
        <f>AVERAGE(TablaResultados[[#This Row],[Count-Buscamos la excelencia]:[Count-Vivimos y disfrutamos]])</f>
        <v>9.75</v>
      </c>
      <c r="Y246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247" spans="1:25">
      <c r="A247" s="62" t="s">
        <v>624</v>
      </c>
      <c r="B247" s="64" t="s">
        <v>625</v>
      </c>
      <c r="C247" s="64" t="s">
        <v>22</v>
      </c>
      <c r="D247" s="65">
        <v>3</v>
      </c>
      <c r="E247" s="64" t="s">
        <v>15</v>
      </c>
      <c r="F247" s="61" t="s">
        <v>226</v>
      </c>
      <c r="G247" s="61" t="s">
        <v>681</v>
      </c>
      <c r="H247" s="87" t="str">
        <f>VLOOKUP(TablaResultados[[#This Row],[DNI]],'Jefes Directos mayo 2020'!$A$2:$I$318,8,0)</f>
        <v>JUAREZ CRUZ GUSTAVO ERWIN</v>
      </c>
      <c r="I247" s="75" t="s">
        <v>819</v>
      </c>
      <c r="J247" s="76">
        <v>43346</v>
      </c>
      <c r="K247" s="10">
        <v>70.652173913043484</v>
      </c>
      <c r="L247" s="10">
        <v>56.25</v>
      </c>
      <c r="M247" s="10">
        <v>68.75</v>
      </c>
      <c r="N247" s="10">
        <v>64.583333333333329</v>
      </c>
      <c r="O247" s="67">
        <v>23</v>
      </c>
      <c r="P247" s="45">
        <v>24</v>
      </c>
      <c r="Q247" s="45">
        <v>24</v>
      </c>
      <c r="R247" s="67">
        <v>24</v>
      </c>
      <c r="S247" s="77" t="s">
        <v>1805</v>
      </c>
      <c r="T247" s="67" t="s">
        <v>667</v>
      </c>
      <c r="U247" s="78">
        <v>31185</v>
      </c>
      <c r="V247" s="67">
        <f ca="1">ROUNDDOWN((TODAY()-TablaResultados[[#This Row],[Fecha de nacimiento]])/365,0)</f>
        <v>35</v>
      </c>
      <c r="W247" s="68">
        <f>IFERROR(AVERAGE(TablaResultados[[#This Row],[Score-Buscamos la excelencia]:[Score-Vivimos y disfrutamos]]),"")</f>
        <v>65.058876811594203</v>
      </c>
      <c r="X247" s="69">
        <f>AVERAGE(TablaResultados[[#This Row],[Count-Buscamos la excelencia]:[Count-Vivimos y disfrutamos]])</f>
        <v>23.75</v>
      </c>
      <c r="Y247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248" spans="1:25">
      <c r="A248" s="61" t="s">
        <v>362</v>
      </c>
      <c r="B248" s="64" t="s">
        <v>363</v>
      </c>
      <c r="C248" s="64" t="s">
        <v>22</v>
      </c>
      <c r="D248" s="65">
        <v>3</v>
      </c>
      <c r="E248" s="64" t="s">
        <v>15</v>
      </c>
      <c r="F248" s="61" t="s">
        <v>226</v>
      </c>
      <c r="G248" s="61" t="s">
        <v>763</v>
      </c>
      <c r="H248" s="87" t="str">
        <f>VLOOKUP(TablaResultados[[#This Row],[DNI]],'Jefes Directos mayo 2020'!$A$2:$I$318,8,0)</f>
        <v>JUAREZ CRUZ GUSTAVO ERWIN</v>
      </c>
      <c r="I248" s="75" t="s">
        <v>819</v>
      </c>
      <c r="J248" s="76">
        <v>42877</v>
      </c>
      <c r="K248" s="10">
        <v>83.82352941176471</v>
      </c>
      <c r="L248" s="10">
        <v>79.166666666666671</v>
      </c>
      <c r="M248" s="10">
        <v>84.722222222222229</v>
      </c>
      <c r="N248" s="10">
        <v>81.666666666666671</v>
      </c>
      <c r="O248" s="67">
        <v>17</v>
      </c>
      <c r="P248" s="45">
        <v>18</v>
      </c>
      <c r="Q248" s="45">
        <v>18</v>
      </c>
      <c r="R248" s="67">
        <v>15</v>
      </c>
      <c r="S248" s="77" t="s">
        <v>1805</v>
      </c>
      <c r="T248" s="67" t="s">
        <v>668</v>
      </c>
      <c r="U248" s="78">
        <v>33958</v>
      </c>
      <c r="V248" s="67">
        <f ca="1">ROUNDDOWN((TODAY()-TablaResultados[[#This Row],[Fecha de nacimiento]])/365,0)</f>
        <v>27</v>
      </c>
      <c r="W248" s="68">
        <f>IFERROR(AVERAGE(TablaResultados[[#This Row],[Score-Buscamos la excelencia]:[Score-Vivimos y disfrutamos]]),"")</f>
        <v>82.344771241830074</v>
      </c>
      <c r="X248" s="69">
        <f>AVERAGE(TablaResultados[[#This Row],[Count-Buscamos la excelencia]:[Count-Vivimos y disfrutamos]])</f>
        <v>17</v>
      </c>
      <c r="Y248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249" spans="1:25">
      <c r="A249" s="61" t="s">
        <v>378</v>
      </c>
      <c r="B249" s="64" t="s">
        <v>379</v>
      </c>
      <c r="C249" s="64" t="s">
        <v>22</v>
      </c>
      <c r="D249" s="65">
        <v>3</v>
      </c>
      <c r="E249" s="64" t="s">
        <v>15</v>
      </c>
      <c r="F249" s="61" t="s">
        <v>226</v>
      </c>
      <c r="G249" s="61" t="s">
        <v>766</v>
      </c>
      <c r="H249" s="87" t="str">
        <f>VLOOKUP(TablaResultados[[#This Row],[DNI]],'Jefes Directos mayo 2020'!$A$2:$I$318,8,0)</f>
        <v>JUAREZ CRUZ GUSTAVO ERWIN</v>
      </c>
      <c r="I249" s="75" t="s">
        <v>819</v>
      </c>
      <c r="J249" s="76">
        <v>42226</v>
      </c>
      <c r="K249" s="10">
        <v>81.818181818181813</v>
      </c>
      <c r="L249" s="10">
        <v>85.416666666666671</v>
      </c>
      <c r="M249" s="10">
        <v>87.5</v>
      </c>
      <c r="N249" s="10">
        <v>80</v>
      </c>
      <c r="O249" s="67">
        <v>11</v>
      </c>
      <c r="P249" s="45">
        <v>12</v>
      </c>
      <c r="Q249" s="45">
        <v>12</v>
      </c>
      <c r="R249" s="67">
        <v>10</v>
      </c>
      <c r="S249" s="77" t="s">
        <v>1805</v>
      </c>
      <c r="T249" s="67" t="s">
        <v>667</v>
      </c>
      <c r="U249" s="78">
        <v>32927</v>
      </c>
      <c r="V249" s="67">
        <f ca="1">ROUNDDOWN((TODAY()-TablaResultados[[#This Row],[Fecha de nacimiento]])/365,0)</f>
        <v>30</v>
      </c>
      <c r="W249" s="68">
        <f>IFERROR(AVERAGE(TablaResultados[[#This Row],[Score-Buscamos la excelencia]:[Score-Vivimos y disfrutamos]]),"")</f>
        <v>83.683712121212125</v>
      </c>
      <c r="X249" s="69">
        <f>AVERAGE(TablaResultados[[#This Row],[Count-Buscamos la excelencia]:[Count-Vivimos y disfrutamos]])</f>
        <v>11.25</v>
      </c>
      <c r="Y249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250" spans="1:25">
      <c r="A250" s="61" t="s">
        <v>404</v>
      </c>
      <c r="B250" s="64" t="s">
        <v>405</v>
      </c>
      <c r="C250" s="64" t="s">
        <v>55</v>
      </c>
      <c r="D250" s="65">
        <v>2</v>
      </c>
      <c r="E250" s="64" t="s">
        <v>15</v>
      </c>
      <c r="F250" s="61" t="s">
        <v>72</v>
      </c>
      <c r="G250" s="61" t="s">
        <v>772</v>
      </c>
      <c r="H250" s="87" t="str">
        <f>VLOOKUP(TablaResultados[[#This Row],[DNI]],'Jefes Directos mayo 2020'!$A$2:$I$318,8,0)</f>
        <v>JUAREZ CRUZ GUSTAVO ERWIN</v>
      </c>
      <c r="I250" s="75" t="s">
        <v>819</v>
      </c>
      <c r="J250" s="76">
        <v>40484</v>
      </c>
      <c r="K250" s="10">
        <v>80.555555555555557</v>
      </c>
      <c r="L250" s="10">
        <v>76.470588235294116</v>
      </c>
      <c r="M250" s="10">
        <v>80.555555555555557</v>
      </c>
      <c r="N250" s="10">
        <v>86.111111111111114</v>
      </c>
      <c r="O250" s="67">
        <v>18</v>
      </c>
      <c r="P250" s="45">
        <v>17</v>
      </c>
      <c r="Q250" s="45">
        <v>18</v>
      </c>
      <c r="R250" s="67">
        <v>18</v>
      </c>
      <c r="S250" s="77" t="s">
        <v>1805</v>
      </c>
      <c r="T250" s="67" t="s">
        <v>668</v>
      </c>
      <c r="U250" s="78">
        <v>31884</v>
      </c>
      <c r="V250" s="67">
        <f ca="1">ROUNDDOWN((TODAY()-TablaResultados[[#This Row],[Fecha de nacimiento]])/365,0)</f>
        <v>33</v>
      </c>
      <c r="W250" s="68">
        <f>IFERROR(AVERAGE(TablaResultados[[#This Row],[Score-Buscamos la excelencia]:[Score-Vivimos y disfrutamos]]),"")</f>
        <v>80.923202614379079</v>
      </c>
      <c r="X250" s="69">
        <f>AVERAGE(TablaResultados[[#This Row],[Count-Buscamos la excelencia]:[Count-Vivimos y disfrutamos]])</f>
        <v>17.75</v>
      </c>
      <c r="Y250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251" spans="1:25">
      <c r="A251" s="61" t="s">
        <v>587</v>
      </c>
      <c r="B251" s="64" t="s">
        <v>588</v>
      </c>
      <c r="C251" s="64" t="s">
        <v>22</v>
      </c>
      <c r="D251" s="65">
        <v>3</v>
      </c>
      <c r="E251" s="64" t="s">
        <v>15</v>
      </c>
      <c r="F251" s="61" t="s">
        <v>226</v>
      </c>
      <c r="G251" s="61" t="s">
        <v>810</v>
      </c>
      <c r="H251" s="87" t="str">
        <f>VLOOKUP(TablaResultados[[#This Row],[DNI]],'Jefes Directos mayo 2020'!$A$2:$I$318,8,0)</f>
        <v>JUAREZ CRUZ GUSTAVO ERWIN</v>
      </c>
      <c r="I251" s="75" t="s">
        <v>819</v>
      </c>
      <c r="J251" s="76">
        <v>40974</v>
      </c>
      <c r="K251" s="10">
        <v>87.5</v>
      </c>
      <c r="L251" s="10">
        <v>82.692307692307693</v>
      </c>
      <c r="M251" s="10">
        <v>85.416666666666671</v>
      </c>
      <c r="N251" s="10">
        <v>79.545454545454547</v>
      </c>
      <c r="O251" s="67">
        <v>12</v>
      </c>
      <c r="P251" s="45">
        <v>13</v>
      </c>
      <c r="Q251" s="45">
        <v>12</v>
      </c>
      <c r="R251" s="67">
        <v>11</v>
      </c>
      <c r="S251" s="77" t="s">
        <v>1805</v>
      </c>
      <c r="T251" s="67" t="s">
        <v>667</v>
      </c>
      <c r="U251" s="78">
        <v>30351</v>
      </c>
      <c r="V251" s="67">
        <f ca="1">ROUNDDOWN((TODAY()-TablaResultados[[#This Row],[Fecha de nacimiento]])/365,0)</f>
        <v>37</v>
      </c>
      <c r="W251" s="68">
        <f>IFERROR(AVERAGE(TablaResultados[[#This Row],[Score-Buscamos la excelencia]:[Score-Vivimos y disfrutamos]]),"")</f>
        <v>83.788607226107231</v>
      </c>
      <c r="X251" s="69">
        <f>AVERAGE(TablaResultados[[#This Row],[Count-Buscamos la excelencia]:[Count-Vivimos y disfrutamos]])</f>
        <v>12</v>
      </c>
      <c r="Y251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252" spans="1:25">
      <c r="A252" s="31" t="s">
        <v>622</v>
      </c>
      <c r="B252" s="8" t="s">
        <v>623</v>
      </c>
      <c r="C252" s="8" t="s">
        <v>22</v>
      </c>
      <c r="D252" s="9">
        <v>3</v>
      </c>
      <c r="E252" s="8" t="s">
        <v>15</v>
      </c>
      <c r="F252" s="32" t="s">
        <v>110</v>
      </c>
      <c r="G252" s="32" t="s">
        <v>682</v>
      </c>
      <c r="H252" s="32" t="str">
        <f>VLOOKUP(TablaResultados[[#This Row],[DNI]],'Jefes Directos mayo 2020'!$A$2:$I$318,8,0)</f>
        <v>LOVEDAY MEJIA CHRISTIAN</v>
      </c>
      <c r="I252" s="36" t="s">
        <v>819</v>
      </c>
      <c r="J252" s="58">
        <v>43745</v>
      </c>
      <c r="K252" s="10">
        <v>71.428571428571431</v>
      </c>
      <c r="L252" s="10">
        <v>75</v>
      </c>
      <c r="M252" s="10">
        <v>81.666666666666671</v>
      </c>
      <c r="N252" s="10">
        <v>78.333333333333329</v>
      </c>
      <c r="O252" s="11">
        <v>14</v>
      </c>
      <c r="P252" s="11">
        <v>14</v>
      </c>
      <c r="Q252" s="11">
        <v>15</v>
      </c>
      <c r="R252" s="11">
        <v>15</v>
      </c>
      <c r="S252" s="18" t="s">
        <v>637</v>
      </c>
      <c r="T252" s="27" t="s">
        <v>668</v>
      </c>
      <c r="U252" s="30">
        <v>34200</v>
      </c>
      <c r="V252" s="54">
        <f ca="1">ROUNDDOWN((TODAY()-TablaResultados[[#This Row],[Fecha de nacimiento]])/365,0)</f>
        <v>26</v>
      </c>
      <c r="W252" s="55">
        <f>IFERROR(AVERAGE(TablaResultados[[#This Row],[Score-Buscamos la excelencia]:[Score-Vivimos y disfrutamos]]),"")</f>
        <v>76.607142857142861</v>
      </c>
      <c r="X252" s="56">
        <f>AVERAGE(TablaResultados[[#This Row],[Count-Buscamos la excelencia]:[Count-Vivimos y disfrutamos]])</f>
        <v>14.5</v>
      </c>
      <c r="Y252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253" spans="1:25">
      <c r="A253" s="7" t="s">
        <v>400</v>
      </c>
      <c r="B253" s="8" t="s">
        <v>401</v>
      </c>
      <c r="C253" s="8" t="s">
        <v>22</v>
      </c>
      <c r="D253" s="9">
        <v>3</v>
      </c>
      <c r="E253" s="8" t="s">
        <v>15</v>
      </c>
      <c r="F253" s="7" t="s">
        <v>110</v>
      </c>
      <c r="G253" s="8" t="s">
        <v>682</v>
      </c>
      <c r="H253" s="8" t="str">
        <f>VLOOKUP(TablaResultados[[#This Row],[DNI]],'Jefes Directos mayo 2020'!$A$2:$I$318,8,0)</f>
        <v>LOVEDAY MEJIA CHRISTIAN</v>
      </c>
      <c r="I253" s="36" t="s">
        <v>819</v>
      </c>
      <c r="J253" s="58">
        <v>42352</v>
      </c>
      <c r="K253" s="10">
        <v>69.444444444444443</v>
      </c>
      <c r="L253" s="10">
        <v>73.684210526315795</v>
      </c>
      <c r="M253" s="10">
        <v>78.94736842105263</v>
      </c>
      <c r="N253" s="10">
        <v>82.89473684210526</v>
      </c>
      <c r="O253" s="11">
        <v>18</v>
      </c>
      <c r="P253" s="11">
        <v>19</v>
      </c>
      <c r="Q253" s="11">
        <v>19</v>
      </c>
      <c r="R253" s="11">
        <v>19</v>
      </c>
      <c r="S253" s="18" t="s">
        <v>637</v>
      </c>
      <c r="T253" s="27" t="s">
        <v>667</v>
      </c>
      <c r="U253" s="30">
        <v>33661</v>
      </c>
      <c r="V253" s="54">
        <f ca="1">ROUNDDOWN((TODAY()-TablaResultados[[#This Row],[Fecha de nacimiento]])/365,0)</f>
        <v>28</v>
      </c>
      <c r="W253" s="55">
        <f>IFERROR(AVERAGE(TablaResultados[[#This Row],[Score-Buscamos la excelencia]:[Score-Vivimos y disfrutamos]]),"")</f>
        <v>76.242690058479525</v>
      </c>
      <c r="X253" s="56">
        <f>AVERAGE(TablaResultados[[#This Row],[Count-Buscamos la excelencia]:[Count-Vivimos y disfrutamos]])</f>
        <v>18.75</v>
      </c>
      <c r="Y253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254" spans="1:25">
      <c r="A254" s="62" t="s">
        <v>622</v>
      </c>
      <c r="B254" s="64" t="s">
        <v>623</v>
      </c>
      <c r="C254" s="64" t="s">
        <v>22</v>
      </c>
      <c r="D254" s="65">
        <v>3</v>
      </c>
      <c r="E254" s="64" t="s">
        <v>15</v>
      </c>
      <c r="F254" s="61" t="s">
        <v>110</v>
      </c>
      <c r="G254" s="61" t="s">
        <v>682</v>
      </c>
      <c r="H254" s="87" t="str">
        <f>VLOOKUP(TablaResultados[[#This Row],[DNI]],'Jefes Directos mayo 2020'!$A$2:$I$318,8,0)</f>
        <v>LOVEDAY MEJIA CHRISTIAN</v>
      </c>
      <c r="I254" s="75" t="s">
        <v>819</v>
      </c>
      <c r="J254" s="76">
        <v>43745</v>
      </c>
      <c r="K254" s="10">
        <v>77.777777777777771</v>
      </c>
      <c r="L254" s="10">
        <v>82.142857142857139</v>
      </c>
      <c r="M254" s="10">
        <v>94.444444444444443</v>
      </c>
      <c r="N254" s="10">
        <v>86.111111111111114</v>
      </c>
      <c r="O254" s="67">
        <v>9</v>
      </c>
      <c r="P254" s="45">
        <v>7</v>
      </c>
      <c r="Q254" s="45">
        <v>9</v>
      </c>
      <c r="R254" s="67">
        <v>9</v>
      </c>
      <c r="S254" s="77" t="s">
        <v>1805</v>
      </c>
      <c r="T254" s="67" t="s">
        <v>668</v>
      </c>
      <c r="U254" s="78">
        <v>34200</v>
      </c>
      <c r="V254" s="67">
        <f ca="1">ROUNDDOWN((TODAY()-TablaResultados[[#This Row],[Fecha de nacimiento]])/365,0)</f>
        <v>26</v>
      </c>
      <c r="W254" s="68">
        <f>IFERROR(AVERAGE(TablaResultados[[#This Row],[Score-Buscamos la excelencia]:[Score-Vivimos y disfrutamos]]),"")</f>
        <v>85.11904761904762</v>
      </c>
      <c r="X254" s="69">
        <f>AVERAGE(TablaResultados[[#This Row],[Count-Buscamos la excelencia]:[Count-Vivimos y disfrutamos]])</f>
        <v>8.5</v>
      </c>
      <c r="Y254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255" spans="1:25">
      <c r="A255" s="61" t="s">
        <v>400</v>
      </c>
      <c r="B255" s="64" t="s">
        <v>401</v>
      </c>
      <c r="C255" s="64" t="s">
        <v>22</v>
      </c>
      <c r="D255" s="65">
        <v>3</v>
      </c>
      <c r="E255" s="64" t="s">
        <v>15</v>
      </c>
      <c r="F255" s="61" t="s">
        <v>110</v>
      </c>
      <c r="G255" s="61" t="s">
        <v>682</v>
      </c>
      <c r="H255" s="87" t="str">
        <f>VLOOKUP(TablaResultados[[#This Row],[DNI]],'Jefes Directos mayo 2020'!$A$2:$I$318,8,0)</f>
        <v>LOVEDAY MEJIA CHRISTIAN</v>
      </c>
      <c r="I255" s="75" t="s">
        <v>819</v>
      </c>
      <c r="J255" s="76">
        <v>42352</v>
      </c>
      <c r="K255" s="10">
        <v>77.5</v>
      </c>
      <c r="L255" s="10">
        <v>75</v>
      </c>
      <c r="M255" s="10">
        <v>80</v>
      </c>
      <c r="N255" s="10">
        <v>87.5</v>
      </c>
      <c r="O255" s="67">
        <v>10</v>
      </c>
      <c r="P255" s="45">
        <v>9</v>
      </c>
      <c r="Q255" s="45">
        <v>10</v>
      </c>
      <c r="R255" s="67">
        <v>10</v>
      </c>
      <c r="S255" s="77" t="s">
        <v>1805</v>
      </c>
      <c r="T255" s="67" t="s">
        <v>667</v>
      </c>
      <c r="U255" s="78">
        <v>33661</v>
      </c>
      <c r="V255" s="67">
        <f ca="1">ROUNDDOWN((TODAY()-TablaResultados[[#This Row],[Fecha de nacimiento]])/365,0)</f>
        <v>28</v>
      </c>
      <c r="W255" s="68">
        <f>IFERROR(AVERAGE(TablaResultados[[#This Row],[Score-Buscamos la excelencia]:[Score-Vivimos y disfrutamos]]),"")</f>
        <v>80</v>
      </c>
      <c r="X255" s="69">
        <f>AVERAGE(TablaResultados[[#This Row],[Count-Buscamos la excelencia]:[Count-Vivimos y disfrutamos]])</f>
        <v>9.75</v>
      </c>
      <c r="Y255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256" spans="1:25">
      <c r="A256" s="7" t="s">
        <v>243</v>
      </c>
      <c r="B256" s="8" t="s">
        <v>244</v>
      </c>
      <c r="C256" s="8" t="s">
        <v>14</v>
      </c>
      <c r="D256" s="9">
        <v>4</v>
      </c>
      <c r="E256" s="8" t="s">
        <v>15</v>
      </c>
      <c r="F256" s="7" t="s">
        <v>44</v>
      </c>
      <c r="G256" s="8" t="s">
        <v>689</v>
      </c>
      <c r="H256" s="8" t="s">
        <v>1815</v>
      </c>
      <c r="I256" s="36" t="s">
        <v>824</v>
      </c>
      <c r="J256" s="58">
        <v>43081</v>
      </c>
      <c r="K256" s="10">
        <v>83.333333333333329</v>
      </c>
      <c r="L256" s="10">
        <v>68.75</v>
      </c>
      <c r="M256" s="10">
        <v>86.36363636363636</v>
      </c>
      <c r="N256" s="10">
        <v>81.818181818181813</v>
      </c>
      <c r="O256" s="11">
        <v>12</v>
      </c>
      <c r="P256" s="11">
        <v>12</v>
      </c>
      <c r="Q256" s="11">
        <v>11</v>
      </c>
      <c r="R256" s="11">
        <v>11</v>
      </c>
      <c r="S256" s="18" t="s">
        <v>637</v>
      </c>
      <c r="T256" s="27" t="s">
        <v>667</v>
      </c>
      <c r="U256" s="30">
        <v>28419</v>
      </c>
      <c r="V256" s="54">
        <f ca="1">ROUNDDOWN((TODAY()-TablaResultados[[#This Row],[Fecha de nacimiento]])/365,0)</f>
        <v>42</v>
      </c>
      <c r="W256" s="55">
        <f>IFERROR(AVERAGE(TablaResultados[[#This Row],[Score-Buscamos la excelencia]:[Score-Vivimos y disfrutamos]]),"")</f>
        <v>80.066287878787875</v>
      </c>
      <c r="X256" s="56">
        <f>AVERAGE(TablaResultados[[#This Row],[Count-Buscamos la excelencia]:[Count-Vivimos y disfrutamos]])</f>
        <v>11.5</v>
      </c>
      <c r="Y256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257" spans="1:25">
      <c r="A257" s="61" t="s">
        <v>243</v>
      </c>
      <c r="B257" s="64" t="s">
        <v>244</v>
      </c>
      <c r="C257" s="64" t="s">
        <v>14</v>
      </c>
      <c r="D257" s="65">
        <v>4</v>
      </c>
      <c r="E257" s="64" t="s">
        <v>15</v>
      </c>
      <c r="F257" s="61" t="s">
        <v>44</v>
      </c>
      <c r="G257" s="61" t="s">
        <v>689</v>
      </c>
      <c r="H257" s="8" t="s">
        <v>1815</v>
      </c>
      <c r="I257" s="75" t="s">
        <v>824</v>
      </c>
      <c r="J257" s="76">
        <v>43081</v>
      </c>
      <c r="K257" s="10">
        <v>56.25</v>
      </c>
      <c r="L257" s="10">
        <v>70.833333333333329</v>
      </c>
      <c r="M257" s="10">
        <v>66.666666666666671</v>
      </c>
      <c r="N257" s="10">
        <v>80</v>
      </c>
      <c r="O257" s="67">
        <v>4</v>
      </c>
      <c r="P257" s="45">
        <v>6</v>
      </c>
      <c r="Q257" s="45">
        <v>6</v>
      </c>
      <c r="R257" s="67">
        <v>5</v>
      </c>
      <c r="S257" s="77" t="s">
        <v>1805</v>
      </c>
      <c r="T257" s="67" t="s">
        <v>667</v>
      </c>
      <c r="U257" s="78">
        <v>28419</v>
      </c>
      <c r="V257" s="67">
        <f ca="1">ROUNDDOWN((TODAY()-TablaResultados[[#This Row],[Fecha de nacimiento]])/365,0)</f>
        <v>42</v>
      </c>
      <c r="W257" s="68">
        <f>IFERROR(AVERAGE(TablaResultados[[#This Row],[Score-Buscamos la excelencia]:[Score-Vivimos y disfrutamos]]),"")</f>
        <v>68.4375</v>
      </c>
      <c r="X257" s="69">
        <f>AVERAGE(TablaResultados[[#This Row],[Count-Buscamos la excelencia]:[Count-Vivimos y disfrutamos]])</f>
        <v>5.25</v>
      </c>
      <c r="Y257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258" spans="1:25">
      <c r="A258" s="7" t="s">
        <v>12</v>
      </c>
      <c r="B258" s="8" t="s">
        <v>13</v>
      </c>
      <c r="C258" s="8" t="s">
        <v>14</v>
      </c>
      <c r="D258" s="9">
        <v>4</v>
      </c>
      <c r="E258" s="8" t="s">
        <v>15</v>
      </c>
      <c r="F258" s="7" t="s">
        <v>16</v>
      </c>
      <c r="G258" s="8" t="s">
        <v>684</v>
      </c>
      <c r="H258" s="8" t="str">
        <f>VLOOKUP(TablaResultados[[#This Row],[DNI]],'Jefes Directos mayo 2020'!$A$2:$I$318,8,0)</f>
        <v>MANGIER LIZAMA FRANKLIN ALBERTO</v>
      </c>
      <c r="I258" s="36" t="s">
        <v>819</v>
      </c>
      <c r="J258" s="58">
        <v>40031</v>
      </c>
      <c r="K258" s="10">
        <v>75</v>
      </c>
      <c r="L258" s="10">
        <v>79.166666666666671</v>
      </c>
      <c r="M258" s="10">
        <v>84.615384615384613</v>
      </c>
      <c r="N258" s="10">
        <v>83.928571428571431</v>
      </c>
      <c r="O258" s="11">
        <v>13</v>
      </c>
      <c r="P258" s="11">
        <v>12</v>
      </c>
      <c r="Q258" s="11">
        <v>13</v>
      </c>
      <c r="R258" s="11">
        <v>14</v>
      </c>
      <c r="S258" s="18" t="s">
        <v>637</v>
      </c>
      <c r="T258" s="27" t="s">
        <v>667</v>
      </c>
      <c r="U258" s="30">
        <v>31201</v>
      </c>
      <c r="V258" s="54">
        <f ca="1">ROUNDDOWN((TODAY()-TablaResultados[[#This Row],[Fecha de nacimiento]])/365,0)</f>
        <v>35</v>
      </c>
      <c r="W258" s="55">
        <f>IFERROR(AVERAGE(TablaResultados[[#This Row],[Score-Buscamos la excelencia]:[Score-Vivimos y disfrutamos]]),"")</f>
        <v>80.677655677655679</v>
      </c>
      <c r="X258" s="56">
        <f>AVERAGE(TablaResultados[[#This Row],[Count-Buscamos la excelencia]:[Count-Vivimos y disfrutamos]])</f>
        <v>13</v>
      </c>
      <c r="Y258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259" spans="1:25">
      <c r="A259" s="7" t="s">
        <v>205</v>
      </c>
      <c r="B259" s="8" t="s">
        <v>206</v>
      </c>
      <c r="C259" s="8" t="s">
        <v>14</v>
      </c>
      <c r="D259" s="9">
        <v>4</v>
      </c>
      <c r="E259" s="8" t="s">
        <v>15</v>
      </c>
      <c r="F259" s="7" t="s">
        <v>16</v>
      </c>
      <c r="G259" s="8" t="s">
        <v>684</v>
      </c>
      <c r="H259" s="8" t="str">
        <f>VLOOKUP(TablaResultados[[#This Row],[DNI]],'Jefes Directos mayo 2020'!$A$2:$I$318,8,0)</f>
        <v>MANGIER LIZAMA FRANKLIN ALBERTO</v>
      </c>
      <c r="I259" s="36" t="s">
        <v>819</v>
      </c>
      <c r="J259" s="58">
        <v>42835</v>
      </c>
      <c r="K259" s="10">
        <v>88.461538461538467</v>
      </c>
      <c r="L259" s="10">
        <v>88.461538461538467</v>
      </c>
      <c r="M259" s="10">
        <v>92.307692307692307</v>
      </c>
      <c r="N259" s="10">
        <v>85.714285714285708</v>
      </c>
      <c r="O259" s="11">
        <v>13</v>
      </c>
      <c r="P259" s="11">
        <v>13</v>
      </c>
      <c r="Q259" s="11">
        <v>13</v>
      </c>
      <c r="R259" s="11">
        <v>14</v>
      </c>
      <c r="S259" s="18" t="s">
        <v>637</v>
      </c>
      <c r="T259" s="27" t="s">
        <v>668</v>
      </c>
      <c r="U259" s="30">
        <v>28615</v>
      </c>
      <c r="V259" s="54">
        <f ca="1">ROUNDDOWN((TODAY()-TablaResultados[[#This Row],[Fecha de nacimiento]])/365,0)</f>
        <v>42</v>
      </c>
      <c r="W259" s="55">
        <f>IFERROR(AVERAGE(TablaResultados[[#This Row],[Score-Buscamos la excelencia]:[Score-Vivimos y disfrutamos]]),"")</f>
        <v>88.736263736263737</v>
      </c>
      <c r="X259" s="56">
        <f>AVERAGE(TablaResultados[[#This Row],[Count-Buscamos la excelencia]:[Count-Vivimos y disfrutamos]])</f>
        <v>13.25</v>
      </c>
      <c r="Y259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260" spans="1:25">
      <c r="A260" s="7" t="s">
        <v>239</v>
      </c>
      <c r="B260" s="8" t="s">
        <v>240</v>
      </c>
      <c r="C260" s="8" t="s">
        <v>14</v>
      </c>
      <c r="D260" s="9">
        <v>4</v>
      </c>
      <c r="E260" s="8" t="s">
        <v>15</v>
      </c>
      <c r="F260" s="7" t="s">
        <v>16</v>
      </c>
      <c r="G260" s="8" t="s">
        <v>684</v>
      </c>
      <c r="H260" s="8" t="str">
        <f>VLOOKUP(TablaResultados[[#This Row],[DNI]],'Jefes Directos mayo 2020'!$A$2:$I$318,8,0)</f>
        <v>MANGIER LIZAMA FRANKLIN ALBERTO</v>
      </c>
      <c r="I260" s="36" t="s">
        <v>819</v>
      </c>
      <c r="J260" s="58">
        <v>41612</v>
      </c>
      <c r="K260" s="10">
        <v>88.461538461538467</v>
      </c>
      <c r="L260" s="10">
        <v>90.384615384615387</v>
      </c>
      <c r="M260" s="10">
        <v>84.615384615384613</v>
      </c>
      <c r="N260" s="10">
        <v>83.928571428571431</v>
      </c>
      <c r="O260" s="11">
        <v>13</v>
      </c>
      <c r="P260" s="11">
        <v>13</v>
      </c>
      <c r="Q260" s="11">
        <v>13</v>
      </c>
      <c r="R260" s="10">
        <v>14</v>
      </c>
      <c r="S260" s="18" t="s">
        <v>637</v>
      </c>
      <c r="T260" s="27" t="s">
        <v>668</v>
      </c>
      <c r="U260" s="30">
        <v>28727</v>
      </c>
      <c r="V260" s="54">
        <f ca="1">ROUNDDOWN((TODAY()-TablaResultados[[#This Row],[Fecha de nacimiento]])/365,0)</f>
        <v>41</v>
      </c>
      <c r="W260" s="55">
        <f>IFERROR(AVERAGE(TablaResultados[[#This Row],[Score-Buscamos la excelencia]:[Score-Vivimos y disfrutamos]]),"")</f>
        <v>86.847527472527474</v>
      </c>
      <c r="X260" s="56">
        <f>AVERAGE(TablaResultados[[#This Row],[Count-Buscamos la excelencia]:[Count-Vivimos y disfrutamos]])</f>
        <v>13.25</v>
      </c>
      <c r="Y260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261" spans="1:25">
      <c r="A261" s="7" t="s">
        <v>261</v>
      </c>
      <c r="B261" s="8" t="s">
        <v>262</v>
      </c>
      <c r="C261" s="8" t="s">
        <v>14</v>
      </c>
      <c r="D261" s="9">
        <v>4</v>
      </c>
      <c r="E261" s="8" t="s">
        <v>15</v>
      </c>
      <c r="F261" s="7" t="s">
        <v>16</v>
      </c>
      <c r="G261" s="8" t="s">
        <v>684</v>
      </c>
      <c r="H261" s="8" t="str">
        <f>VLOOKUP(TablaResultados[[#This Row],[DNI]],'Jefes Directos mayo 2020'!$A$2:$I$318,8,0)</f>
        <v>MANGIER LIZAMA FRANKLIN ALBERTO</v>
      </c>
      <c r="I261" s="36" t="s">
        <v>819</v>
      </c>
      <c r="J261" s="58">
        <v>42310</v>
      </c>
      <c r="K261" s="10">
        <v>80.769230769230774</v>
      </c>
      <c r="L261" s="10">
        <v>80.769230769230774</v>
      </c>
      <c r="M261" s="10">
        <v>84.615384615384613</v>
      </c>
      <c r="N261" s="10">
        <v>78.571428571428569</v>
      </c>
      <c r="O261" s="11">
        <v>13</v>
      </c>
      <c r="P261" s="11">
        <v>13</v>
      </c>
      <c r="Q261" s="11">
        <v>13</v>
      </c>
      <c r="R261" s="10">
        <v>14</v>
      </c>
      <c r="S261" s="18" t="s">
        <v>637</v>
      </c>
      <c r="T261" s="27" t="s">
        <v>667</v>
      </c>
      <c r="U261" s="30">
        <v>29445</v>
      </c>
      <c r="V261" s="54">
        <f ca="1">ROUNDDOWN((TODAY()-TablaResultados[[#This Row],[Fecha de nacimiento]])/365,0)</f>
        <v>39</v>
      </c>
      <c r="W261" s="55">
        <f>IFERROR(AVERAGE(TablaResultados[[#This Row],[Score-Buscamos la excelencia]:[Score-Vivimos y disfrutamos]]),"")</f>
        <v>81.181318681318686</v>
      </c>
      <c r="X261" s="56">
        <f>AVERAGE(TablaResultados[[#This Row],[Count-Buscamos la excelencia]:[Count-Vivimos y disfrutamos]])</f>
        <v>13.25</v>
      </c>
      <c r="Y261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262" spans="1:25">
      <c r="A262" s="7" t="s">
        <v>380</v>
      </c>
      <c r="B262" s="8" t="s">
        <v>381</v>
      </c>
      <c r="C262" s="8" t="s">
        <v>14</v>
      </c>
      <c r="D262" s="9">
        <v>4</v>
      </c>
      <c r="E262" s="8" t="s">
        <v>15</v>
      </c>
      <c r="F262" s="7" t="s">
        <v>16</v>
      </c>
      <c r="G262" s="8" t="s">
        <v>684</v>
      </c>
      <c r="H262" s="8" t="str">
        <f>VLOOKUP(TablaResultados[[#This Row],[DNI]],'Jefes Directos mayo 2020'!$A$2:$I$318,8,0)</f>
        <v>MANGIER LIZAMA FRANKLIN ALBERTO</v>
      </c>
      <c r="I262" s="36" t="s">
        <v>819</v>
      </c>
      <c r="J262" s="58">
        <v>41323</v>
      </c>
      <c r="K262" s="10">
        <v>75</v>
      </c>
      <c r="L262" s="10">
        <v>78.84615384615384</v>
      </c>
      <c r="M262" s="10">
        <v>84.615384615384613</v>
      </c>
      <c r="N262" s="10">
        <v>78.571428571428569</v>
      </c>
      <c r="O262" s="11">
        <v>13</v>
      </c>
      <c r="P262" s="11">
        <v>13</v>
      </c>
      <c r="Q262" s="11">
        <v>13</v>
      </c>
      <c r="R262" s="10">
        <v>14</v>
      </c>
      <c r="S262" s="18" t="s">
        <v>637</v>
      </c>
      <c r="T262" s="27" t="s">
        <v>667</v>
      </c>
      <c r="U262" s="30">
        <v>33157</v>
      </c>
      <c r="V262" s="54">
        <f ca="1">ROUNDDOWN((TODAY()-TablaResultados[[#This Row],[Fecha de nacimiento]])/365,0)</f>
        <v>29</v>
      </c>
      <c r="W262" s="55">
        <f>IFERROR(AVERAGE(TablaResultados[[#This Row],[Score-Buscamos la excelencia]:[Score-Vivimos y disfrutamos]]),"")</f>
        <v>79.258241758241752</v>
      </c>
      <c r="X262" s="56">
        <f>AVERAGE(TablaResultados[[#This Row],[Count-Buscamos la excelencia]:[Count-Vivimos y disfrutamos]])</f>
        <v>13.25</v>
      </c>
      <c r="Y262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263" spans="1:25">
      <c r="A263" s="7" t="s">
        <v>615</v>
      </c>
      <c r="B263" s="8" t="s">
        <v>616</v>
      </c>
      <c r="C263" s="8" t="s">
        <v>14</v>
      </c>
      <c r="D263" s="9">
        <v>4</v>
      </c>
      <c r="E263" s="8" t="s">
        <v>15</v>
      </c>
      <c r="F263" s="7" t="s">
        <v>16</v>
      </c>
      <c r="G263" s="8" t="s">
        <v>684</v>
      </c>
      <c r="H263" s="8" t="str">
        <f>VLOOKUP(TablaResultados[[#This Row],[DNI]],'Jefes Directos mayo 2020'!$A$2:$I$318,8,0)</f>
        <v>MANGIER LIZAMA FRANKLIN ALBERTO</v>
      </c>
      <c r="I263" s="36" t="s">
        <v>819</v>
      </c>
      <c r="J263" s="58">
        <v>42767</v>
      </c>
      <c r="K263" s="10">
        <v>85.416666666666671</v>
      </c>
      <c r="L263" s="10">
        <v>82.692307692307693</v>
      </c>
      <c r="M263" s="10">
        <v>88.461538461538467</v>
      </c>
      <c r="N263" s="10">
        <v>83.928571428571431</v>
      </c>
      <c r="O263" s="11">
        <v>12</v>
      </c>
      <c r="P263" s="11">
        <v>13</v>
      </c>
      <c r="Q263" s="11">
        <v>13</v>
      </c>
      <c r="R263" s="11">
        <v>14</v>
      </c>
      <c r="S263" s="18" t="s">
        <v>637</v>
      </c>
      <c r="T263" s="27" t="s">
        <v>668</v>
      </c>
      <c r="U263" s="30">
        <v>34318</v>
      </c>
      <c r="V263" s="54">
        <f ca="1">ROUNDDOWN((TODAY()-TablaResultados[[#This Row],[Fecha de nacimiento]])/365,0)</f>
        <v>26</v>
      </c>
      <c r="W263" s="55">
        <f>IFERROR(AVERAGE(TablaResultados[[#This Row],[Score-Buscamos la excelencia]:[Score-Vivimos y disfrutamos]]),"")</f>
        <v>85.124771062271066</v>
      </c>
      <c r="X263" s="56">
        <f>AVERAGE(TablaResultados[[#This Row],[Count-Buscamos la excelencia]:[Count-Vivimos y disfrutamos]])</f>
        <v>13</v>
      </c>
      <c r="Y263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264" spans="1:25">
      <c r="A264" s="61" t="s">
        <v>12</v>
      </c>
      <c r="B264" s="64" t="s">
        <v>13</v>
      </c>
      <c r="C264" s="64" t="s">
        <v>14</v>
      </c>
      <c r="D264" s="65">
        <v>4</v>
      </c>
      <c r="E264" s="64" t="s">
        <v>15</v>
      </c>
      <c r="F264" s="61" t="s">
        <v>16</v>
      </c>
      <c r="G264" s="61" t="s">
        <v>684</v>
      </c>
      <c r="H264" s="87" t="str">
        <f>VLOOKUP(TablaResultados[[#This Row],[DNI]],'Jefes Directos mayo 2020'!$A$2:$I$318,8,0)</f>
        <v>MANGIER LIZAMA FRANKLIN ALBERTO</v>
      </c>
      <c r="I264" s="75" t="s">
        <v>819</v>
      </c>
      <c r="J264" s="76">
        <v>40031</v>
      </c>
      <c r="K264" s="10">
        <v>64.583333333333329</v>
      </c>
      <c r="L264" s="10">
        <v>75</v>
      </c>
      <c r="M264" s="10">
        <v>68.75</v>
      </c>
      <c r="N264" s="10">
        <v>66.666666666666671</v>
      </c>
      <c r="O264" s="67">
        <v>12</v>
      </c>
      <c r="P264" s="45">
        <v>12</v>
      </c>
      <c r="Q264" s="45">
        <v>12</v>
      </c>
      <c r="R264" s="67">
        <v>12</v>
      </c>
      <c r="S264" s="77" t="s">
        <v>1805</v>
      </c>
      <c r="T264" s="67" t="s">
        <v>667</v>
      </c>
      <c r="U264" s="78">
        <v>31201</v>
      </c>
      <c r="V264" s="67">
        <f ca="1">ROUNDDOWN((TODAY()-TablaResultados[[#This Row],[Fecha de nacimiento]])/365,0)</f>
        <v>35</v>
      </c>
      <c r="W264" s="68">
        <f>IFERROR(AVERAGE(TablaResultados[[#This Row],[Score-Buscamos la excelencia]:[Score-Vivimos y disfrutamos]]),"")</f>
        <v>68.75</v>
      </c>
      <c r="X264" s="69">
        <f>AVERAGE(TablaResultados[[#This Row],[Count-Buscamos la excelencia]:[Count-Vivimos y disfrutamos]])</f>
        <v>12</v>
      </c>
      <c r="Y264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265" spans="1:25">
      <c r="A265" s="61" t="s">
        <v>205</v>
      </c>
      <c r="B265" s="64" t="s">
        <v>206</v>
      </c>
      <c r="C265" s="64" t="s">
        <v>14</v>
      </c>
      <c r="D265" s="65">
        <v>4</v>
      </c>
      <c r="E265" s="64" t="s">
        <v>15</v>
      </c>
      <c r="F265" s="61" t="s">
        <v>16</v>
      </c>
      <c r="G265" s="61" t="s">
        <v>684</v>
      </c>
      <c r="H265" s="87" t="str">
        <f>VLOOKUP(TablaResultados[[#This Row],[DNI]],'Jefes Directos mayo 2020'!$A$2:$I$318,8,0)</f>
        <v>MANGIER LIZAMA FRANKLIN ALBERTO</v>
      </c>
      <c r="I265" s="75" t="s">
        <v>819</v>
      </c>
      <c r="J265" s="76">
        <v>42835</v>
      </c>
      <c r="K265" s="10">
        <v>75</v>
      </c>
      <c r="L265" s="10">
        <v>76.92307692307692</v>
      </c>
      <c r="M265" s="10">
        <v>78.571428571428569</v>
      </c>
      <c r="N265" s="10">
        <v>78.571428571428569</v>
      </c>
      <c r="O265" s="67">
        <v>14</v>
      </c>
      <c r="P265" s="45">
        <v>13</v>
      </c>
      <c r="Q265" s="45">
        <v>14</v>
      </c>
      <c r="R265" s="67">
        <v>14</v>
      </c>
      <c r="S265" s="77" t="s">
        <v>1805</v>
      </c>
      <c r="T265" s="67" t="s">
        <v>668</v>
      </c>
      <c r="U265" s="78">
        <v>28615</v>
      </c>
      <c r="V265" s="67">
        <f ca="1">ROUNDDOWN((TODAY()-TablaResultados[[#This Row],[Fecha de nacimiento]])/365,0)</f>
        <v>42</v>
      </c>
      <c r="W265" s="68">
        <f>IFERROR(AVERAGE(TablaResultados[[#This Row],[Score-Buscamos la excelencia]:[Score-Vivimos y disfrutamos]]),"")</f>
        <v>77.266483516483504</v>
      </c>
      <c r="X265" s="69">
        <f>AVERAGE(TablaResultados[[#This Row],[Count-Buscamos la excelencia]:[Count-Vivimos y disfrutamos]])</f>
        <v>13.75</v>
      </c>
      <c r="Y265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266" spans="1:25">
      <c r="A266" s="61" t="s">
        <v>239</v>
      </c>
      <c r="B266" s="64" t="s">
        <v>240</v>
      </c>
      <c r="C266" s="64" t="s">
        <v>14</v>
      </c>
      <c r="D266" s="65">
        <v>4</v>
      </c>
      <c r="E266" s="64" t="s">
        <v>15</v>
      </c>
      <c r="F266" s="61" t="s">
        <v>16</v>
      </c>
      <c r="G266" s="61" t="s">
        <v>684</v>
      </c>
      <c r="H266" s="87" t="str">
        <f>VLOOKUP(TablaResultados[[#This Row],[DNI]],'Jefes Directos mayo 2020'!$A$2:$I$318,8,0)</f>
        <v>MANGIER LIZAMA FRANKLIN ALBERTO</v>
      </c>
      <c r="I266" s="75" t="s">
        <v>819</v>
      </c>
      <c r="J266" s="76">
        <v>41612</v>
      </c>
      <c r="K266" s="10">
        <v>80</v>
      </c>
      <c r="L266" s="10">
        <v>79.545454545454547</v>
      </c>
      <c r="M266" s="10">
        <v>79.545454545454547</v>
      </c>
      <c r="N266" s="10">
        <v>77.272727272727266</v>
      </c>
      <c r="O266" s="67">
        <v>10</v>
      </c>
      <c r="P266" s="45">
        <v>11</v>
      </c>
      <c r="Q266" s="45">
        <v>11</v>
      </c>
      <c r="R266" s="67">
        <v>11</v>
      </c>
      <c r="S266" s="77" t="s">
        <v>1805</v>
      </c>
      <c r="T266" s="67" t="s">
        <v>668</v>
      </c>
      <c r="U266" s="78">
        <v>28727</v>
      </c>
      <c r="V266" s="67">
        <f ca="1">ROUNDDOWN((TODAY()-TablaResultados[[#This Row],[Fecha de nacimiento]])/365,0)</f>
        <v>41</v>
      </c>
      <c r="W266" s="68">
        <f>IFERROR(AVERAGE(TablaResultados[[#This Row],[Score-Buscamos la excelencia]:[Score-Vivimos y disfrutamos]]),"")</f>
        <v>79.090909090909093</v>
      </c>
      <c r="X266" s="69">
        <f>AVERAGE(TablaResultados[[#This Row],[Count-Buscamos la excelencia]:[Count-Vivimos y disfrutamos]])</f>
        <v>10.75</v>
      </c>
      <c r="Y266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267" spans="1:25">
      <c r="A267" s="61" t="s">
        <v>261</v>
      </c>
      <c r="B267" s="64" t="s">
        <v>262</v>
      </c>
      <c r="C267" s="64" t="s">
        <v>14</v>
      </c>
      <c r="D267" s="65">
        <v>4</v>
      </c>
      <c r="E267" s="64" t="s">
        <v>15</v>
      </c>
      <c r="F267" s="61" t="s">
        <v>16</v>
      </c>
      <c r="G267" s="61" t="s">
        <v>684</v>
      </c>
      <c r="H267" s="87" t="str">
        <f>VLOOKUP(TablaResultados[[#This Row],[DNI]],'Jefes Directos mayo 2020'!$A$2:$I$318,8,0)</f>
        <v>MANGIER LIZAMA FRANKLIN ALBERTO</v>
      </c>
      <c r="I267" s="75" t="s">
        <v>819</v>
      </c>
      <c r="J267" s="76">
        <v>42310</v>
      </c>
      <c r="K267" s="10">
        <v>72.916666666666671</v>
      </c>
      <c r="L267" s="10">
        <v>70.833333333333329</v>
      </c>
      <c r="M267" s="10">
        <v>70.833333333333329</v>
      </c>
      <c r="N267" s="10">
        <v>70.833333333333329</v>
      </c>
      <c r="O267" s="67">
        <v>12</v>
      </c>
      <c r="P267" s="45">
        <v>12</v>
      </c>
      <c r="Q267" s="45">
        <v>12</v>
      </c>
      <c r="R267" s="67">
        <v>12</v>
      </c>
      <c r="S267" s="77" t="s">
        <v>1805</v>
      </c>
      <c r="T267" s="67" t="s">
        <v>667</v>
      </c>
      <c r="U267" s="78">
        <v>29445</v>
      </c>
      <c r="V267" s="67">
        <f ca="1">ROUNDDOWN((TODAY()-TablaResultados[[#This Row],[Fecha de nacimiento]])/365,0)</f>
        <v>39</v>
      </c>
      <c r="W267" s="68">
        <f>IFERROR(AVERAGE(TablaResultados[[#This Row],[Score-Buscamos la excelencia]:[Score-Vivimos y disfrutamos]]),"")</f>
        <v>71.354166666666657</v>
      </c>
      <c r="X267" s="69">
        <f>AVERAGE(TablaResultados[[#This Row],[Count-Buscamos la excelencia]:[Count-Vivimos y disfrutamos]])</f>
        <v>12</v>
      </c>
      <c r="Y267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268" spans="1:25">
      <c r="A268" s="61" t="s">
        <v>380</v>
      </c>
      <c r="B268" s="64" t="s">
        <v>381</v>
      </c>
      <c r="C268" s="64" t="s">
        <v>14</v>
      </c>
      <c r="D268" s="65">
        <v>4</v>
      </c>
      <c r="E268" s="64" t="s">
        <v>15</v>
      </c>
      <c r="F268" s="61" t="s">
        <v>16</v>
      </c>
      <c r="G268" s="61" t="s">
        <v>684</v>
      </c>
      <c r="H268" s="87" t="str">
        <f>VLOOKUP(TablaResultados[[#This Row],[DNI]],'Jefes Directos mayo 2020'!$A$2:$I$318,8,0)</f>
        <v>MANGIER LIZAMA FRANKLIN ALBERTO</v>
      </c>
      <c r="I268" s="75" t="s">
        <v>819</v>
      </c>
      <c r="J268" s="76">
        <v>41323</v>
      </c>
      <c r="K268" s="10">
        <v>46.428571428571431</v>
      </c>
      <c r="L268" s="10">
        <v>42.857142857142847</v>
      </c>
      <c r="M268" s="10">
        <v>50</v>
      </c>
      <c r="N268" s="10">
        <v>50</v>
      </c>
      <c r="O268" s="67">
        <v>14</v>
      </c>
      <c r="P268" s="45">
        <v>14</v>
      </c>
      <c r="Q268" s="45">
        <v>14</v>
      </c>
      <c r="R268" s="67">
        <v>14</v>
      </c>
      <c r="S268" s="77" t="s">
        <v>1805</v>
      </c>
      <c r="T268" s="67" t="s">
        <v>667</v>
      </c>
      <c r="U268" s="78">
        <v>33157</v>
      </c>
      <c r="V268" s="67">
        <f ca="1">ROUNDDOWN((TODAY()-TablaResultados[[#This Row],[Fecha de nacimiento]])/365,0)</f>
        <v>29</v>
      </c>
      <c r="W268" s="68">
        <f>IFERROR(AVERAGE(TablaResultados[[#This Row],[Score-Buscamos la excelencia]:[Score-Vivimos y disfrutamos]]),"")</f>
        <v>47.321428571428569</v>
      </c>
      <c r="X268" s="69">
        <f>AVERAGE(TablaResultados[[#This Row],[Count-Buscamos la excelencia]:[Count-Vivimos y disfrutamos]])</f>
        <v>14</v>
      </c>
      <c r="Y268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269" spans="1:25">
      <c r="A269" s="61" t="s">
        <v>615</v>
      </c>
      <c r="B269" s="64" t="s">
        <v>616</v>
      </c>
      <c r="C269" s="64" t="s">
        <v>14</v>
      </c>
      <c r="D269" s="65">
        <v>4</v>
      </c>
      <c r="E269" s="64" t="s">
        <v>15</v>
      </c>
      <c r="F269" s="61" t="s">
        <v>16</v>
      </c>
      <c r="G269" s="61" t="s">
        <v>684</v>
      </c>
      <c r="H269" s="87" t="str">
        <f>VLOOKUP(TablaResultados[[#This Row],[DNI]],'Jefes Directos mayo 2020'!$A$2:$I$318,8,0)</f>
        <v>MANGIER LIZAMA FRANKLIN ALBERTO</v>
      </c>
      <c r="I269" s="75" t="s">
        <v>819</v>
      </c>
      <c r="J269" s="76">
        <v>42767</v>
      </c>
      <c r="K269" s="10">
        <v>58.928571428571431</v>
      </c>
      <c r="L269" s="10">
        <v>64.285714285714292</v>
      </c>
      <c r="M269" s="10">
        <v>64.285714285714292</v>
      </c>
      <c r="N269" s="10">
        <v>69.642857142857139</v>
      </c>
      <c r="O269" s="67">
        <v>14</v>
      </c>
      <c r="P269" s="45">
        <v>14</v>
      </c>
      <c r="Q269" s="45">
        <v>14</v>
      </c>
      <c r="R269" s="67">
        <v>14</v>
      </c>
      <c r="S269" s="77" t="s">
        <v>1805</v>
      </c>
      <c r="T269" s="67" t="s">
        <v>668</v>
      </c>
      <c r="U269" s="78">
        <v>34318</v>
      </c>
      <c r="V269" s="67">
        <f ca="1">ROUNDDOWN((TODAY()-TablaResultados[[#This Row],[Fecha de nacimiento]])/365,0)</f>
        <v>26</v>
      </c>
      <c r="W269" s="68">
        <f>IFERROR(AVERAGE(TablaResultados[[#This Row],[Score-Buscamos la excelencia]:[Score-Vivimos y disfrutamos]]),"")</f>
        <v>64.285714285714278</v>
      </c>
      <c r="X269" s="69">
        <f>AVERAGE(TablaResultados[[#This Row],[Count-Buscamos la excelencia]:[Count-Vivimos y disfrutamos]])</f>
        <v>14</v>
      </c>
      <c r="Y269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270" spans="1:25">
      <c r="A270" s="7" t="s">
        <v>53</v>
      </c>
      <c r="B270" s="8" t="s">
        <v>54</v>
      </c>
      <c r="C270" s="8" t="s">
        <v>55</v>
      </c>
      <c r="D270" s="9">
        <v>2</v>
      </c>
      <c r="E270" s="8" t="s">
        <v>56</v>
      </c>
      <c r="F270" s="7" t="s">
        <v>57</v>
      </c>
      <c r="G270" s="8" t="s">
        <v>696</v>
      </c>
      <c r="H270" s="8" t="str">
        <f>VLOOKUP(TablaResultados[[#This Row],[DNI]],'Jefes Directos mayo 2020'!$A$2:$I$318,8,0)</f>
        <v>MANRIQUE RAMOS WILLARD MARTIN</v>
      </c>
      <c r="I270" s="36" t="s">
        <v>819</v>
      </c>
      <c r="J270" s="58">
        <v>43661</v>
      </c>
      <c r="K270" s="10">
        <v>83.333333333333329</v>
      </c>
      <c r="L270" s="10">
        <v>86.224489795918373</v>
      </c>
      <c r="M270" s="10">
        <v>87.765957446808514</v>
      </c>
      <c r="N270" s="10">
        <v>83.673469387755105</v>
      </c>
      <c r="O270" s="11">
        <v>48</v>
      </c>
      <c r="P270" s="11">
        <v>49</v>
      </c>
      <c r="Q270" s="11">
        <v>47</v>
      </c>
      <c r="R270" s="11">
        <v>49</v>
      </c>
      <c r="S270" s="18" t="s">
        <v>637</v>
      </c>
      <c r="T270" s="27" t="s">
        <v>667</v>
      </c>
      <c r="U270" s="30">
        <v>28673</v>
      </c>
      <c r="V270" s="54">
        <f ca="1">ROUNDDOWN((TODAY()-TablaResultados[[#This Row],[Fecha de nacimiento]])/365,0)</f>
        <v>42</v>
      </c>
      <c r="W270" s="55">
        <f>IFERROR(AVERAGE(TablaResultados[[#This Row],[Score-Buscamos la excelencia]:[Score-Vivimos y disfrutamos]]),"")</f>
        <v>85.249312490953827</v>
      </c>
      <c r="X270" s="56">
        <f>AVERAGE(TablaResultados[[#This Row],[Count-Buscamos la excelencia]:[Count-Vivimos y disfrutamos]])</f>
        <v>48.25</v>
      </c>
      <c r="Y270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271" spans="1:25">
      <c r="A271" s="31" t="s">
        <v>619</v>
      </c>
      <c r="B271" s="8" t="s">
        <v>679</v>
      </c>
      <c r="C271" s="8" t="s">
        <v>109</v>
      </c>
      <c r="D271" s="9">
        <v>1</v>
      </c>
      <c r="E271" s="8" t="s">
        <v>15</v>
      </c>
      <c r="F271" s="32" t="s">
        <v>16</v>
      </c>
      <c r="G271" s="32" t="s">
        <v>680</v>
      </c>
      <c r="H271" s="32" t="str">
        <f>VLOOKUP(TablaResultados[[#This Row],[DNI]],'Jefes Directos mayo 2020'!$A$2:$I$318,8,0)</f>
        <v>MANRIQUE RAMOS WILLARD MARTIN</v>
      </c>
      <c r="I271" s="36" t="s">
        <v>819</v>
      </c>
      <c r="J271" s="58">
        <v>37916</v>
      </c>
      <c r="K271" s="10">
        <v>87.5</v>
      </c>
      <c r="L271" s="10">
        <v>79</v>
      </c>
      <c r="M271" s="10">
        <v>86.538461538461533</v>
      </c>
      <c r="N271" s="10">
        <v>82.291666666666671</v>
      </c>
      <c r="O271" s="11">
        <v>24</v>
      </c>
      <c r="P271" s="11">
        <v>25</v>
      </c>
      <c r="Q271" s="11">
        <v>26</v>
      </c>
      <c r="R271" s="11">
        <v>24</v>
      </c>
      <c r="S271" s="18" t="s">
        <v>637</v>
      </c>
      <c r="T271" s="27" t="s">
        <v>667</v>
      </c>
      <c r="U271" s="30">
        <v>28485</v>
      </c>
      <c r="V271" s="54">
        <f ca="1">ROUNDDOWN((TODAY()-TablaResultados[[#This Row],[Fecha de nacimiento]])/365,0)</f>
        <v>42</v>
      </c>
      <c r="W271" s="55">
        <f>IFERROR(AVERAGE(TablaResultados[[#This Row],[Score-Buscamos la excelencia]:[Score-Vivimos y disfrutamos]]),"")</f>
        <v>83.832532051282058</v>
      </c>
      <c r="X271" s="56">
        <f>AVERAGE(TablaResultados[[#This Row],[Count-Buscamos la excelencia]:[Count-Vivimos y disfrutamos]])</f>
        <v>24.75</v>
      </c>
      <c r="Y271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272" spans="1:25">
      <c r="A272" s="7" t="s">
        <v>107</v>
      </c>
      <c r="B272" s="8" t="s">
        <v>108</v>
      </c>
      <c r="C272" s="8" t="s">
        <v>109</v>
      </c>
      <c r="D272" s="9">
        <v>1</v>
      </c>
      <c r="E272" s="8" t="s">
        <v>15</v>
      </c>
      <c r="F272" s="7" t="s">
        <v>110</v>
      </c>
      <c r="G272" s="8" t="s">
        <v>711</v>
      </c>
      <c r="H272" s="8" t="str">
        <f>VLOOKUP(TablaResultados[[#This Row],[DNI]],'Jefes Directos mayo 2020'!$A$2:$I$318,8,0)</f>
        <v>MANRIQUE RAMOS WILLARD MARTIN</v>
      </c>
      <c r="I272" s="36" t="s">
        <v>819</v>
      </c>
      <c r="J272" s="58">
        <v>39265</v>
      </c>
      <c r="K272" s="10">
        <v>82.407407407407405</v>
      </c>
      <c r="L272" s="10">
        <v>84.259259259259252</v>
      </c>
      <c r="M272" s="10">
        <v>79.629629629629633</v>
      </c>
      <c r="N272" s="10">
        <v>83.333333333333329</v>
      </c>
      <c r="O272" s="11">
        <v>27</v>
      </c>
      <c r="P272" s="11">
        <v>27</v>
      </c>
      <c r="Q272" s="11">
        <v>27</v>
      </c>
      <c r="R272" s="11">
        <v>27</v>
      </c>
      <c r="S272" s="18" t="s">
        <v>637</v>
      </c>
      <c r="T272" s="27" t="s">
        <v>667</v>
      </c>
      <c r="U272" s="30">
        <v>29174</v>
      </c>
      <c r="V272" s="54">
        <f ca="1">ROUNDDOWN((TODAY()-TablaResultados[[#This Row],[Fecha de nacimiento]])/365,0)</f>
        <v>40</v>
      </c>
      <c r="W272" s="55">
        <f>IFERROR(AVERAGE(TablaResultados[[#This Row],[Score-Buscamos la excelencia]:[Score-Vivimos y disfrutamos]]),"")</f>
        <v>82.407407407407405</v>
      </c>
      <c r="X272" s="56">
        <f>AVERAGE(TablaResultados[[#This Row],[Count-Buscamos la excelencia]:[Count-Vivimos y disfrutamos]])</f>
        <v>27</v>
      </c>
      <c r="Y272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273" spans="1:25">
      <c r="A273" s="7" t="s">
        <v>111</v>
      </c>
      <c r="B273" s="8" t="s">
        <v>112</v>
      </c>
      <c r="C273" s="8" t="s">
        <v>22</v>
      </c>
      <c r="D273" s="9">
        <v>3</v>
      </c>
      <c r="E273" s="8" t="s">
        <v>56</v>
      </c>
      <c r="F273" s="7" t="s">
        <v>57</v>
      </c>
      <c r="G273" s="8" t="s">
        <v>712</v>
      </c>
      <c r="H273" s="8" t="str">
        <f>VLOOKUP(TablaResultados[[#This Row],[DNI]],'Jefes Directos mayo 2020'!$A$2:$I$318,8,0)</f>
        <v>MANRIQUE RAMOS WILLARD MARTIN</v>
      </c>
      <c r="I273" s="36" t="s">
        <v>819</v>
      </c>
      <c r="J273" s="58">
        <v>42443</v>
      </c>
      <c r="K273" s="10">
        <v>75.806451612903231</v>
      </c>
      <c r="L273" s="10">
        <v>77.34375</v>
      </c>
      <c r="M273" s="10">
        <v>79.545454545454547</v>
      </c>
      <c r="N273" s="10">
        <v>77.34375</v>
      </c>
      <c r="O273" s="11">
        <v>31</v>
      </c>
      <c r="P273" s="11">
        <v>32</v>
      </c>
      <c r="Q273" s="11">
        <v>33</v>
      </c>
      <c r="R273" s="11">
        <v>32</v>
      </c>
      <c r="S273" s="18" t="s">
        <v>637</v>
      </c>
      <c r="T273" s="27" t="s">
        <v>668</v>
      </c>
      <c r="U273" s="30">
        <v>31664</v>
      </c>
      <c r="V273" s="54">
        <f ca="1">ROUNDDOWN((TODAY()-TablaResultados[[#This Row],[Fecha de nacimiento]])/365,0)</f>
        <v>33</v>
      </c>
      <c r="W273" s="55">
        <f>IFERROR(AVERAGE(TablaResultados[[#This Row],[Score-Buscamos la excelencia]:[Score-Vivimos y disfrutamos]]),"")</f>
        <v>77.509851539589448</v>
      </c>
      <c r="X273" s="56">
        <f>AVERAGE(TablaResultados[[#This Row],[Count-Buscamos la excelencia]:[Count-Vivimos y disfrutamos]])</f>
        <v>32</v>
      </c>
      <c r="Y273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274" spans="1:25">
      <c r="A274" s="7" t="s">
        <v>178</v>
      </c>
      <c r="B274" s="8" t="s">
        <v>179</v>
      </c>
      <c r="C274" s="8" t="s">
        <v>109</v>
      </c>
      <c r="D274" s="9">
        <v>1</v>
      </c>
      <c r="E274" s="8" t="s">
        <v>15</v>
      </c>
      <c r="F274" s="7" t="s">
        <v>50</v>
      </c>
      <c r="G274" s="8" t="s">
        <v>730</v>
      </c>
      <c r="H274" s="8" t="str">
        <f>VLOOKUP(TablaResultados[[#This Row],[DNI]],'Jefes Directos mayo 2020'!$A$2:$I$318,8,0)</f>
        <v>MANRIQUE RAMOS WILLARD MARTIN</v>
      </c>
      <c r="I274" s="36" t="s">
        <v>819</v>
      </c>
      <c r="J274" s="58">
        <v>39661</v>
      </c>
      <c r="K274" s="10">
        <v>70.535714285714292</v>
      </c>
      <c r="L274" s="10">
        <v>79.629629629629633</v>
      </c>
      <c r="M274" s="10">
        <v>75</v>
      </c>
      <c r="N274" s="10">
        <v>79.629629629629633</v>
      </c>
      <c r="O274" s="11">
        <v>28</v>
      </c>
      <c r="P274" s="11">
        <v>27</v>
      </c>
      <c r="Q274" s="11">
        <v>29</v>
      </c>
      <c r="R274" s="11">
        <v>27</v>
      </c>
      <c r="S274" s="18" t="s">
        <v>637</v>
      </c>
      <c r="T274" s="27" t="s">
        <v>667</v>
      </c>
      <c r="U274" s="30">
        <v>27933</v>
      </c>
      <c r="V274" s="54">
        <f ca="1">ROUNDDOWN((TODAY()-TablaResultados[[#This Row],[Fecha de nacimiento]])/365,0)</f>
        <v>44</v>
      </c>
      <c r="W274" s="55">
        <f>IFERROR(AVERAGE(TablaResultados[[#This Row],[Score-Buscamos la excelencia]:[Score-Vivimos y disfrutamos]]),"")</f>
        <v>76.198743386243393</v>
      </c>
      <c r="X274" s="56">
        <f>AVERAGE(TablaResultados[[#This Row],[Count-Buscamos la excelencia]:[Count-Vivimos y disfrutamos]])</f>
        <v>27.75</v>
      </c>
      <c r="Y274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275" spans="1:25">
      <c r="A275" s="7" t="s">
        <v>211</v>
      </c>
      <c r="B275" s="8" t="s">
        <v>212</v>
      </c>
      <c r="C275" s="8" t="s">
        <v>109</v>
      </c>
      <c r="D275" s="9">
        <v>1</v>
      </c>
      <c r="E275" s="8" t="s">
        <v>186</v>
      </c>
      <c r="F275" s="7" t="s">
        <v>213</v>
      </c>
      <c r="G275" s="8" t="s">
        <v>734</v>
      </c>
      <c r="H275" s="8" t="str">
        <f>VLOOKUP(TablaResultados[[#This Row],[DNI]],'Jefes Directos mayo 2020'!$A$2:$I$318,8,0)</f>
        <v>MANRIQUE RAMOS WILLARD MARTIN</v>
      </c>
      <c r="I275" s="36" t="s">
        <v>819</v>
      </c>
      <c r="J275" s="58">
        <v>40994</v>
      </c>
      <c r="K275" s="10">
        <v>72.826086956521735</v>
      </c>
      <c r="L275" s="10">
        <v>69.565217391304344</v>
      </c>
      <c r="M275" s="10">
        <v>70</v>
      </c>
      <c r="N275" s="10">
        <v>70.833333333333329</v>
      </c>
      <c r="O275" s="11">
        <v>23</v>
      </c>
      <c r="P275" s="11">
        <v>23</v>
      </c>
      <c r="Q275" s="11">
        <v>25</v>
      </c>
      <c r="R275" s="11">
        <v>24</v>
      </c>
      <c r="S275" s="18" t="s">
        <v>637</v>
      </c>
      <c r="T275" s="27" t="s">
        <v>667</v>
      </c>
      <c r="U275" s="30">
        <v>28065</v>
      </c>
      <c r="V275" s="54">
        <f ca="1">ROUNDDOWN((TODAY()-TablaResultados[[#This Row],[Fecha de nacimiento]])/365,0)</f>
        <v>43</v>
      </c>
      <c r="W275" s="55">
        <f>IFERROR(AVERAGE(TablaResultados[[#This Row],[Score-Buscamos la excelencia]:[Score-Vivimos y disfrutamos]]),"")</f>
        <v>70.806159420289845</v>
      </c>
      <c r="X275" s="56">
        <f>AVERAGE(TablaResultados[[#This Row],[Count-Buscamos la excelencia]:[Count-Vivimos y disfrutamos]])</f>
        <v>23.75</v>
      </c>
      <c r="Y275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276" spans="1:25">
      <c r="A276" s="7" t="s">
        <v>224</v>
      </c>
      <c r="B276" s="8" t="s">
        <v>225</v>
      </c>
      <c r="C276" s="8" t="s">
        <v>109</v>
      </c>
      <c r="D276" s="9">
        <v>1</v>
      </c>
      <c r="E276" s="8" t="s">
        <v>15</v>
      </c>
      <c r="F276" s="7" t="s">
        <v>226</v>
      </c>
      <c r="G276" s="8" t="s">
        <v>736</v>
      </c>
      <c r="H276" s="8" t="str">
        <f>VLOOKUP(TablaResultados[[#This Row],[DNI]],'Jefes Directos mayo 2020'!$A$2:$I$318,8,0)</f>
        <v>MANRIQUE RAMOS WILLARD MARTIN</v>
      </c>
      <c r="I276" s="36" t="s">
        <v>819</v>
      </c>
      <c r="J276" s="58">
        <v>42751</v>
      </c>
      <c r="K276" s="10">
        <v>77.083333333333329</v>
      </c>
      <c r="L276" s="10">
        <v>77</v>
      </c>
      <c r="M276" s="10">
        <v>76.041666666666671</v>
      </c>
      <c r="N276" s="10">
        <v>77.272727272727266</v>
      </c>
      <c r="O276" s="11">
        <v>24</v>
      </c>
      <c r="P276" s="11">
        <v>25</v>
      </c>
      <c r="Q276" s="11">
        <v>24</v>
      </c>
      <c r="R276" s="11">
        <v>22</v>
      </c>
      <c r="S276" s="18" t="s">
        <v>637</v>
      </c>
      <c r="T276" s="27" t="s">
        <v>667</v>
      </c>
      <c r="U276" s="30">
        <v>27938</v>
      </c>
      <c r="V276" s="54">
        <f ca="1">ROUNDDOWN((TODAY()-TablaResultados[[#This Row],[Fecha de nacimiento]])/365,0)</f>
        <v>44</v>
      </c>
      <c r="W276" s="55">
        <f>IFERROR(AVERAGE(TablaResultados[[#This Row],[Score-Buscamos la excelencia]:[Score-Vivimos y disfrutamos]]),"")</f>
        <v>76.849431818181813</v>
      </c>
      <c r="X276" s="56">
        <f>AVERAGE(TablaResultados[[#This Row],[Count-Buscamos la excelencia]:[Count-Vivimos y disfrutamos]])</f>
        <v>23.75</v>
      </c>
      <c r="Y276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277" spans="1:25">
      <c r="A277" s="7" t="s">
        <v>241</v>
      </c>
      <c r="B277" s="8" t="s">
        <v>242</v>
      </c>
      <c r="C277" s="8" t="s">
        <v>22</v>
      </c>
      <c r="D277" s="9">
        <v>3</v>
      </c>
      <c r="E277" s="8" t="s">
        <v>56</v>
      </c>
      <c r="F277" s="7" t="s">
        <v>92</v>
      </c>
      <c r="G277" s="8" t="s">
        <v>740</v>
      </c>
      <c r="H277" s="8" t="str">
        <f>VLOOKUP(TablaResultados[[#This Row],[DNI]],'Jefes Directos mayo 2020'!$A$2:$I$318,8,0)</f>
        <v>MANRIQUE RAMOS WILLARD MARTIN</v>
      </c>
      <c r="I277" s="36" t="s">
        <v>819</v>
      </c>
      <c r="J277" s="58">
        <v>42758</v>
      </c>
      <c r="K277" s="10">
        <v>76.086956521739125</v>
      </c>
      <c r="L277" s="10">
        <v>73.913043478260875</v>
      </c>
      <c r="M277" s="10">
        <v>78.260869565217391</v>
      </c>
      <c r="N277" s="10">
        <v>78.75</v>
      </c>
      <c r="O277" s="11">
        <v>23</v>
      </c>
      <c r="P277" s="11">
        <v>23</v>
      </c>
      <c r="Q277" s="11">
        <v>23</v>
      </c>
      <c r="R277" s="11">
        <v>20</v>
      </c>
      <c r="S277" s="18" t="s">
        <v>637</v>
      </c>
      <c r="T277" s="27" t="s">
        <v>667</v>
      </c>
      <c r="U277" s="30">
        <v>33438</v>
      </c>
      <c r="V277" s="54">
        <f ca="1">ROUNDDOWN((TODAY()-TablaResultados[[#This Row],[Fecha de nacimiento]])/365,0)</f>
        <v>29</v>
      </c>
      <c r="W277" s="55">
        <f>IFERROR(AVERAGE(TablaResultados[[#This Row],[Score-Buscamos la excelencia]:[Score-Vivimos y disfrutamos]]),"")</f>
        <v>76.752717391304344</v>
      </c>
      <c r="X277" s="56">
        <f>AVERAGE(TablaResultados[[#This Row],[Count-Buscamos la excelencia]:[Count-Vivimos y disfrutamos]])</f>
        <v>22.25</v>
      </c>
      <c r="Y277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278" spans="1:25">
      <c r="A278" s="7" t="s">
        <v>273</v>
      </c>
      <c r="B278" s="8" t="s">
        <v>274</v>
      </c>
      <c r="C278" s="8" t="s">
        <v>109</v>
      </c>
      <c r="D278" s="9">
        <v>1</v>
      </c>
      <c r="E278" s="8" t="s">
        <v>15</v>
      </c>
      <c r="F278" s="7" t="s">
        <v>79</v>
      </c>
      <c r="G278" s="8" t="s">
        <v>746</v>
      </c>
      <c r="H278" s="8" t="str">
        <f>VLOOKUP(TablaResultados[[#This Row],[DNI]],'Jefes Directos mayo 2020'!$A$2:$I$318,8,0)</f>
        <v>MANRIQUE RAMOS WILLARD MARTIN</v>
      </c>
      <c r="I278" s="36" t="s">
        <v>826</v>
      </c>
      <c r="J278" s="58">
        <v>40182</v>
      </c>
      <c r="K278" s="10">
        <v>79.166666666666671</v>
      </c>
      <c r="L278" s="10">
        <v>78.94736842105263</v>
      </c>
      <c r="M278" s="10">
        <v>84.459459459459453</v>
      </c>
      <c r="N278" s="10">
        <v>80.555555555555557</v>
      </c>
      <c r="O278" s="11">
        <v>36</v>
      </c>
      <c r="P278" s="11">
        <v>38</v>
      </c>
      <c r="Q278" s="11">
        <v>37</v>
      </c>
      <c r="R278" s="11">
        <v>36</v>
      </c>
      <c r="S278" s="18" t="s">
        <v>637</v>
      </c>
      <c r="T278" s="27" t="s">
        <v>667</v>
      </c>
      <c r="U278" s="30">
        <v>29418</v>
      </c>
      <c r="V278" s="54">
        <f ca="1">ROUNDDOWN((TODAY()-TablaResultados[[#This Row],[Fecha de nacimiento]])/365,0)</f>
        <v>40</v>
      </c>
      <c r="W278" s="55">
        <f>IFERROR(AVERAGE(TablaResultados[[#This Row],[Score-Buscamos la excelencia]:[Score-Vivimos y disfrutamos]]),"")</f>
        <v>80.782262525683578</v>
      </c>
      <c r="X278" s="56">
        <f>AVERAGE(TablaResultados[[#This Row],[Count-Buscamos la excelencia]:[Count-Vivimos y disfrutamos]])</f>
        <v>36.75</v>
      </c>
      <c r="Y278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279" spans="1:25">
      <c r="A279" s="7" t="s">
        <v>390</v>
      </c>
      <c r="B279" s="8" t="s">
        <v>391</v>
      </c>
      <c r="C279" s="8" t="s">
        <v>109</v>
      </c>
      <c r="D279" s="9">
        <v>1</v>
      </c>
      <c r="E279" s="8" t="s">
        <v>15</v>
      </c>
      <c r="F279" s="7" t="s">
        <v>250</v>
      </c>
      <c r="G279" s="8" t="s">
        <v>769</v>
      </c>
      <c r="H279" s="8" t="str">
        <f>VLOOKUP(TablaResultados[[#This Row],[DNI]],'Jefes Directos mayo 2020'!$A$2:$I$318,8,0)</f>
        <v>MANRIQUE RAMOS WILLARD MARTIN</v>
      </c>
      <c r="I279" s="36" t="s">
        <v>819</v>
      </c>
      <c r="J279" s="58">
        <v>39370</v>
      </c>
      <c r="K279" s="10">
        <v>63.235294117647058</v>
      </c>
      <c r="L279" s="10">
        <v>66.17647058823529</v>
      </c>
      <c r="M279" s="10">
        <v>70.588235294117652</v>
      </c>
      <c r="N279" s="10">
        <v>66.666666666666671</v>
      </c>
      <c r="O279" s="11">
        <v>17</v>
      </c>
      <c r="P279" s="11">
        <v>17</v>
      </c>
      <c r="Q279" s="11">
        <v>17</v>
      </c>
      <c r="R279" s="11">
        <v>15</v>
      </c>
      <c r="S279" s="18" t="s">
        <v>637</v>
      </c>
      <c r="T279" s="27" t="s">
        <v>667</v>
      </c>
      <c r="U279" s="30">
        <v>26761</v>
      </c>
      <c r="V279" s="54">
        <f ca="1">ROUNDDOWN((TODAY()-TablaResultados[[#This Row],[Fecha de nacimiento]])/365,0)</f>
        <v>47</v>
      </c>
      <c r="W279" s="55">
        <f>IFERROR(AVERAGE(TablaResultados[[#This Row],[Score-Buscamos la excelencia]:[Score-Vivimos y disfrutamos]]),"")</f>
        <v>66.666666666666671</v>
      </c>
      <c r="X279" s="56">
        <f>AVERAGE(TablaResultados[[#This Row],[Count-Buscamos la excelencia]:[Count-Vivimos y disfrutamos]])</f>
        <v>16.5</v>
      </c>
      <c r="Y279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45 años a 54 años</v>
      </c>
    </row>
    <row r="280" spans="1:25">
      <c r="A280" s="7" t="s">
        <v>406</v>
      </c>
      <c r="B280" s="8" t="s">
        <v>407</v>
      </c>
      <c r="C280" s="8" t="s">
        <v>22</v>
      </c>
      <c r="D280" s="9">
        <v>3</v>
      </c>
      <c r="E280" s="8" t="s">
        <v>56</v>
      </c>
      <c r="F280" s="7" t="s">
        <v>117</v>
      </c>
      <c r="G280" s="8" t="s">
        <v>773</v>
      </c>
      <c r="H280" s="8" t="str">
        <f>VLOOKUP(TablaResultados[[#This Row],[DNI]],'Jefes Directos mayo 2020'!$A$2:$I$318,8,0)</f>
        <v>MANRIQUE RAMOS WILLARD MARTIN</v>
      </c>
      <c r="I280" s="36" t="s">
        <v>819</v>
      </c>
      <c r="J280" s="58">
        <v>39797</v>
      </c>
      <c r="K280" s="10">
        <v>78.125</v>
      </c>
      <c r="L280" s="10">
        <v>77.272727272727266</v>
      </c>
      <c r="M280" s="10">
        <v>78.787878787878782</v>
      </c>
      <c r="N280" s="10">
        <v>77.5</v>
      </c>
      <c r="O280" s="11">
        <v>32</v>
      </c>
      <c r="P280" s="11">
        <v>33</v>
      </c>
      <c r="Q280" s="11">
        <v>33</v>
      </c>
      <c r="R280" s="11">
        <v>30</v>
      </c>
      <c r="S280" s="18" t="s">
        <v>637</v>
      </c>
      <c r="T280" s="27" t="s">
        <v>668</v>
      </c>
      <c r="U280" s="30">
        <v>31266</v>
      </c>
      <c r="V280" s="54">
        <f ca="1">ROUNDDOWN((TODAY()-TablaResultados[[#This Row],[Fecha de nacimiento]])/365,0)</f>
        <v>34</v>
      </c>
      <c r="W280" s="55">
        <f>IFERROR(AVERAGE(TablaResultados[[#This Row],[Score-Buscamos la excelencia]:[Score-Vivimos y disfrutamos]]),"")</f>
        <v>77.921401515151501</v>
      </c>
      <c r="X280" s="56">
        <f>AVERAGE(TablaResultados[[#This Row],[Count-Buscamos la excelencia]:[Count-Vivimos y disfrutamos]])</f>
        <v>32</v>
      </c>
      <c r="Y280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281" spans="1:25">
      <c r="A281" s="7" t="s">
        <v>421</v>
      </c>
      <c r="B281" s="8" t="s">
        <v>422</v>
      </c>
      <c r="C281" s="8" t="s">
        <v>55</v>
      </c>
      <c r="D281" s="9">
        <v>2</v>
      </c>
      <c r="E281" s="8" t="s">
        <v>56</v>
      </c>
      <c r="F281" s="7" t="s">
        <v>123</v>
      </c>
      <c r="G281" s="8" t="s">
        <v>777</v>
      </c>
      <c r="H281" s="8" t="str">
        <f>VLOOKUP(TablaResultados[[#This Row],[DNI]],'Jefes Directos mayo 2020'!$A$2:$I$318,8,0)</f>
        <v>MANRIQUE RAMOS WILLARD MARTIN</v>
      </c>
      <c r="I281" s="36" t="s">
        <v>819</v>
      </c>
      <c r="J281" s="58">
        <v>41988</v>
      </c>
      <c r="K281" s="10">
        <v>84.482758620689651</v>
      </c>
      <c r="L281" s="10">
        <v>83.620689655172413</v>
      </c>
      <c r="M281" s="10">
        <v>86.206896551724142</v>
      </c>
      <c r="N281" s="10">
        <v>85.833333333333329</v>
      </c>
      <c r="O281" s="11">
        <v>29</v>
      </c>
      <c r="P281" s="11">
        <v>29</v>
      </c>
      <c r="Q281" s="11">
        <v>29</v>
      </c>
      <c r="R281" s="11">
        <v>30</v>
      </c>
      <c r="S281" s="18" t="s">
        <v>637</v>
      </c>
      <c r="T281" s="27" t="s">
        <v>668</v>
      </c>
      <c r="U281" s="30">
        <v>29162</v>
      </c>
      <c r="V281" s="54">
        <f ca="1">ROUNDDOWN((TODAY()-TablaResultados[[#This Row],[Fecha de nacimiento]])/365,0)</f>
        <v>40</v>
      </c>
      <c r="W281" s="55">
        <f>IFERROR(AVERAGE(TablaResultados[[#This Row],[Score-Buscamos la excelencia]:[Score-Vivimos y disfrutamos]]),"")</f>
        <v>85.035919540229884</v>
      </c>
      <c r="X281" s="56">
        <f>AVERAGE(TablaResultados[[#This Row],[Count-Buscamos la excelencia]:[Count-Vivimos y disfrutamos]])</f>
        <v>29.25</v>
      </c>
      <c r="Y281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282" spans="1:25">
      <c r="A282" s="7" t="s">
        <v>429</v>
      </c>
      <c r="B282" s="8" t="s">
        <v>430</v>
      </c>
      <c r="C282" s="8" t="s">
        <v>109</v>
      </c>
      <c r="D282" s="9">
        <v>1</v>
      </c>
      <c r="E282" s="8" t="s">
        <v>15</v>
      </c>
      <c r="F282" s="7" t="s">
        <v>23</v>
      </c>
      <c r="G282" s="8" t="s">
        <v>781</v>
      </c>
      <c r="H282" s="8" t="str">
        <f>VLOOKUP(TablaResultados[[#This Row],[DNI]],'Jefes Directos mayo 2020'!$A$2:$I$318,8,0)</f>
        <v>MANRIQUE RAMOS WILLARD MARTIN</v>
      </c>
      <c r="I282" s="36" t="s">
        <v>819</v>
      </c>
      <c r="J282" s="58">
        <v>41369</v>
      </c>
      <c r="K282" s="10">
        <v>77.678571428571431</v>
      </c>
      <c r="L282" s="10">
        <v>81.666666666666671</v>
      </c>
      <c r="M282" s="10">
        <v>78.448275862068968</v>
      </c>
      <c r="N282" s="10">
        <v>76.785714285714292</v>
      </c>
      <c r="O282" s="11">
        <v>28</v>
      </c>
      <c r="P282" s="11">
        <v>30</v>
      </c>
      <c r="Q282" s="11">
        <v>29</v>
      </c>
      <c r="R282" s="11">
        <v>28</v>
      </c>
      <c r="S282" s="18" t="s">
        <v>637</v>
      </c>
      <c r="T282" s="27" t="s">
        <v>667</v>
      </c>
      <c r="U282" s="30">
        <v>28510</v>
      </c>
      <c r="V282" s="54">
        <f ca="1">ROUNDDOWN((TODAY()-TablaResultados[[#This Row],[Fecha de nacimiento]])/365,0)</f>
        <v>42</v>
      </c>
      <c r="W282" s="55">
        <f>IFERROR(AVERAGE(TablaResultados[[#This Row],[Score-Buscamos la excelencia]:[Score-Vivimos y disfrutamos]]),"")</f>
        <v>78.64480706075534</v>
      </c>
      <c r="X282" s="56">
        <f>AVERAGE(TablaResultados[[#This Row],[Count-Buscamos la excelencia]:[Count-Vivimos y disfrutamos]])</f>
        <v>28.75</v>
      </c>
      <c r="Y282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283" spans="1:25">
      <c r="A283" s="7" t="s">
        <v>445</v>
      </c>
      <c r="B283" s="8" t="s">
        <v>446</v>
      </c>
      <c r="C283" s="8" t="s">
        <v>22</v>
      </c>
      <c r="D283" s="9">
        <v>3</v>
      </c>
      <c r="E283" s="8" t="s">
        <v>15</v>
      </c>
      <c r="F283" s="7" t="s">
        <v>447</v>
      </c>
      <c r="G283" s="8" t="s">
        <v>688</v>
      </c>
      <c r="H283" s="8" t="str">
        <f>VLOOKUP(TablaResultados[[#This Row],[DNI]],'Jefes Directos mayo 2020'!$A$2:$I$318,8,0)</f>
        <v>MANRIQUE RAMOS WILLARD MARTIN</v>
      </c>
      <c r="I283" s="36" t="s">
        <v>819</v>
      </c>
      <c r="J283" s="58">
        <v>42065</v>
      </c>
      <c r="K283" s="10">
        <v>83.82352941176471</v>
      </c>
      <c r="L283" s="10">
        <v>82.8125</v>
      </c>
      <c r="M283" s="10">
        <v>88.235294117647058</v>
      </c>
      <c r="N283" s="10">
        <v>88.235294117647058</v>
      </c>
      <c r="O283" s="11">
        <v>17</v>
      </c>
      <c r="P283" s="11">
        <v>16</v>
      </c>
      <c r="Q283" s="11">
        <v>17</v>
      </c>
      <c r="R283" s="11">
        <v>17</v>
      </c>
      <c r="S283" s="18" t="s">
        <v>637</v>
      </c>
      <c r="T283" s="27" t="s">
        <v>668</v>
      </c>
      <c r="U283" s="30">
        <v>29630</v>
      </c>
      <c r="V283" s="54">
        <f ca="1">ROUNDDOWN((TODAY()-TablaResultados[[#This Row],[Fecha de nacimiento]])/365,0)</f>
        <v>39</v>
      </c>
      <c r="W283" s="55">
        <f>IFERROR(AVERAGE(TablaResultados[[#This Row],[Score-Buscamos la excelencia]:[Score-Vivimos y disfrutamos]]),"")</f>
        <v>85.77665441176471</v>
      </c>
      <c r="X283" s="56">
        <f>AVERAGE(TablaResultados[[#This Row],[Count-Buscamos la excelencia]:[Count-Vivimos y disfrutamos]])</f>
        <v>16.75</v>
      </c>
      <c r="Y283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284" spans="1:25">
      <c r="A284" s="7" t="s">
        <v>492</v>
      </c>
      <c r="B284" s="8" t="s">
        <v>493</v>
      </c>
      <c r="C284" s="8" t="s">
        <v>109</v>
      </c>
      <c r="D284" s="9">
        <v>1</v>
      </c>
      <c r="E284" s="8" t="s">
        <v>15</v>
      </c>
      <c r="F284" s="7" t="s">
        <v>29</v>
      </c>
      <c r="G284" s="8" t="s">
        <v>788</v>
      </c>
      <c r="H284" s="8" t="str">
        <f>VLOOKUP(TablaResultados[[#This Row],[DNI]],'Jefes Directos mayo 2020'!$A$2:$I$318,8,0)</f>
        <v>MANRIQUE RAMOS WILLARD MARTIN</v>
      </c>
      <c r="I284" s="36" t="s">
        <v>819</v>
      </c>
      <c r="J284" s="58">
        <v>42128</v>
      </c>
      <c r="K284" s="10">
        <v>89.0625</v>
      </c>
      <c r="L284" s="10">
        <v>89.285714285714292</v>
      </c>
      <c r="M284" s="10">
        <v>92.34693877551021</v>
      </c>
      <c r="N284" s="10">
        <v>89.0625</v>
      </c>
      <c r="O284" s="11">
        <v>48</v>
      </c>
      <c r="P284" s="11">
        <v>49</v>
      </c>
      <c r="Q284" s="11">
        <v>49</v>
      </c>
      <c r="R284" s="11">
        <v>48</v>
      </c>
      <c r="S284" s="18" t="s">
        <v>637</v>
      </c>
      <c r="T284" s="27" t="s">
        <v>667</v>
      </c>
      <c r="U284" s="30">
        <v>27601</v>
      </c>
      <c r="V284" s="54">
        <f ca="1">ROUNDDOWN((TODAY()-TablaResultados[[#This Row],[Fecha de nacimiento]])/365,0)</f>
        <v>45</v>
      </c>
      <c r="W284" s="55">
        <f>IFERROR(AVERAGE(TablaResultados[[#This Row],[Score-Buscamos la excelencia]:[Score-Vivimos y disfrutamos]]),"")</f>
        <v>89.939413265306115</v>
      </c>
      <c r="X284" s="56">
        <f>AVERAGE(TablaResultados[[#This Row],[Count-Buscamos la excelencia]:[Count-Vivimos y disfrutamos]])</f>
        <v>48.5</v>
      </c>
      <c r="Y284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45 años a 54 años</v>
      </c>
    </row>
    <row r="285" spans="1:25">
      <c r="A285" s="7" t="s">
        <v>504</v>
      </c>
      <c r="B285" s="8" t="s">
        <v>505</v>
      </c>
      <c r="C285" s="8" t="s">
        <v>109</v>
      </c>
      <c r="D285" s="9">
        <v>1</v>
      </c>
      <c r="E285" s="8" t="s">
        <v>410</v>
      </c>
      <c r="F285" s="7" t="s">
        <v>410</v>
      </c>
      <c r="G285" s="8" t="s">
        <v>790</v>
      </c>
      <c r="H285" s="8" t="str">
        <f>VLOOKUP(TablaResultados[[#This Row],[DNI]],'Jefes Directos mayo 2020'!$A$2:$I$318,8,0)</f>
        <v>MANRIQUE RAMOS WILLARD MARTIN</v>
      </c>
      <c r="I285" s="36" t="s">
        <v>819</v>
      </c>
      <c r="J285" s="58">
        <v>42644</v>
      </c>
      <c r="K285" s="10">
        <v>81.666666666666671</v>
      </c>
      <c r="L285" s="10">
        <v>75</v>
      </c>
      <c r="M285" s="10">
        <v>70</v>
      </c>
      <c r="N285" s="10">
        <v>78.333333333333329</v>
      </c>
      <c r="O285" s="11">
        <v>15</v>
      </c>
      <c r="P285" s="11">
        <v>15</v>
      </c>
      <c r="Q285" s="11">
        <v>15</v>
      </c>
      <c r="R285" s="11">
        <v>15</v>
      </c>
      <c r="S285" s="18" t="s">
        <v>637</v>
      </c>
      <c r="T285" s="27" t="s">
        <v>667</v>
      </c>
      <c r="U285" s="30">
        <v>15426</v>
      </c>
      <c r="V285" s="54">
        <f ca="1">ROUNDDOWN((TODAY()-TablaResultados[[#This Row],[Fecha de nacimiento]])/365,0)</f>
        <v>78</v>
      </c>
      <c r="W285" s="55">
        <f>IFERROR(AVERAGE(TablaResultados[[#This Row],[Score-Buscamos la excelencia]:[Score-Vivimos y disfrutamos]]),"")</f>
        <v>76.25</v>
      </c>
      <c r="X285" s="56">
        <f>AVERAGE(TablaResultados[[#This Row],[Count-Buscamos la excelencia]:[Count-Vivimos y disfrutamos]])</f>
        <v>15</v>
      </c>
      <c r="Y285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Más de 54 años</v>
      </c>
    </row>
    <row r="286" spans="1:25">
      <c r="A286" s="7" t="s">
        <v>506</v>
      </c>
      <c r="B286" s="8" t="s">
        <v>507</v>
      </c>
      <c r="C286" s="8" t="s">
        <v>14</v>
      </c>
      <c r="D286" s="9">
        <v>4</v>
      </c>
      <c r="E286" s="8" t="s">
        <v>15</v>
      </c>
      <c r="F286" s="7" t="s">
        <v>447</v>
      </c>
      <c r="G286" s="8" t="s">
        <v>737</v>
      </c>
      <c r="H286" s="8" t="str">
        <f>VLOOKUP(TablaResultados[[#This Row],[DNI]],'Jefes Directos mayo 2020'!$A$2:$I$318,8,0)</f>
        <v>MANRIQUE RAMOS WILLARD MARTIN</v>
      </c>
      <c r="I286" s="36" t="s">
        <v>819</v>
      </c>
      <c r="J286" s="58">
        <v>43678</v>
      </c>
      <c r="K286" s="10">
        <v>87.5</v>
      </c>
      <c r="L286" s="10">
        <v>84.375</v>
      </c>
      <c r="M286" s="10">
        <v>87.5</v>
      </c>
      <c r="N286" s="10">
        <v>90.625</v>
      </c>
      <c r="O286" s="11">
        <v>8</v>
      </c>
      <c r="P286" s="11">
        <v>8</v>
      </c>
      <c r="Q286" s="11">
        <v>8</v>
      </c>
      <c r="R286" s="11">
        <v>8</v>
      </c>
      <c r="S286" s="18" t="s">
        <v>637</v>
      </c>
      <c r="T286" s="27" t="s">
        <v>667</v>
      </c>
      <c r="U286" s="30">
        <v>25452</v>
      </c>
      <c r="V286" s="54">
        <f ca="1">ROUNDDOWN((TODAY()-TablaResultados[[#This Row],[Fecha de nacimiento]])/365,0)</f>
        <v>50</v>
      </c>
      <c r="W286" s="55">
        <f>IFERROR(AVERAGE(TablaResultados[[#This Row],[Score-Buscamos la excelencia]:[Score-Vivimos y disfrutamos]]),"")</f>
        <v>87.5</v>
      </c>
      <c r="X286" s="56">
        <f>AVERAGE(TablaResultados[[#This Row],[Count-Buscamos la excelencia]:[Count-Vivimos y disfrutamos]])</f>
        <v>8</v>
      </c>
      <c r="Y286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45 años a 54 años</v>
      </c>
    </row>
    <row r="287" spans="1:25">
      <c r="A287" s="7" t="s">
        <v>522</v>
      </c>
      <c r="B287" s="8" t="s">
        <v>523</v>
      </c>
      <c r="C287" s="8" t="s">
        <v>109</v>
      </c>
      <c r="D287" s="9">
        <v>1</v>
      </c>
      <c r="E287" s="8" t="s">
        <v>15</v>
      </c>
      <c r="F287" s="7" t="s">
        <v>39</v>
      </c>
      <c r="G287" s="8" t="s">
        <v>792</v>
      </c>
      <c r="H287" s="8" t="str">
        <f>VLOOKUP(TablaResultados[[#This Row],[DNI]],'Jefes Directos mayo 2020'!$A$2:$I$318,8,0)</f>
        <v>MANRIQUE RAMOS WILLARD MARTIN</v>
      </c>
      <c r="I287" s="36" t="s">
        <v>819</v>
      </c>
      <c r="J287" s="58">
        <v>39753</v>
      </c>
      <c r="K287" s="10">
        <v>84.615384615384613</v>
      </c>
      <c r="L287" s="10">
        <v>85</v>
      </c>
      <c r="M287" s="10">
        <v>85.625</v>
      </c>
      <c r="N287" s="10">
        <v>81.578947368421055</v>
      </c>
      <c r="O287" s="11">
        <v>39</v>
      </c>
      <c r="P287" s="11">
        <v>40</v>
      </c>
      <c r="Q287" s="11">
        <v>40</v>
      </c>
      <c r="R287" s="11">
        <v>38</v>
      </c>
      <c r="S287" s="18" t="s">
        <v>637</v>
      </c>
      <c r="T287" s="27" t="s">
        <v>667</v>
      </c>
      <c r="U287" s="30">
        <v>28588</v>
      </c>
      <c r="V287" s="54">
        <f ca="1">ROUNDDOWN((TODAY()-TablaResultados[[#This Row],[Fecha de nacimiento]])/365,0)</f>
        <v>42</v>
      </c>
      <c r="W287" s="55">
        <f>IFERROR(AVERAGE(TablaResultados[[#This Row],[Score-Buscamos la excelencia]:[Score-Vivimos y disfrutamos]]),"")</f>
        <v>84.204832995951421</v>
      </c>
      <c r="X287" s="56">
        <f>AVERAGE(TablaResultados[[#This Row],[Count-Buscamos la excelencia]:[Count-Vivimos y disfrutamos]])</f>
        <v>39.25</v>
      </c>
      <c r="Y287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288" spans="1:25">
      <c r="A288" s="61" t="s">
        <v>53</v>
      </c>
      <c r="B288" s="64" t="s">
        <v>54</v>
      </c>
      <c r="C288" s="64" t="s">
        <v>55</v>
      </c>
      <c r="D288" s="65">
        <v>2</v>
      </c>
      <c r="E288" s="64" t="s">
        <v>56</v>
      </c>
      <c r="F288" s="61" t="s">
        <v>57</v>
      </c>
      <c r="G288" s="61" t="s">
        <v>696</v>
      </c>
      <c r="H288" s="87" t="str">
        <f>VLOOKUP(TablaResultados[[#This Row],[DNI]],'Jefes Directos mayo 2020'!$A$2:$I$318,8,0)</f>
        <v>MANRIQUE RAMOS WILLARD MARTIN</v>
      </c>
      <c r="I288" s="75" t="s">
        <v>819</v>
      </c>
      <c r="J288" s="76">
        <v>43661</v>
      </c>
      <c r="K288" s="10">
        <v>81.410256410256409</v>
      </c>
      <c r="L288" s="10">
        <v>82.89473684210526</v>
      </c>
      <c r="M288" s="10">
        <v>85.897435897435898</v>
      </c>
      <c r="N288" s="10">
        <v>82.051282051282058</v>
      </c>
      <c r="O288" s="67">
        <v>39</v>
      </c>
      <c r="P288" s="45">
        <v>38</v>
      </c>
      <c r="Q288" s="45">
        <v>39</v>
      </c>
      <c r="R288" s="67">
        <v>39</v>
      </c>
      <c r="S288" s="77" t="s">
        <v>1805</v>
      </c>
      <c r="T288" s="67" t="s">
        <v>667</v>
      </c>
      <c r="U288" s="78">
        <v>28673</v>
      </c>
      <c r="V288" s="67">
        <f ca="1">ROUNDDOWN((TODAY()-TablaResultados[[#This Row],[Fecha de nacimiento]])/365,0)</f>
        <v>42</v>
      </c>
      <c r="W288" s="68">
        <f>IFERROR(AVERAGE(TablaResultados[[#This Row],[Score-Buscamos la excelencia]:[Score-Vivimos y disfrutamos]]),"")</f>
        <v>83.063427800269906</v>
      </c>
      <c r="X288" s="69">
        <f>AVERAGE(TablaResultados[[#This Row],[Count-Buscamos la excelencia]:[Count-Vivimos y disfrutamos]])</f>
        <v>38.75</v>
      </c>
      <c r="Y288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289" spans="1:25">
      <c r="A289" s="62" t="s">
        <v>619</v>
      </c>
      <c r="B289" s="64" t="s">
        <v>679</v>
      </c>
      <c r="C289" s="64" t="s">
        <v>109</v>
      </c>
      <c r="D289" s="65">
        <v>1</v>
      </c>
      <c r="E289" s="64" t="s">
        <v>15</v>
      </c>
      <c r="F289" s="61" t="s">
        <v>16</v>
      </c>
      <c r="G289" s="61" t="s">
        <v>680</v>
      </c>
      <c r="H289" s="87" t="str">
        <f>VLOOKUP(TablaResultados[[#This Row],[DNI]],'Jefes Directos mayo 2020'!$A$2:$I$318,8,0)</f>
        <v>MANRIQUE RAMOS WILLARD MARTIN</v>
      </c>
      <c r="I289" s="75" t="s">
        <v>819</v>
      </c>
      <c r="J289" s="76">
        <v>37916</v>
      </c>
      <c r="K289" s="10">
        <v>82.5</v>
      </c>
      <c r="L289" s="10">
        <v>80.263157894736835</v>
      </c>
      <c r="M289" s="10">
        <v>80</v>
      </c>
      <c r="N289" s="10">
        <v>73.684210526315795</v>
      </c>
      <c r="O289" s="67">
        <v>20</v>
      </c>
      <c r="P289" s="45">
        <v>19</v>
      </c>
      <c r="Q289" s="45">
        <v>20</v>
      </c>
      <c r="R289" s="67">
        <v>19</v>
      </c>
      <c r="S289" s="77" t="s">
        <v>1805</v>
      </c>
      <c r="T289" s="67" t="s">
        <v>667</v>
      </c>
      <c r="U289" s="78">
        <v>28485</v>
      </c>
      <c r="V289" s="67">
        <f ca="1">ROUNDDOWN((TODAY()-TablaResultados[[#This Row],[Fecha de nacimiento]])/365,0)</f>
        <v>42</v>
      </c>
      <c r="W289" s="68">
        <f>IFERROR(AVERAGE(TablaResultados[[#This Row],[Score-Buscamos la excelencia]:[Score-Vivimos y disfrutamos]]),"")</f>
        <v>79.11184210526315</v>
      </c>
      <c r="X289" s="69">
        <f>AVERAGE(TablaResultados[[#This Row],[Count-Buscamos la excelencia]:[Count-Vivimos y disfrutamos]])</f>
        <v>19.5</v>
      </c>
      <c r="Y289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290" spans="1:25">
      <c r="A290" s="61" t="s">
        <v>107</v>
      </c>
      <c r="B290" s="64" t="s">
        <v>108</v>
      </c>
      <c r="C290" s="64" t="s">
        <v>109</v>
      </c>
      <c r="D290" s="65">
        <v>1</v>
      </c>
      <c r="E290" s="64" t="s">
        <v>15</v>
      </c>
      <c r="F290" s="61" t="s">
        <v>110</v>
      </c>
      <c r="G290" s="61" t="s">
        <v>711</v>
      </c>
      <c r="H290" s="87" t="str">
        <f>VLOOKUP(TablaResultados[[#This Row],[DNI]],'Jefes Directos mayo 2020'!$A$2:$I$318,8,0)</f>
        <v>MANRIQUE RAMOS WILLARD MARTIN</v>
      </c>
      <c r="I290" s="75" t="s">
        <v>819</v>
      </c>
      <c r="J290" s="76">
        <v>39265</v>
      </c>
      <c r="K290" s="10">
        <v>70</v>
      </c>
      <c r="L290" s="10">
        <v>75</v>
      </c>
      <c r="M290" s="10">
        <v>65.384615384615387</v>
      </c>
      <c r="N290" s="10">
        <v>76.785714285714292</v>
      </c>
      <c r="O290" s="67">
        <v>15</v>
      </c>
      <c r="P290" s="45">
        <v>15</v>
      </c>
      <c r="Q290" s="45">
        <v>13</v>
      </c>
      <c r="R290" s="67">
        <v>14</v>
      </c>
      <c r="S290" s="77" t="s">
        <v>1805</v>
      </c>
      <c r="T290" s="67" t="s">
        <v>667</v>
      </c>
      <c r="U290" s="78">
        <v>29174</v>
      </c>
      <c r="V290" s="67">
        <f ca="1">ROUNDDOWN((TODAY()-TablaResultados[[#This Row],[Fecha de nacimiento]])/365,0)</f>
        <v>40</v>
      </c>
      <c r="W290" s="68">
        <f>IFERROR(AVERAGE(TablaResultados[[#This Row],[Score-Buscamos la excelencia]:[Score-Vivimos y disfrutamos]]),"")</f>
        <v>71.792582417582423</v>
      </c>
      <c r="X290" s="69">
        <f>AVERAGE(TablaResultados[[#This Row],[Count-Buscamos la excelencia]:[Count-Vivimos y disfrutamos]])</f>
        <v>14.25</v>
      </c>
      <c r="Y290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291" spans="1:25">
      <c r="A291" s="61" t="s">
        <v>111</v>
      </c>
      <c r="B291" s="64" t="s">
        <v>112</v>
      </c>
      <c r="C291" s="64" t="s">
        <v>22</v>
      </c>
      <c r="D291" s="65">
        <v>3</v>
      </c>
      <c r="E291" s="64" t="s">
        <v>56</v>
      </c>
      <c r="F291" s="61" t="s">
        <v>57</v>
      </c>
      <c r="G291" s="61" t="s">
        <v>712</v>
      </c>
      <c r="H291" s="87" t="str">
        <f>VLOOKUP(TablaResultados[[#This Row],[DNI]],'Jefes Directos mayo 2020'!$A$2:$I$318,8,0)</f>
        <v>MANRIQUE RAMOS WILLARD MARTIN</v>
      </c>
      <c r="I291" s="75" t="s">
        <v>819</v>
      </c>
      <c r="J291" s="76">
        <v>42443</v>
      </c>
      <c r="K291" s="10">
        <v>73.80952380952381</v>
      </c>
      <c r="L291" s="10">
        <v>70.454545454545453</v>
      </c>
      <c r="M291" s="10">
        <v>75</v>
      </c>
      <c r="N291" s="10">
        <v>76.19047619047619</v>
      </c>
      <c r="O291" s="67">
        <v>21</v>
      </c>
      <c r="P291" s="45">
        <v>22</v>
      </c>
      <c r="Q291" s="45">
        <v>22</v>
      </c>
      <c r="R291" s="67">
        <v>21</v>
      </c>
      <c r="S291" s="77" t="s">
        <v>1805</v>
      </c>
      <c r="T291" s="67" t="s">
        <v>668</v>
      </c>
      <c r="U291" s="78">
        <v>31664</v>
      </c>
      <c r="V291" s="67">
        <f ca="1">ROUNDDOWN((TODAY()-TablaResultados[[#This Row],[Fecha de nacimiento]])/365,0)</f>
        <v>33</v>
      </c>
      <c r="W291" s="68">
        <f>IFERROR(AVERAGE(TablaResultados[[#This Row],[Score-Buscamos la excelencia]:[Score-Vivimos y disfrutamos]]),"")</f>
        <v>73.86363636363636</v>
      </c>
      <c r="X291" s="69">
        <f>AVERAGE(TablaResultados[[#This Row],[Count-Buscamos la excelencia]:[Count-Vivimos y disfrutamos]])</f>
        <v>21.5</v>
      </c>
      <c r="Y291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292" spans="1:25">
      <c r="A292" s="61" t="s">
        <v>178</v>
      </c>
      <c r="B292" s="64" t="s">
        <v>179</v>
      </c>
      <c r="C292" s="64" t="s">
        <v>109</v>
      </c>
      <c r="D292" s="65">
        <v>1</v>
      </c>
      <c r="E292" s="64" t="s">
        <v>15</v>
      </c>
      <c r="F292" s="61" t="s">
        <v>50</v>
      </c>
      <c r="G292" s="61" t="s">
        <v>730</v>
      </c>
      <c r="H292" s="87" t="str">
        <f>VLOOKUP(TablaResultados[[#This Row],[DNI]],'Jefes Directos mayo 2020'!$A$2:$I$318,8,0)</f>
        <v>MANRIQUE RAMOS WILLARD MARTIN</v>
      </c>
      <c r="I292" s="75" t="s">
        <v>819</v>
      </c>
      <c r="J292" s="76">
        <v>39661</v>
      </c>
      <c r="K292" s="10">
        <v>73.86363636363636</v>
      </c>
      <c r="L292" s="10">
        <v>75</v>
      </c>
      <c r="M292" s="10">
        <v>76.13636363636364</v>
      </c>
      <c r="N292" s="10">
        <v>77.38095238095238</v>
      </c>
      <c r="O292" s="67">
        <v>22</v>
      </c>
      <c r="P292" s="45">
        <v>21</v>
      </c>
      <c r="Q292" s="45">
        <v>22</v>
      </c>
      <c r="R292" s="67">
        <v>21</v>
      </c>
      <c r="S292" s="77" t="s">
        <v>1805</v>
      </c>
      <c r="T292" s="67" t="s">
        <v>667</v>
      </c>
      <c r="U292" s="78">
        <v>27933</v>
      </c>
      <c r="V292" s="67">
        <f ca="1">ROUNDDOWN((TODAY()-TablaResultados[[#This Row],[Fecha de nacimiento]])/365,0)</f>
        <v>44</v>
      </c>
      <c r="W292" s="68">
        <f>IFERROR(AVERAGE(TablaResultados[[#This Row],[Score-Buscamos la excelencia]:[Score-Vivimos y disfrutamos]]),"")</f>
        <v>75.595238095238102</v>
      </c>
      <c r="X292" s="69">
        <f>AVERAGE(TablaResultados[[#This Row],[Count-Buscamos la excelencia]:[Count-Vivimos y disfrutamos]])</f>
        <v>21.5</v>
      </c>
      <c r="Y292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293" spans="1:25">
      <c r="A293" s="61" t="s">
        <v>211</v>
      </c>
      <c r="B293" s="64" t="s">
        <v>212</v>
      </c>
      <c r="C293" s="64" t="s">
        <v>109</v>
      </c>
      <c r="D293" s="65">
        <v>1</v>
      </c>
      <c r="E293" s="64" t="s">
        <v>186</v>
      </c>
      <c r="F293" s="61" t="s">
        <v>213</v>
      </c>
      <c r="G293" s="61" t="s">
        <v>734</v>
      </c>
      <c r="H293" s="87" t="str">
        <f>VLOOKUP(TablaResultados[[#This Row],[DNI]],'Jefes Directos mayo 2020'!$A$2:$I$318,8,0)</f>
        <v>MANRIQUE RAMOS WILLARD MARTIN</v>
      </c>
      <c r="I293" s="75" t="s">
        <v>819</v>
      </c>
      <c r="J293" s="76">
        <v>40994</v>
      </c>
      <c r="K293" s="10">
        <v>82.954545454545453</v>
      </c>
      <c r="L293" s="10">
        <v>84.523809523809518</v>
      </c>
      <c r="M293" s="10">
        <v>85.227272727272734</v>
      </c>
      <c r="N293" s="10">
        <v>79.545454545454547</v>
      </c>
      <c r="O293" s="67">
        <v>22</v>
      </c>
      <c r="P293" s="45">
        <v>21</v>
      </c>
      <c r="Q293" s="45">
        <v>22</v>
      </c>
      <c r="R293" s="67">
        <v>22</v>
      </c>
      <c r="S293" s="77" t="s">
        <v>1805</v>
      </c>
      <c r="T293" s="67" t="s">
        <v>667</v>
      </c>
      <c r="U293" s="78">
        <v>28065</v>
      </c>
      <c r="V293" s="67">
        <f ca="1">ROUNDDOWN((TODAY()-TablaResultados[[#This Row],[Fecha de nacimiento]])/365,0)</f>
        <v>43</v>
      </c>
      <c r="W293" s="68">
        <f>IFERROR(AVERAGE(TablaResultados[[#This Row],[Score-Buscamos la excelencia]:[Score-Vivimos y disfrutamos]]),"")</f>
        <v>83.062770562770567</v>
      </c>
      <c r="X293" s="69">
        <f>AVERAGE(TablaResultados[[#This Row],[Count-Buscamos la excelencia]:[Count-Vivimos y disfrutamos]])</f>
        <v>21.75</v>
      </c>
      <c r="Y293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294" spans="1:25">
      <c r="A294" s="61" t="s">
        <v>224</v>
      </c>
      <c r="B294" s="64" t="s">
        <v>225</v>
      </c>
      <c r="C294" s="64" t="s">
        <v>109</v>
      </c>
      <c r="D294" s="65">
        <v>1</v>
      </c>
      <c r="E294" s="64" t="s">
        <v>15</v>
      </c>
      <c r="F294" s="61" t="s">
        <v>226</v>
      </c>
      <c r="G294" s="61" t="s">
        <v>736</v>
      </c>
      <c r="H294" s="87" t="str">
        <f>VLOOKUP(TablaResultados[[#This Row],[DNI]],'Jefes Directos mayo 2020'!$A$2:$I$318,8,0)</f>
        <v>MANRIQUE RAMOS WILLARD MARTIN</v>
      </c>
      <c r="I294" s="75" t="s">
        <v>819</v>
      </c>
      <c r="J294" s="76">
        <v>42751</v>
      </c>
      <c r="K294" s="10">
        <v>71.25</v>
      </c>
      <c r="L294" s="10">
        <v>66.304347826086953</v>
      </c>
      <c r="M294" s="10">
        <v>70.454545454545453</v>
      </c>
      <c r="N294" s="10">
        <v>75</v>
      </c>
      <c r="O294" s="67">
        <v>20</v>
      </c>
      <c r="P294" s="45">
        <v>23</v>
      </c>
      <c r="Q294" s="45">
        <v>22</v>
      </c>
      <c r="R294" s="67">
        <v>22</v>
      </c>
      <c r="S294" s="77" t="s">
        <v>1805</v>
      </c>
      <c r="T294" s="67" t="s">
        <v>667</v>
      </c>
      <c r="U294" s="78">
        <v>27938</v>
      </c>
      <c r="V294" s="67">
        <f ca="1">ROUNDDOWN((TODAY()-TablaResultados[[#This Row],[Fecha de nacimiento]])/365,0)</f>
        <v>44</v>
      </c>
      <c r="W294" s="68">
        <f>IFERROR(AVERAGE(TablaResultados[[#This Row],[Score-Buscamos la excelencia]:[Score-Vivimos y disfrutamos]]),"")</f>
        <v>70.752223320158095</v>
      </c>
      <c r="X294" s="69">
        <f>AVERAGE(TablaResultados[[#This Row],[Count-Buscamos la excelencia]:[Count-Vivimos y disfrutamos]])</f>
        <v>21.75</v>
      </c>
      <c r="Y294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295" spans="1:25">
      <c r="A295" s="61" t="s">
        <v>273</v>
      </c>
      <c r="B295" s="64" t="s">
        <v>274</v>
      </c>
      <c r="C295" s="64" t="s">
        <v>109</v>
      </c>
      <c r="D295" s="65">
        <v>1</v>
      </c>
      <c r="E295" s="64" t="s">
        <v>15</v>
      </c>
      <c r="F295" s="61" t="s">
        <v>79</v>
      </c>
      <c r="G295" s="61" t="s">
        <v>746</v>
      </c>
      <c r="H295" s="87" t="str">
        <f>VLOOKUP(TablaResultados[[#This Row],[DNI]],'Jefes Directos mayo 2020'!$A$2:$I$318,8,0)</f>
        <v>MANRIQUE RAMOS WILLARD MARTIN</v>
      </c>
      <c r="I295" s="75" t="s">
        <v>819</v>
      </c>
      <c r="J295" s="76">
        <v>40182</v>
      </c>
      <c r="K295" s="10">
        <v>81.818181818181813</v>
      </c>
      <c r="L295" s="10">
        <v>73.913043478260875</v>
      </c>
      <c r="M295" s="10">
        <v>79.166666666666671</v>
      </c>
      <c r="N295" s="10">
        <v>79.166666666666671</v>
      </c>
      <c r="O295" s="67">
        <v>22</v>
      </c>
      <c r="P295" s="45">
        <v>23</v>
      </c>
      <c r="Q295" s="45">
        <v>24</v>
      </c>
      <c r="R295" s="67">
        <v>24</v>
      </c>
      <c r="S295" s="77" t="s">
        <v>1805</v>
      </c>
      <c r="T295" s="67" t="s">
        <v>667</v>
      </c>
      <c r="U295" s="78">
        <v>29418</v>
      </c>
      <c r="V295" s="67">
        <f ca="1">ROUNDDOWN((TODAY()-TablaResultados[[#This Row],[Fecha de nacimiento]])/365,0)</f>
        <v>40</v>
      </c>
      <c r="W295" s="68">
        <f>IFERROR(AVERAGE(TablaResultados[[#This Row],[Score-Buscamos la excelencia]:[Score-Vivimos y disfrutamos]]),"")</f>
        <v>78.516139657444015</v>
      </c>
      <c r="X295" s="69">
        <f>AVERAGE(TablaResultados[[#This Row],[Count-Buscamos la excelencia]:[Count-Vivimos y disfrutamos]])</f>
        <v>23.25</v>
      </c>
      <c r="Y295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296" spans="1:25">
      <c r="A296" s="61" t="s">
        <v>429</v>
      </c>
      <c r="B296" s="64" t="s">
        <v>833</v>
      </c>
      <c r="C296" s="64" t="s">
        <v>109</v>
      </c>
      <c r="D296" s="65">
        <v>1</v>
      </c>
      <c r="E296" s="64" t="s">
        <v>15</v>
      </c>
      <c r="F296" s="61" t="s">
        <v>23</v>
      </c>
      <c r="G296" s="61" t="s">
        <v>781</v>
      </c>
      <c r="H296" s="87" t="str">
        <f>VLOOKUP(TablaResultados[[#This Row],[DNI]],'Jefes Directos mayo 2020'!$A$2:$I$318,8,0)</f>
        <v>MANRIQUE RAMOS WILLARD MARTIN</v>
      </c>
      <c r="I296" s="75" t="s">
        <v>819</v>
      </c>
      <c r="J296" s="76">
        <v>41369</v>
      </c>
      <c r="K296" s="10">
        <v>79.6875</v>
      </c>
      <c r="L296" s="10">
        <v>80.882352941176464</v>
      </c>
      <c r="M296" s="10">
        <v>84.722222222222229</v>
      </c>
      <c r="N296" s="10">
        <v>84.722222222222229</v>
      </c>
      <c r="O296" s="67">
        <v>16</v>
      </c>
      <c r="P296" s="45">
        <v>17</v>
      </c>
      <c r="Q296" s="45">
        <v>18</v>
      </c>
      <c r="R296" s="67">
        <v>18</v>
      </c>
      <c r="S296" s="77" t="s">
        <v>1805</v>
      </c>
      <c r="T296" s="67" t="s">
        <v>667</v>
      </c>
      <c r="U296" s="78">
        <v>28510</v>
      </c>
      <c r="V296" s="67">
        <f ca="1">ROUNDDOWN((TODAY()-TablaResultados[[#This Row],[Fecha de nacimiento]])/365,0)</f>
        <v>42</v>
      </c>
      <c r="W296" s="68">
        <f>IFERROR(AVERAGE(TablaResultados[[#This Row],[Score-Buscamos la excelencia]:[Score-Vivimos y disfrutamos]]),"")</f>
        <v>82.50357434640523</v>
      </c>
      <c r="X296" s="69">
        <f>AVERAGE(TablaResultados[[#This Row],[Count-Buscamos la excelencia]:[Count-Vivimos y disfrutamos]])</f>
        <v>17.25</v>
      </c>
      <c r="Y296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297" spans="1:25">
      <c r="A297" s="61" t="s">
        <v>390</v>
      </c>
      <c r="B297" s="64" t="s">
        <v>391</v>
      </c>
      <c r="C297" s="64" t="s">
        <v>109</v>
      </c>
      <c r="D297" s="65">
        <v>1</v>
      </c>
      <c r="E297" s="64" t="s">
        <v>15</v>
      </c>
      <c r="F297" s="61" t="s">
        <v>250</v>
      </c>
      <c r="G297" s="61" t="s">
        <v>769</v>
      </c>
      <c r="H297" s="87" t="str">
        <f>VLOOKUP(TablaResultados[[#This Row],[DNI]],'Jefes Directos mayo 2020'!$A$2:$I$318,8,0)</f>
        <v>MANRIQUE RAMOS WILLARD MARTIN</v>
      </c>
      <c r="I297" s="75" t="s">
        <v>819</v>
      </c>
      <c r="J297" s="76">
        <v>39370</v>
      </c>
      <c r="K297" s="10">
        <v>51.666666666666657</v>
      </c>
      <c r="L297" s="10">
        <v>53.333333333333343</v>
      </c>
      <c r="M297" s="10">
        <v>58.928571428571431</v>
      </c>
      <c r="N297" s="10">
        <v>63.333333333333343</v>
      </c>
      <c r="O297" s="67">
        <v>15</v>
      </c>
      <c r="P297" s="45">
        <v>15</v>
      </c>
      <c r="Q297" s="45">
        <v>14</v>
      </c>
      <c r="R297" s="67">
        <v>15</v>
      </c>
      <c r="S297" s="77" t="s">
        <v>1805</v>
      </c>
      <c r="T297" s="67" t="s">
        <v>667</v>
      </c>
      <c r="U297" s="78">
        <v>26761</v>
      </c>
      <c r="V297" s="67">
        <f ca="1">ROUNDDOWN((TODAY()-TablaResultados[[#This Row],[Fecha de nacimiento]])/365,0)</f>
        <v>47</v>
      </c>
      <c r="W297" s="68">
        <f>IFERROR(AVERAGE(TablaResultados[[#This Row],[Score-Buscamos la excelencia]:[Score-Vivimos y disfrutamos]]),"")</f>
        <v>56.815476190476197</v>
      </c>
      <c r="X297" s="69">
        <f>AVERAGE(TablaResultados[[#This Row],[Count-Buscamos la excelencia]:[Count-Vivimos y disfrutamos]])</f>
        <v>14.75</v>
      </c>
      <c r="Y297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45 años a 54 años</v>
      </c>
    </row>
    <row r="298" spans="1:25">
      <c r="A298" s="61" t="s">
        <v>406</v>
      </c>
      <c r="B298" s="64" t="s">
        <v>832</v>
      </c>
      <c r="C298" s="64" t="s">
        <v>22</v>
      </c>
      <c r="D298" s="65">
        <v>3</v>
      </c>
      <c r="E298" s="64" t="s">
        <v>56</v>
      </c>
      <c r="F298" s="61" t="s">
        <v>117</v>
      </c>
      <c r="G298" s="61" t="s">
        <v>773</v>
      </c>
      <c r="H298" s="87" t="str">
        <f>VLOOKUP(TablaResultados[[#This Row],[DNI]],'Jefes Directos mayo 2020'!$A$2:$I$318,8,0)</f>
        <v>MANRIQUE RAMOS WILLARD MARTIN</v>
      </c>
      <c r="I298" s="75" t="s">
        <v>819</v>
      </c>
      <c r="J298" s="76">
        <v>39797</v>
      </c>
      <c r="K298" s="10">
        <v>82</v>
      </c>
      <c r="L298" s="10">
        <v>77.884615384615387</v>
      </c>
      <c r="M298" s="10">
        <v>84.259259259259252</v>
      </c>
      <c r="N298" s="10">
        <v>78.571428571428569</v>
      </c>
      <c r="O298" s="67">
        <v>25</v>
      </c>
      <c r="P298" s="45">
        <v>26</v>
      </c>
      <c r="Q298" s="45">
        <v>27</v>
      </c>
      <c r="R298" s="67">
        <v>28</v>
      </c>
      <c r="S298" s="77" t="s">
        <v>1805</v>
      </c>
      <c r="T298" s="67" t="s">
        <v>668</v>
      </c>
      <c r="U298" s="78">
        <v>31266</v>
      </c>
      <c r="V298" s="67">
        <f ca="1">ROUNDDOWN((TODAY()-TablaResultados[[#This Row],[Fecha de nacimiento]])/365,0)</f>
        <v>34</v>
      </c>
      <c r="W298" s="68">
        <f>IFERROR(AVERAGE(TablaResultados[[#This Row],[Score-Buscamos la excelencia]:[Score-Vivimos y disfrutamos]]),"")</f>
        <v>80.678825803825802</v>
      </c>
      <c r="X298" s="69">
        <f>AVERAGE(TablaResultados[[#This Row],[Count-Buscamos la excelencia]:[Count-Vivimos y disfrutamos]])</f>
        <v>26.5</v>
      </c>
      <c r="Y298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299" spans="1:25">
      <c r="A299" s="61" t="s">
        <v>421</v>
      </c>
      <c r="B299" s="64" t="s">
        <v>422</v>
      </c>
      <c r="C299" s="64" t="s">
        <v>55</v>
      </c>
      <c r="D299" s="65">
        <v>2</v>
      </c>
      <c r="E299" s="64" t="s">
        <v>56</v>
      </c>
      <c r="F299" s="61" t="s">
        <v>123</v>
      </c>
      <c r="G299" s="61" t="s">
        <v>777</v>
      </c>
      <c r="H299" s="87" t="str">
        <f>VLOOKUP(TablaResultados[[#This Row],[DNI]],'Jefes Directos mayo 2020'!$A$2:$I$318,8,0)</f>
        <v>MANRIQUE RAMOS WILLARD MARTIN</v>
      </c>
      <c r="I299" s="75" t="s">
        <v>819</v>
      </c>
      <c r="J299" s="76">
        <v>41988</v>
      </c>
      <c r="K299" s="10">
        <v>81.25</v>
      </c>
      <c r="L299" s="10">
        <v>81.25</v>
      </c>
      <c r="M299" s="10">
        <v>86.25</v>
      </c>
      <c r="N299" s="10">
        <v>78.94736842105263</v>
      </c>
      <c r="O299" s="67">
        <v>20</v>
      </c>
      <c r="P299" s="45">
        <v>20</v>
      </c>
      <c r="Q299" s="45">
        <v>20</v>
      </c>
      <c r="R299" s="67">
        <v>19</v>
      </c>
      <c r="S299" s="77" t="s">
        <v>1805</v>
      </c>
      <c r="T299" s="67" t="s">
        <v>668</v>
      </c>
      <c r="U299" s="78">
        <v>29162</v>
      </c>
      <c r="V299" s="67">
        <f ca="1">ROUNDDOWN((TODAY()-TablaResultados[[#This Row],[Fecha de nacimiento]])/365,0)</f>
        <v>40</v>
      </c>
      <c r="W299" s="68">
        <f>IFERROR(AVERAGE(TablaResultados[[#This Row],[Score-Buscamos la excelencia]:[Score-Vivimos y disfrutamos]]),"")</f>
        <v>81.92434210526315</v>
      </c>
      <c r="X299" s="69">
        <f>AVERAGE(TablaResultados[[#This Row],[Count-Buscamos la excelencia]:[Count-Vivimos y disfrutamos]])</f>
        <v>19.75</v>
      </c>
      <c r="Y299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300" spans="1:25">
      <c r="A300" s="61" t="s">
        <v>445</v>
      </c>
      <c r="B300" s="64" t="s">
        <v>446</v>
      </c>
      <c r="C300" s="64" t="s">
        <v>22</v>
      </c>
      <c r="D300" s="65">
        <v>3</v>
      </c>
      <c r="E300" s="64" t="s">
        <v>15</v>
      </c>
      <c r="F300" s="61" t="s">
        <v>447</v>
      </c>
      <c r="G300" s="61" t="s">
        <v>688</v>
      </c>
      <c r="H300" s="87" t="str">
        <f>VLOOKUP(TablaResultados[[#This Row],[DNI]],'Jefes Directos mayo 2020'!$A$2:$I$318,8,0)</f>
        <v>MANRIQUE RAMOS WILLARD MARTIN</v>
      </c>
      <c r="I300" s="75" t="s">
        <v>819</v>
      </c>
      <c r="J300" s="76">
        <v>42065</v>
      </c>
      <c r="K300" s="10">
        <v>78.125</v>
      </c>
      <c r="L300" s="10">
        <v>76.470588235294116</v>
      </c>
      <c r="M300" s="10">
        <v>79.6875</v>
      </c>
      <c r="N300" s="10">
        <v>84.722222222222229</v>
      </c>
      <c r="O300" s="67">
        <v>16</v>
      </c>
      <c r="P300" s="45">
        <v>17</v>
      </c>
      <c r="Q300" s="45">
        <v>16</v>
      </c>
      <c r="R300" s="67">
        <v>18</v>
      </c>
      <c r="S300" s="77" t="s">
        <v>1805</v>
      </c>
      <c r="T300" s="67" t="s">
        <v>668</v>
      </c>
      <c r="U300" s="78">
        <v>29630</v>
      </c>
      <c r="V300" s="67">
        <f ca="1">ROUNDDOWN((TODAY()-TablaResultados[[#This Row],[Fecha de nacimiento]])/365,0)</f>
        <v>39</v>
      </c>
      <c r="W300" s="68">
        <f>IFERROR(AVERAGE(TablaResultados[[#This Row],[Score-Buscamos la excelencia]:[Score-Vivimos y disfrutamos]]),"")</f>
        <v>79.751327614379079</v>
      </c>
      <c r="X300" s="69">
        <f>AVERAGE(TablaResultados[[#This Row],[Count-Buscamos la excelencia]:[Count-Vivimos y disfrutamos]])</f>
        <v>16.75</v>
      </c>
      <c r="Y300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301" spans="1:25">
      <c r="A301" s="61" t="s">
        <v>492</v>
      </c>
      <c r="B301" s="64" t="s">
        <v>493</v>
      </c>
      <c r="C301" s="64" t="s">
        <v>109</v>
      </c>
      <c r="D301" s="65">
        <v>1</v>
      </c>
      <c r="E301" s="64" t="s">
        <v>15</v>
      </c>
      <c r="F301" s="61" t="s">
        <v>29</v>
      </c>
      <c r="G301" s="61" t="s">
        <v>788</v>
      </c>
      <c r="H301" s="87" t="str">
        <f>VLOOKUP(TablaResultados[[#This Row],[DNI]],'Jefes Directos mayo 2020'!$A$2:$I$318,8,0)</f>
        <v>MANRIQUE RAMOS WILLARD MARTIN</v>
      </c>
      <c r="I301" s="75" t="s">
        <v>819</v>
      </c>
      <c r="J301" s="76">
        <v>42128</v>
      </c>
      <c r="K301" s="10">
        <v>88.28125</v>
      </c>
      <c r="L301" s="10">
        <v>89.0625</v>
      </c>
      <c r="M301" s="10">
        <v>87.5</v>
      </c>
      <c r="N301" s="10">
        <v>88.709677419354833</v>
      </c>
      <c r="O301" s="67">
        <v>32</v>
      </c>
      <c r="P301" s="45">
        <v>32</v>
      </c>
      <c r="Q301" s="45">
        <v>32</v>
      </c>
      <c r="R301" s="67">
        <v>31</v>
      </c>
      <c r="S301" s="77" t="s">
        <v>1805</v>
      </c>
      <c r="T301" s="67" t="s">
        <v>667</v>
      </c>
      <c r="U301" s="78">
        <v>27601</v>
      </c>
      <c r="V301" s="67">
        <f ca="1">ROUNDDOWN((TODAY()-TablaResultados[[#This Row],[Fecha de nacimiento]])/365,0)</f>
        <v>45</v>
      </c>
      <c r="W301" s="68">
        <f>IFERROR(AVERAGE(TablaResultados[[#This Row],[Score-Buscamos la excelencia]:[Score-Vivimos y disfrutamos]]),"")</f>
        <v>88.388356854838705</v>
      </c>
      <c r="X301" s="69">
        <f>AVERAGE(TablaResultados[[#This Row],[Count-Buscamos la excelencia]:[Count-Vivimos y disfrutamos]])</f>
        <v>31.75</v>
      </c>
      <c r="Y301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45 años a 54 años</v>
      </c>
    </row>
    <row r="302" spans="1:25">
      <c r="A302" s="61" t="s">
        <v>504</v>
      </c>
      <c r="B302" s="64" t="s">
        <v>505</v>
      </c>
      <c r="C302" s="64" t="s">
        <v>109</v>
      </c>
      <c r="D302" s="65">
        <v>1</v>
      </c>
      <c r="E302" s="64" t="s">
        <v>410</v>
      </c>
      <c r="F302" s="61" t="s">
        <v>410</v>
      </c>
      <c r="G302" s="61" t="s">
        <v>790</v>
      </c>
      <c r="H302" s="87" t="str">
        <f>VLOOKUP(TablaResultados[[#This Row],[DNI]],'Jefes Directos mayo 2020'!$A$2:$I$318,8,0)</f>
        <v>MANRIQUE RAMOS WILLARD MARTIN</v>
      </c>
      <c r="I302" s="75" t="s">
        <v>819</v>
      </c>
      <c r="J302" s="76">
        <v>42644</v>
      </c>
      <c r="K302" s="10">
        <v>79.166666666666671</v>
      </c>
      <c r="L302" s="10">
        <v>81.818181818181813</v>
      </c>
      <c r="M302" s="10">
        <v>70.833333333333329</v>
      </c>
      <c r="N302" s="10">
        <v>67.307692307692307</v>
      </c>
      <c r="O302" s="67">
        <v>12</v>
      </c>
      <c r="P302" s="45">
        <v>11</v>
      </c>
      <c r="Q302" s="45">
        <v>12</v>
      </c>
      <c r="R302" s="67">
        <v>13</v>
      </c>
      <c r="S302" s="77" t="s">
        <v>1805</v>
      </c>
      <c r="T302" s="67" t="s">
        <v>667</v>
      </c>
      <c r="U302" s="78">
        <v>15426</v>
      </c>
      <c r="V302" s="67">
        <f ca="1">ROUNDDOWN((TODAY()-TablaResultados[[#This Row],[Fecha de nacimiento]])/365,0)</f>
        <v>78</v>
      </c>
      <c r="W302" s="68">
        <f>IFERROR(AVERAGE(TablaResultados[[#This Row],[Score-Buscamos la excelencia]:[Score-Vivimos y disfrutamos]]),"")</f>
        <v>74.781468531468533</v>
      </c>
      <c r="X302" s="69">
        <f>AVERAGE(TablaResultados[[#This Row],[Count-Buscamos la excelencia]:[Count-Vivimos y disfrutamos]])</f>
        <v>12</v>
      </c>
      <c r="Y302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Más de 54 años</v>
      </c>
    </row>
    <row r="303" spans="1:25">
      <c r="A303" s="61" t="s">
        <v>506</v>
      </c>
      <c r="B303" s="64" t="s">
        <v>507</v>
      </c>
      <c r="C303" s="64" t="s">
        <v>14</v>
      </c>
      <c r="D303" s="65">
        <v>4</v>
      </c>
      <c r="E303" s="64" t="s">
        <v>15</v>
      </c>
      <c r="F303" s="61" t="s">
        <v>447</v>
      </c>
      <c r="G303" s="61" t="s">
        <v>737</v>
      </c>
      <c r="H303" s="87" t="str">
        <f>VLOOKUP(TablaResultados[[#This Row],[DNI]],'Jefes Directos mayo 2020'!$A$2:$I$318,8,0)</f>
        <v>MANRIQUE RAMOS WILLARD MARTIN</v>
      </c>
      <c r="I303" s="75" t="s">
        <v>819</v>
      </c>
      <c r="J303" s="76">
        <v>43678</v>
      </c>
      <c r="K303" s="10">
        <v>82.8125</v>
      </c>
      <c r="L303" s="10">
        <v>90.625</v>
      </c>
      <c r="M303" s="10">
        <v>89.0625</v>
      </c>
      <c r="N303" s="10">
        <v>87.5</v>
      </c>
      <c r="O303" s="67">
        <v>16</v>
      </c>
      <c r="P303" s="45">
        <v>16</v>
      </c>
      <c r="Q303" s="45">
        <v>16</v>
      </c>
      <c r="R303" s="67">
        <v>16</v>
      </c>
      <c r="S303" s="77" t="s">
        <v>1805</v>
      </c>
      <c r="T303" s="67" t="s">
        <v>667</v>
      </c>
      <c r="U303" s="78">
        <v>25452</v>
      </c>
      <c r="V303" s="67">
        <f ca="1">ROUNDDOWN((TODAY()-TablaResultados[[#This Row],[Fecha de nacimiento]])/365,0)</f>
        <v>50</v>
      </c>
      <c r="W303" s="68">
        <f>IFERROR(AVERAGE(TablaResultados[[#This Row],[Score-Buscamos la excelencia]:[Score-Vivimos y disfrutamos]]),"")</f>
        <v>87.5</v>
      </c>
      <c r="X303" s="69">
        <f>AVERAGE(TablaResultados[[#This Row],[Count-Buscamos la excelencia]:[Count-Vivimos y disfrutamos]])</f>
        <v>16</v>
      </c>
      <c r="Y303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45 años a 54 años</v>
      </c>
    </row>
    <row r="304" spans="1:25">
      <c r="A304" s="61" t="s">
        <v>522</v>
      </c>
      <c r="B304" s="64" t="s">
        <v>523</v>
      </c>
      <c r="C304" s="64" t="s">
        <v>109</v>
      </c>
      <c r="D304" s="65">
        <v>1</v>
      </c>
      <c r="E304" s="64" t="s">
        <v>15</v>
      </c>
      <c r="F304" s="61" t="s">
        <v>39</v>
      </c>
      <c r="G304" s="61" t="s">
        <v>792</v>
      </c>
      <c r="H304" s="87" t="str">
        <f>VLOOKUP(TablaResultados[[#This Row],[DNI]],'Jefes Directos mayo 2020'!$A$2:$I$318,8,0)</f>
        <v>MANRIQUE RAMOS WILLARD MARTIN</v>
      </c>
      <c r="I304" s="75" t="s">
        <v>819</v>
      </c>
      <c r="J304" s="76">
        <v>39753</v>
      </c>
      <c r="K304" s="10">
        <v>82.258064516129039</v>
      </c>
      <c r="L304" s="10">
        <v>81.25</v>
      </c>
      <c r="M304" s="10">
        <v>80.46875</v>
      </c>
      <c r="N304" s="10">
        <v>77.41935483870968</v>
      </c>
      <c r="O304" s="67">
        <v>31</v>
      </c>
      <c r="P304" s="45">
        <v>32</v>
      </c>
      <c r="Q304" s="45">
        <v>32</v>
      </c>
      <c r="R304" s="67">
        <v>31</v>
      </c>
      <c r="S304" s="77" t="s">
        <v>1805</v>
      </c>
      <c r="T304" s="67" t="s">
        <v>667</v>
      </c>
      <c r="U304" s="78">
        <v>28588</v>
      </c>
      <c r="V304" s="67">
        <f ca="1">ROUNDDOWN((TODAY()-TablaResultados[[#This Row],[Fecha de nacimiento]])/365,0)</f>
        <v>42</v>
      </c>
      <c r="W304" s="68">
        <f>IFERROR(AVERAGE(TablaResultados[[#This Row],[Score-Buscamos la excelencia]:[Score-Vivimos y disfrutamos]]),"")</f>
        <v>80.34904233870968</v>
      </c>
      <c r="X304" s="69">
        <f>AVERAGE(TablaResultados[[#This Row],[Count-Buscamos la excelencia]:[Count-Vivimos y disfrutamos]])</f>
        <v>31.5</v>
      </c>
      <c r="Y304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305" spans="1:25">
      <c r="A305" s="31" t="s">
        <v>628</v>
      </c>
      <c r="B305" s="8" t="s">
        <v>629</v>
      </c>
      <c r="C305" s="8" t="s">
        <v>22</v>
      </c>
      <c r="D305" s="9">
        <v>3</v>
      </c>
      <c r="E305" s="8" t="s">
        <v>56</v>
      </c>
      <c r="F305" s="32" t="s">
        <v>580</v>
      </c>
      <c r="G305" s="32" t="s">
        <v>676</v>
      </c>
      <c r="H305" s="32" t="str">
        <f>VLOOKUP(TablaResultados[[#This Row],[DNI]],'Jefes Directos mayo 2020'!$A$2:$I$318,8,0)</f>
        <v>MARTINEZ SANCHEZ FREDDY AUGUSTO</v>
      </c>
      <c r="I305" s="36" t="s">
        <v>819</v>
      </c>
      <c r="J305" s="58">
        <v>42627</v>
      </c>
      <c r="K305" s="10">
        <v>70</v>
      </c>
      <c r="L305" s="10">
        <v>68.75</v>
      </c>
      <c r="M305" s="10">
        <v>73.529411764705884</v>
      </c>
      <c r="N305" s="10">
        <v>73.333333333333329</v>
      </c>
      <c r="O305" s="11">
        <v>15</v>
      </c>
      <c r="P305" s="11">
        <v>16</v>
      </c>
      <c r="Q305" s="11">
        <v>17</v>
      </c>
      <c r="R305" s="11">
        <v>15</v>
      </c>
      <c r="S305" s="18" t="s">
        <v>637</v>
      </c>
      <c r="T305" s="27" t="s">
        <v>668</v>
      </c>
      <c r="U305" s="30">
        <v>32284</v>
      </c>
      <c r="V305" s="54">
        <f ca="1">ROUNDDOWN((TODAY()-TablaResultados[[#This Row],[Fecha de nacimiento]])/365,0)</f>
        <v>32</v>
      </c>
      <c r="W305" s="55">
        <f>IFERROR(AVERAGE(TablaResultados[[#This Row],[Score-Buscamos la excelencia]:[Score-Vivimos y disfrutamos]]),"")</f>
        <v>71.403186274509807</v>
      </c>
      <c r="X305" s="56">
        <f>AVERAGE(TablaResultados[[#This Row],[Count-Buscamos la excelencia]:[Count-Vivimos y disfrutamos]])</f>
        <v>15.75</v>
      </c>
      <c r="Y305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306" spans="1:25">
      <c r="A306" s="7" t="s">
        <v>578</v>
      </c>
      <c r="B306" s="8" t="s">
        <v>579</v>
      </c>
      <c r="C306" s="8" t="s">
        <v>22</v>
      </c>
      <c r="D306" s="9">
        <v>3</v>
      </c>
      <c r="E306" s="8" t="s">
        <v>56</v>
      </c>
      <c r="F306" s="7" t="s">
        <v>580</v>
      </c>
      <c r="G306" s="8" t="s">
        <v>809</v>
      </c>
      <c r="H306" s="8" t="str">
        <f>VLOOKUP(TablaResultados[[#This Row],[DNI]],'Jefes Directos mayo 2020'!$A$2:$I$318,8,0)</f>
        <v>MARTINEZ SANCHEZ FREDDY AUGUSTO</v>
      </c>
      <c r="I306" s="36" t="s">
        <v>819</v>
      </c>
      <c r="J306" s="58">
        <v>43143</v>
      </c>
      <c r="K306" s="10">
        <v>71.15384615384616</v>
      </c>
      <c r="L306" s="10">
        <v>73.214285714285708</v>
      </c>
      <c r="M306" s="10">
        <v>73.07692307692308</v>
      </c>
      <c r="N306" s="10">
        <v>76.92307692307692</v>
      </c>
      <c r="O306" s="11">
        <v>13</v>
      </c>
      <c r="P306" s="11">
        <v>14</v>
      </c>
      <c r="Q306" s="11">
        <v>13</v>
      </c>
      <c r="R306" s="11">
        <v>13</v>
      </c>
      <c r="S306" s="18" t="s">
        <v>637</v>
      </c>
      <c r="T306" s="27" t="s">
        <v>668</v>
      </c>
      <c r="U306" s="30">
        <v>32634</v>
      </c>
      <c r="V306" s="54">
        <f ca="1">ROUNDDOWN((TODAY()-TablaResultados[[#This Row],[Fecha de nacimiento]])/365,0)</f>
        <v>31</v>
      </c>
      <c r="W306" s="55">
        <f>IFERROR(AVERAGE(TablaResultados[[#This Row],[Score-Buscamos la excelencia]:[Score-Vivimos y disfrutamos]]),"")</f>
        <v>73.592032967032964</v>
      </c>
      <c r="X306" s="56">
        <f>AVERAGE(TablaResultados[[#This Row],[Count-Buscamos la excelencia]:[Count-Vivimos y disfrutamos]])</f>
        <v>13.25</v>
      </c>
      <c r="Y306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307" spans="1:25">
      <c r="A307" s="7" t="s">
        <v>583</v>
      </c>
      <c r="B307" s="8" t="s">
        <v>584</v>
      </c>
      <c r="C307" s="8" t="s">
        <v>22</v>
      </c>
      <c r="D307" s="9">
        <v>3</v>
      </c>
      <c r="E307" s="8" t="s">
        <v>56</v>
      </c>
      <c r="F307" s="7" t="s">
        <v>580</v>
      </c>
      <c r="G307" s="8" t="s">
        <v>809</v>
      </c>
      <c r="H307" s="8" t="str">
        <f>VLOOKUP(TablaResultados[[#This Row],[DNI]],'Jefes Directos mayo 2020'!$A$2:$I$318,8,0)</f>
        <v>MARTINEZ SANCHEZ FREDDY AUGUSTO</v>
      </c>
      <c r="I307" s="36" t="s">
        <v>819</v>
      </c>
      <c r="J307" s="58">
        <v>43693</v>
      </c>
      <c r="K307" s="10">
        <v>68.75</v>
      </c>
      <c r="L307" s="10">
        <v>75</v>
      </c>
      <c r="M307" s="10">
        <v>82.142857142857139</v>
      </c>
      <c r="N307" s="10">
        <v>78.571428571428569</v>
      </c>
      <c r="O307" s="11">
        <v>8</v>
      </c>
      <c r="P307" s="11">
        <v>7</v>
      </c>
      <c r="Q307" s="11">
        <v>7</v>
      </c>
      <c r="R307" s="11">
        <v>7</v>
      </c>
      <c r="S307" s="18" t="s">
        <v>637</v>
      </c>
      <c r="T307" s="27" t="s">
        <v>667</v>
      </c>
      <c r="U307" s="30">
        <v>33256</v>
      </c>
      <c r="V307" s="54">
        <f ca="1">ROUNDDOWN((TODAY()-TablaResultados[[#This Row],[Fecha de nacimiento]])/365,0)</f>
        <v>29</v>
      </c>
      <c r="W307" s="55">
        <f>IFERROR(AVERAGE(TablaResultados[[#This Row],[Score-Buscamos la excelencia]:[Score-Vivimos y disfrutamos]]),"")</f>
        <v>76.116071428571431</v>
      </c>
      <c r="X307" s="56">
        <f>AVERAGE(TablaResultados[[#This Row],[Count-Buscamos la excelencia]:[Count-Vivimos y disfrutamos]])</f>
        <v>7.25</v>
      </c>
      <c r="Y307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308" spans="1:25">
      <c r="A308" s="62" t="s">
        <v>628</v>
      </c>
      <c r="B308" s="64" t="s">
        <v>629</v>
      </c>
      <c r="C308" s="64" t="s">
        <v>22</v>
      </c>
      <c r="D308" s="65">
        <v>3</v>
      </c>
      <c r="E308" s="64" t="s">
        <v>56</v>
      </c>
      <c r="F308" s="61" t="s">
        <v>580</v>
      </c>
      <c r="G308" s="61" t="s">
        <v>676</v>
      </c>
      <c r="H308" s="87" t="str">
        <f>VLOOKUP(TablaResultados[[#This Row],[DNI]],'Jefes Directos mayo 2020'!$A$2:$I$318,8,0)</f>
        <v>MARTINEZ SANCHEZ FREDDY AUGUSTO</v>
      </c>
      <c r="I308" s="75" t="s">
        <v>819</v>
      </c>
      <c r="J308" s="76">
        <v>42627</v>
      </c>
      <c r="K308" s="10">
        <v>63.636363636363633</v>
      </c>
      <c r="L308" s="10">
        <v>56.81818181818182</v>
      </c>
      <c r="M308" s="10">
        <v>65.909090909090907</v>
      </c>
      <c r="N308" s="10">
        <v>65.909090909090907</v>
      </c>
      <c r="O308" s="67">
        <v>11</v>
      </c>
      <c r="P308" s="45">
        <v>11</v>
      </c>
      <c r="Q308" s="45">
        <v>11</v>
      </c>
      <c r="R308" s="67">
        <v>11</v>
      </c>
      <c r="S308" s="77" t="s">
        <v>1805</v>
      </c>
      <c r="T308" s="67" t="s">
        <v>668</v>
      </c>
      <c r="U308" s="78">
        <v>32284</v>
      </c>
      <c r="V308" s="67">
        <f ca="1">ROUNDDOWN((TODAY()-TablaResultados[[#This Row],[Fecha de nacimiento]])/365,0)</f>
        <v>32</v>
      </c>
      <c r="W308" s="68">
        <f>IFERROR(AVERAGE(TablaResultados[[#This Row],[Score-Buscamos la excelencia]:[Score-Vivimos y disfrutamos]]),"")</f>
        <v>63.06818181818182</v>
      </c>
      <c r="X308" s="69">
        <f>AVERAGE(TablaResultados[[#This Row],[Count-Buscamos la excelencia]:[Count-Vivimos y disfrutamos]])</f>
        <v>11</v>
      </c>
      <c r="Y308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309" spans="1:25">
      <c r="A309" s="61" t="s">
        <v>578</v>
      </c>
      <c r="B309" s="64" t="s">
        <v>579</v>
      </c>
      <c r="C309" s="64" t="s">
        <v>22</v>
      </c>
      <c r="D309" s="65">
        <v>3</v>
      </c>
      <c r="E309" s="64" t="s">
        <v>56</v>
      </c>
      <c r="F309" s="61" t="s">
        <v>580</v>
      </c>
      <c r="G309" s="61" t="s">
        <v>809</v>
      </c>
      <c r="H309" s="87" t="str">
        <f>VLOOKUP(TablaResultados[[#This Row],[DNI]],'Jefes Directos mayo 2020'!$A$2:$I$318,8,0)</f>
        <v>MARTINEZ SANCHEZ FREDDY AUGUSTO</v>
      </c>
      <c r="I309" s="75" t="s">
        <v>819</v>
      </c>
      <c r="J309" s="76">
        <v>43143</v>
      </c>
      <c r="K309" s="10">
        <v>68.75</v>
      </c>
      <c r="L309" s="10">
        <v>66.666666666666671</v>
      </c>
      <c r="M309" s="10">
        <v>72.916666666666671</v>
      </c>
      <c r="N309" s="10">
        <v>70.833333333333329</v>
      </c>
      <c r="O309" s="67">
        <v>12</v>
      </c>
      <c r="P309" s="45">
        <v>12</v>
      </c>
      <c r="Q309" s="45">
        <v>12</v>
      </c>
      <c r="R309" s="67">
        <v>12</v>
      </c>
      <c r="S309" s="77" t="s">
        <v>1805</v>
      </c>
      <c r="T309" s="67" t="s">
        <v>668</v>
      </c>
      <c r="U309" s="78">
        <v>32634</v>
      </c>
      <c r="V309" s="67">
        <f ca="1">ROUNDDOWN((TODAY()-TablaResultados[[#This Row],[Fecha de nacimiento]])/365,0)</f>
        <v>31</v>
      </c>
      <c r="W309" s="68">
        <f>IFERROR(AVERAGE(TablaResultados[[#This Row],[Score-Buscamos la excelencia]:[Score-Vivimos y disfrutamos]]),"")</f>
        <v>69.791666666666671</v>
      </c>
      <c r="X309" s="69">
        <f>AVERAGE(TablaResultados[[#This Row],[Count-Buscamos la excelencia]:[Count-Vivimos y disfrutamos]])</f>
        <v>12</v>
      </c>
      <c r="Y309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310" spans="1:25">
      <c r="A310" s="61" t="s">
        <v>583</v>
      </c>
      <c r="B310" s="64" t="s">
        <v>584</v>
      </c>
      <c r="C310" s="64" t="s">
        <v>22</v>
      </c>
      <c r="D310" s="65">
        <v>3</v>
      </c>
      <c r="E310" s="64" t="s">
        <v>56</v>
      </c>
      <c r="F310" s="61" t="s">
        <v>580</v>
      </c>
      <c r="G310" s="61" t="s">
        <v>809</v>
      </c>
      <c r="H310" s="87" t="str">
        <f>VLOOKUP(TablaResultados[[#This Row],[DNI]],'Jefes Directos mayo 2020'!$A$2:$I$318,8,0)</f>
        <v>MARTINEZ SANCHEZ FREDDY AUGUSTO</v>
      </c>
      <c r="I310" s="75" t="s">
        <v>819</v>
      </c>
      <c r="J310" s="76">
        <v>43693</v>
      </c>
      <c r="K310" s="10">
        <v>65.909090909090907</v>
      </c>
      <c r="L310" s="10">
        <v>72.727272727272734</v>
      </c>
      <c r="M310" s="10">
        <v>77.272727272727266</v>
      </c>
      <c r="N310" s="10">
        <v>77.272727272727266</v>
      </c>
      <c r="O310" s="67">
        <v>11</v>
      </c>
      <c r="P310" s="45">
        <v>11</v>
      </c>
      <c r="Q310" s="45">
        <v>11</v>
      </c>
      <c r="R310" s="67">
        <v>11</v>
      </c>
      <c r="S310" s="77" t="s">
        <v>1805</v>
      </c>
      <c r="T310" s="67" t="s">
        <v>667</v>
      </c>
      <c r="U310" s="78">
        <v>33256</v>
      </c>
      <c r="V310" s="67">
        <f ca="1">ROUNDDOWN((TODAY()-TablaResultados[[#This Row],[Fecha de nacimiento]])/365,0)</f>
        <v>29</v>
      </c>
      <c r="W310" s="68">
        <f>IFERROR(AVERAGE(TablaResultados[[#This Row],[Score-Buscamos la excelencia]:[Score-Vivimos y disfrutamos]]),"")</f>
        <v>73.295454545454533</v>
      </c>
      <c r="X310" s="69">
        <f>AVERAGE(TablaResultados[[#This Row],[Count-Buscamos la excelencia]:[Count-Vivimos y disfrutamos]])</f>
        <v>11</v>
      </c>
      <c r="Y310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311" spans="1:25">
      <c r="A311" s="7" t="s">
        <v>132</v>
      </c>
      <c r="B311" s="8" t="s">
        <v>133</v>
      </c>
      <c r="C311" s="8" t="s">
        <v>14</v>
      </c>
      <c r="D311" s="9">
        <v>4</v>
      </c>
      <c r="E311" s="8" t="s">
        <v>15</v>
      </c>
      <c r="F311" s="7" t="s">
        <v>32</v>
      </c>
      <c r="G311" s="8" t="s">
        <v>719</v>
      </c>
      <c r="H311" s="8" t="str">
        <f>VLOOKUP(TablaResultados[[#This Row],[DNI]],'Jefes Directos mayo 2020'!$A$2:$I$318,8,0)</f>
        <v>MELGAREJO HIDALGO JUAN MANUEL</v>
      </c>
      <c r="I311" s="36" t="s">
        <v>820</v>
      </c>
      <c r="J311" s="58">
        <v>43178</v>
      </c>
      <c r="K311" s="10">
        <v>62.5</v>
      </c>
      <c r="L311" s="10">
        <v>59.090909090909093</v>
      </c>
      <c r="M311" s="10">
        <v>75</v>
      </c>
      <c r="N311" s="10">
        <v>72.222222222222229</v>
      </c>
      <c r="O311" s="11">
        <v>10</v>
      </c>
      <c r="P311" s="11">
        <v>11</v>
      </c>
      <c r="Q311" s="11">
        <v>10</v>
      </c>
      <c r="R311" s="11">
        <v>9</v>
      </c>
      <c r="S311" s="18" t="s">
        <v>637</v>
      </c>
      <c r="T311" s="27" t="s">
        <v>667</v>
      </c>
      <c r="U311" s="30">
        <v>32712</v>
      </c>
      <c r="V311" s="54">
        <f ca="1">ROUNDDOWN((TODAY()-TablaResultados[[#This Row],[Fecha de nacimiento]])/365,0)</f>
        <v>31</v>
      </c>
      <c r="W311" s="55">
        <f>IFERROR(AVERAGE(TablaResultados[[#This Row],[Score-Buscamos la excelencia]:[Score-Vivimos y disfrutamos]]),"")</f>
        <v>67.203282828282823</v>
      </c>
      <c r="X311" s="56">
        <f>AVERAGE(TablaResultados[[#This Row],[Count-Buscamos la excelencia]:[Count-Vivimos y disfrutamos]])</f>
        <v>10</v>
      </c>
      <c r="Y311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312" spans="1:25">
      <c r="A312" s="7" t="s">
        <v>253</v>
      </c>
      <c r="B312" s="8" t="s">
        <v>254</v>
      </c>
      <c r="C312" s="8" t="s">
        <v>14</v>
      </c>
      <c r="D312" s="9">
        <v>4</v>
      </c>
      <c r="E312" s="8" t="s">
        <v>15</v>
      </c>
      <c r="F312" s="7" t="s">
        <v>32</v>
      </c>
      <c r="G312" s="8" t="s">
        <v>683</v>
      </c>
      <c r="H312" s="8" t="str">
        <f>VLOOKUP(TablaResultados[[#This Row],[DNI]],'Jefes Directos mayo 2020'!$A$2:$I$318,8,0)</f>
        <v>MELGAREJO HIDALGO JUAN MANUEL</v>
      </c>
      <c r="I312" s="36" t="s">
        <v>820</v>
      </c>
      <c r="J312" s="58">
        <v>43122</v>
      </c>
      <c r="K312" s="10">
        <v>82.142857142857139</v>
      </c>
      <c r="L312" s="10">
        <v>79.166666666666671</v>
      </c>
      <c r="M312" s="10">
        <v>78.571428571428569</v>
      </c>
      <c r="N312" s="10">
        <v>91.666666666666671</v>
      </c>
      <c r="O312" s="11">
        <v>7</v>
      </c>
      <c r="P312" s="11">
        <v>6</v>
      </c>
      <c r="Q312" s="11">
        <v>7</v>
      </c>
      <c r="R312" s="11">
        <v>6</v>
      </c>
      <c r="S312" s="18" t="s">
        <v>637</v>
      </c>
      <c r="T312" s="27" t="s">
        <v>667</v>
      </c>
      <c r="U312" s="30">
        <v>35282</v>
      </c>
      <c r="V312" s="54">
        <f ca="1">ROUNDDOWN((TODAY()-TablaResultados[[#This Row],[Fecha de nacimiento]])/365,0)</f>
        <v>23</v>
      </c>
      <c r="W312" s="55">
        <f>IFERROR(AVERAGE(TablaResultados[[#This Row],[Score-Buscamos la excelencia]:[Score-Vivimos y disfrutamos]]),"")</f>
        <v>82.886904761904759</v>
      </c>
      <c r="X312" s="56">
        <f>AVERAGE(TablaResultados[[#This Row],[Count-Buscamos la excelencia]:[Count-Vivimos y disfrutamos]])</f>
        <v>6.5</v>
      </c>
      <c r="Y312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18 años a 24 años</v>
      </c>
    </row>
    <row r="313" spans="1:25">
      <c r="A313" s="61" t="s">
        <v>132</v>
      </c>
      <c r="B313" s="64" t="s">
        <v>133</v>
      </c>
      <c r="C313" s="64" t="s">
        <v>14</v>
      </c>
      <c r="D313" s="65">
        <v>4</v>
      </c>
      <c r="E313" s="64" t="s">
        <v>15</v>
      </c>
      <c r="F313" s="61" t="s">
        <v>32</v>
      </c>
      <c r="G313" s="61" t="s">
        <v>719</v>
      </c>
      <c r="H313" s="87" t="str">
        <f>VLOOKUP(TablaResultados[[#This Row],[DNI]],'Jefes Directos mayo 2020'!$A$2:$I$318,8,0)</f>
        <v>MELGAREJO HIDALGO JUAN MANUEL</v>
      </c>
      <c r="I313" s="75" t="s">
        <v>820</v>
      </c>
      <c r="J313" s="76">
        <v>43178</v>
      </c>
      <c r="K313" s="10">
        <v>71.25</v>
      </c>
      <c r="L313" s="10">
        <v>72.368421052631575</v>
      </c>
      <c r="M313" s="10">
        <v>73.75</v>
      </c>
      <c r="N313" s="10">
        <v>72</v>
      </c>
      <c r="O313" s="67">
        <v>20</v>
      </c>
      <c r="P313" s="45">
        <v>19</v>
      </c>
      <c r="Q313" s="45">
        <v>20</v>
      </c>
      <c r="R313" s="67">
        <v>25</v>
      </c>
      <c r="S313" s="77" t="s">
        <v>1805</v>
      </c>
      <c r="T313" s="67" t="s">
        <v>667</v>
      </c>
      <c r="U313" s="78">
        <v>32712</v>
      </c>
      <c r="V313" s="67">
        <f ca="1">ROUNDDOWN((TODAY()-TablaResultados[[#This Row],[Fecha de nacimiento]])/365,0)</f>
        <v>31</v>
      </c>
      <c r="W313" s="68">
        <f>IFERROR(AVERAGE(TablaResultados[[#This Row],[Score-Buscamos la excelencia]:[Score-Vivimos y disfrutamos]]),"")</f>
        <v>72.34210526315789</v>
      </c>
      <c r="X313" s="69">
        <f>AVERAGE(TablaResultados[[#This Row],[Count-Buscamos la excelencia]:[Count-Vivimos y disfrutamos]])</f>
        <v>21</v>
      </c>
      <c r="Y313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314" spans="1:25">
      <c r="A314" s="61" t="s">
        <v>253</v>
      </c>
      <c r="B314" s="64" t="s">
        <v>254</v>
      </c>
      <c r="C314" s="64" t="s">
        <v>14</v>
      </c>
      <c r="D314" s="65">
        <v>4</v>
      </c>
      <c r="E314" s="64" t="s">
        <v>15</v>
      </c>
      <c r="F314" s="61" t="s">
        <v>32</v>
      </c>
      <c r="G314" s="61" t="s">
        <v>683</v>
      </c>
      <c r="H314" s="87" t="str">
        <f>VLOOKUP(TablaResultados[[#This Row],[DNI]],'Jefes Directos mayo 2020'!$A$2:$I$318,8,0)</f>
        <v>MELGAREJO HIDALGO JUAN MANUEL</v>
      </c>
      <c r="I314" s="75" t="s">
        <v>820</v>
      </c>
      <c r="J314" s="76">
        <v>43122</v>
      </c>
      <c r="K314" s="10">
        <v>76.470588235294116</v>
      </c>
      <c r="L314" s="10">
        <v>77.777777777777771</v>
      </c>
      <c r="M314" s="10">
        <v>77.777777777777771</v>
      </c>
      <c r="N314" s="10">
        <v>76.25</v>
      </c>
      <c r="O314" s="67">
        <v>17</v>
      </c>
      <c r="P314" s="45">
        <v>18</v>
      </c>
      <c r="Q314" s="45">
        <v>18</v>
      </c>
      <c r="R314" s="67">
        <v>20</v>
      </c>
      <c r="S314" s="77" t="s">
        <v>1805</v>
      </c>
      <c r="T314" s="67" t="s">
        <v>667</v>
      </c>
      <c r="U314" s="78">
        <v>35282</v>
      </c>
      <c r="V314" s="67">
        <f ca="1">ROUNDDOWN((TODAY()-TablaResultados[[#This Row],[Fecha de nacimiento]])/365,0)</f>
        <v>23</v>
      </c>
      <c r="W314" s="68">
        <f>IFERROR(AVERAGE(TablaResultados[[#This Row],[Score-Buscamos la excelencia]:[Score-Vivimos y disfrutamos]]),"")</f>
        <v>77.069035947712422</v>
      </c>
      <c r="X314" s="69">
        <f>AVERAGE(TablaResultados[[#This Row],[Count-Buscamos la excelencia]:[Count-Vivimos y disfrutamos]])</f>
        <v>18.25</v>
      </c>
      <c r="Y314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18 años a 24 años</v>
      </c>
    </row>
    <row r="315" spans="1:25">
      <c r="A315" s="7" t="s">
        <v>166</v>
      </c>
      <c r="B315" s="8" t="s">
        <v>167</v>
      </c>
      <c r="C315" s="8" t="s">
        <v>22</v>
      </c>
      <c r="D315" s="9">
        <v>3</v>
      </c>
      <c r="E315" s="8" t="s">
        <v>15</v>
      </c>
      <c r="F315" s="7" t="s">
        <v>29</v>
      </c>
      <c r="G315" s="8" t="s">
        <v>727</v>
      </c>
      <c r="H315" s="8" t="str">
        <f>VLOOKUP(TablaResultados[[#This Row],[DNI]],'Jefes Directos mayo 2020'!$A$2:$I$318,8,0)</f>
        <v>MERCADO CHUMPITASI PIERO CESAR</v>
      </c>
      <c r="I315" s="36" t="s">
        <v>819</v>
      </c>
      <c r="J315" s="58">
        <v>42430</v>
      </c>
      <c r="K315" s="10">
        <v>62.096774193548377</v>
      </c>
      <c r="L315" s="10">
        <v>64.0625</v>
      </c>
      <c r="M315" s="10">
        <v>68.382352941176464</v>
      </c>
      <c r="N315" s="10">
        <v>71.666666666666671</v>
      </c>
      <c r="O315" s="11">
        <v>31</v>
      </c>
      <c r="P315" s="11">
        <v>32</v>
      </c>
      <c r="Q315" s="11">
        <v>34</v>
      </c>
      <c r="R315" s="11">
        <v>30</v>
      </c>
      <c r="S315" s="18" t="s">
        <v>637</v>
      </c>
      <c r="T315" s="27" t="s">
        <v>668</v>
      </c>
      <c r="U315" s="30">
        <v>29224</v>
      </c>
      <c r="V315" s="54">
        <f ca="1">ROUNDDOWN((TODAY()-TablaResultados[[#This Row],[Fecha de nacimiento]])/365,0)</f>
        <v>40</v>
      </c>
      <c r="W315" s="55">
        <f>IFERROR(AVERAGE(TablaResultados[[#This Row],[Score-Buscamos la excelencia]:[Score-Vivimos y disfrutamos]]),"")</f>
        <v>66.552073450347876</v>
      </c>
      <c r="X315" s="56">
        <f>AVERAGE(TablaResultados[[#This Row],[Count-Buscamos la excelencia]:[Count-Vivimos y disfrutamos]])</f>
        <v>31.75</v>
      </c>
      <c r="Y315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316" spans="1:25">
      <c r="A316" s="7" t="s">
        <v>293</v>
      </c>
      <c r="B316" s="8" t="s">
        <v>294</v>
      </c>
      <c r="C316" s="8" t="s">
        <v>109</v>
      </c>
      <c r="D316" s="9">
        <v>1</v>
      </c>
      <c r="E316" s="8" t="s">
        <v>15</v>
      </c>
      <c r="F316" s="7" t="s">
        <v>29</v>
      </c>
      <c r="G316" s="8" t="s">
        <v>750</v>
      </c>
      <c r="H316" s="8" t="str">
        <f>VLOOKUP(TablaResultados[[#This Row],[DNI]],'Jefes Directos mayo 2020'!$A$2:$I$318,8,0)</f>
        <v>MERCADO CHUMPITASI PIERO CESAR</v>
      </c>
      <c r="I316" s="36" t="s">
        <v>819</v>
      </c>
      <c r="J316" s="58">
        <v>42887</v>
      </c>
      <c r="K316" s="10">
        <v>81.372549019607845</v>
      </c>
      <c r="L316" s="10">
        <v>81.862745098039213</v>
      </c>
      <c r="M316" s="10">
        <v>84.183673469387756</v>
      </c>
      <c r="N316" s="10">
        <v>81.666666666666671</v>
      </c>
      <c r="O316" s="11">
        <v>51</v>
      </c>
      <c r="P316" s="11">
        <v>51</v>
      </c>
      <c r="Q316" s="11">
        <v>49</v>
      </c>
      <c r="R316" s="11">
        <v>45</v>
      </c>
      <c r="S316" s="18" t="s">
        <v>637</v>
      </c>
      <c r="T316" s="27" t="s">
        <v>667</v>
      </c>
      <c r="U316" s="30">
        <v>21653</v>
      </c>
      <c r="V316" s="54">
        <f ca="1">ROUNDDOWN((TODAY()-TablaResultados[[#This Row],[Fecha de nacimiento]])/365,0)</f>
        <v>61</v>
      </c>
      <c r="W316" s="55">
        <f>IFERROR(AVERAGE(TablaResultados[[#This Row],[Score-Buscamos la excelencia]:[Score-Vivimos y disfrutamos]]),"")</f>
        <v>82.271408563425382</v>
      </c>
      <c r="X316" s="56">
        <f>AVERAGE(TablaResultados[[#This Row],[Count-Buscamos la excelencia]:[Count-Vivimos y disfrutamos]])</f>
        <v>49</v>
      </c>
      <c r="Y316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Más de 54 años</v>
      </c>
    </row>
    <row r="317" spans="1:25">
      <c r="A317" s="7" t="s">
        <v>456</v>
      </c>
      <c r="B317" s="8" t="s">
        <v>457</v>
      </c>
      <c r="C317" s="8" t="s">
        <v>22</v>
      </c>
      <c r="D317" s="9">
        <v>3</v>
      </c>
      <c r="E317" s="8" t="s">
        <v>15</v>
      </c>
      <c r="F317" s="7" t="s">
        <v>29</v>
      </c>
      <c r="G317" s="8" t="s">
        <v>743</v>
      </c>
      <c r="H317" s="8" t="str">
        <f>VLOOKUP(TablaResultados[[#This Row],[DNI]],'Jefes Directos mayo 2020'!$A$2:$I$318,8,0)</f>
        <v>MERCADO CHUMPITASI PIERO CESAR</v>
      </c>
      <c r="I317" s="36" t="s">
        <v>819</v>
      </c>
      <c r="J317" s="58">
        <v>43619</v>
      </c>
      <c r="K317" s="10">
        <v>78.571428571428569</v>
      </c>
      <c r="L317" s="10">
        <v>77.5</v>
      </c>
      <c r="M317" s="10">
        <v>77.272727272727266</v>
      </c>
      <c r="N317" s="10">
        <v>75</v>
      </c>
      <c r="O317" s="11">
        <v>21</v>
      </c>
      <c r="P317" s="11">
        <v>20</v>
      </c>
      <c r="Q317" s="11">
        <v>22</v>
      </c>
      <c r="R317" s="11">
        <v>19</v>
      </c>
      <c r="S317" s="18" t="s">
        <v>637</v>
      </c>
      <c r="T317" s="27" t="s">
        <v>668</v>
      </c>
      <c r="U317" s="30">
        <v>33504</v>
      </c>
      <c r="V317" s="54">
        <f ca="1">ROUNDDOWN((TODAY()-TablaResultados[[#This Row],[Fecha de nacimiento]])/365,0)</f>
        <v>28</v>
      </c>
      <c r="W317" s="55">
        <f>IFERROR(AVERAGE(TablaResultados[[#This Row],[Score-Buscamos la excelencia]:[Score-Vivimos y disfrutamos]]),"")</f>
        <v>77.086038961038952</v>
      </c>
      <c r="X317" s="56">
        <f>AVERAGE(TablaResultados[[#This Row],[Count-Buscamos la excelencia]:[Count-Vivimos y disfrutamos]])</f>
        <v>20.5</v>
      </c>
      <c r="Y317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318" spans="1:25">
      <c r="A318" s="7" t="s">
        <v>460</v>
      </c>
      <c r="B318" s="8" t="s">
        <v>461</v>
      </c>
      <c r="C318" s="8" t="s">
        <v>55</v>
      </c>
      <c r="D318" s="9">
        <v>2</v>
      </c>
      <c r="E318" s="8" t="s">
        <v>15</v>
      </c>
      <c r="F318" s="7" t="s">
        <v>29</v>
      </c>
      <c r="G318" s="8" t="s">
        <v>775</v>
      </c>
      <c r="H318" s="8" t="str">
        <f>VLOOKUP(TablaResultados[[#This Row],[DNI]],'Jefes Directos mayo 2020'!$A$2:$I$318,8,0)</f>
        <v>MERCADO CHUMPITASI PIERO CESAR</v>
      </c>
      <c r="I318" s="36" t="s">
        <v>819</v>
      </c>
      <c r="J318" s="58">
        <v>43115</v>
      </c>
      <c r="K318" s="10">
        <v>85</v>
      </c>
      <c r="L318" s="10">
        <v>83.108108108108112</v>
      </c>
      <c r="M318" s="10">
        <v>87.837837837837839</v>
      </c>
      <c r="N318" s="10">
        <v>84.375</v>
      </c>
      <c r="O318" s="11">
        <v>35</v>
      </c>
      <c r="P318" s="11">
        <v>37</v>
      </c>
      <c r="Q318" s="11">
        <v>37</v>
      </c>
      <c r="R318" s="11">
        <v>32</v>
      </c>
      <c r="S318" s="18" t="s">
        <v>637</v>
      </c>
      <c r="T318" s="27" t="s">
        <v>668</v>
      </c>
      <c r="U318" s="30">
        <v>35091</v>
      </c>
      <c r="V318" s="54">
        <f ca="1">ROUNDDOWN((TODAY()-TablaResultados[[#This Row],[Fecha de nacimiento]])/365,0)</f>
        <v>24</v>
      </c>
      <c r="W318" s="55">
        <f>IFERROR(AVERAGE(TablaResultados[[#This Row],[Score-Buscamos la excelencia]:[Score-Vivimos y disfrutamos]]),"")</f>
        <v>85.080236486486484</v>
      </c>
      <c r="X318" s="56">
        <f>AVERAGE(TablaResultados[[#This Row],[Count-Buscamos la excelencia]:[Count-Vivimos y disfrutamos]])</f>
        <v>35.25</v>
      </c>
      <c r="Y318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18 años a 24 años</v>
      </c>
    </row>
    <row r="319" spans="1:25">
      <c r="A319" s="7" t="s">
        <v>480</v>
      </c>
      <c r="B319" s="8" t="s">
        <v>481</v>
      </c>
      <c r="C319" s="8" t="s">
        <v>22</v>
      </c>
      <c r="D319" s="9">
        <v>3</v>
      </c>
      <c r="E319" s="8" t="s">
        <v>15</v>
      </c>
      <c r="F319" s="7" t="s">
        <v>29</v>
      </c>
      <c r="G319" s="8" t="s">
        <v>727</v>
      </c>
      <c r="H319" s="8" t="str">
        <f>VLOOKUP(TablaResultados[[#This Row],[DNI]],'Jefes Directos mayo 2020'!$A$2:$I$318,8,0)</f>
        <v>MERCADO CHUMPITASI PIERO CESAR</v>
      </c>
      <c r="I319" s="36" t="s">
        <v>819</v>
      </c>
      <c r="J319" s="58">
        <v>42828</v>
      </c>
      <c r="K319" s="10">
        <v>81.578947368421055</v>
      </c>
      <c r="L319" s="10">
        <v>81.875</v>
      </c>
      <c r="M319" s="10">
        <v>84.523809523809518</v>
      </c>
      <c r="N319" s="10">
        <v>80.625</v>
      </c>
      <c r="O319" s="11">
        <v>38</v>
      </c>
      <c r="P319" s="11">
        <v>40</v>
      </c>
      <c r="Q319" s="11">
        <v>42</v>
      </c>
      <c r="R319" s="11">
        <v>40</v>
      </c>
      <c r="S319" s="18" t="s">
        <v>637</v>
      </c>
      <c r="T319" s="27" t="s">
        <v>668</v>
      </c>
      <c r="U319" s="30">
        <v>34233</v>
      </c>
      <c r="V319" s="54">
        <f ca="1">ROUNDDOWN((TODAY()-TablaResultados[[#This Row],[Fecha de nacimiento]])/365,0)</f>
        <v>26</v>
      </c>
      <c r="W319" s="55">
        <f>IFERROR(AVERAGE(TablaResultados[[#This Row],[Score-Buscamos la excelencia]:[Score-Vivimos y disfrutamos]]),"")</f>
        <v>82.15068922305764</v>
      </c>
      <c r="X319" s="56">
        <f>AVERAGE(TablaResultados[[#This Row],[Count-Buscamos la excelencia]:[Count-Vivimos y disfrutamos]])</f>
        <v>40</v>
      </c>
      <c r="Y319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320" spans="1:25">
      <c r="A320" s="61" t="s">
        <v>166</v>
      </c>
      <c r="B320" s="64" t="s">
        <v>167</v>
      </c>
      <c r="C320" s="64" t="s">
        <v>22</v>
      </c>
      <c r="D320" s="65">
        <v>3</v>
      </c>
      <c r="E320" s="64" t="s">
        <v>15</v>
      </c>
      <c r="F320" s="61" t="s">
        <v>29</v>
      </c>
      <c r="G320" s="61" t="s">
        <v>727</v>
      </c>
      <c r="H320" s="87" t="str">
        <f>VLOOKUP(TablaResultados[[#This Row],[DNI]],'Jefes Directos mayo 2020'!$A$2:$I$318,8,0)</f>
        <v>MERCADO CHUMPITASI PIERO CESAR</v>
      </c>
      <c r="I320" s="75" t="s">
        <v>819</v>
      </c>
      <c r="J320" s="76">
        <v>42430</v>
      </c>
      <c r="K320" s="10">
        <v>63.888888888888893</v>
      </c>
      <c r="L320" s="10">
        <v>58.333333333333343</v>
      </c>
      <c r="M320" s="10">
        <v>53.94736842105263</v>
      </c>
      <c r="N320" s="10">
        <v>59.210526315789473</v>
      </c>
      <c r="O320" s="67">
        <v>18</v>
      </c>
      <c r="P320" s="45">
        <v>18</v>
      </c>
      <c r="Q320" s="45">
        <v>19</v>
      </c>
      <c r="R320" s="67">
        <v>19</v>
      </c>
      <c r="S320" s="77" t="s">
        <v>1805</v>
      </c>
      <c r="T320" s="67" t="s">
        <v>668</v>
      </c>
      <c r="U320" s="78">
        <v>29224</v>
      </c>
      <c r="V320" s="67">
        <f ca="1">ROUNDDOWN((TODAY()-TablaResultados[[#This Row],[Fecha de nacimiento]])/365,0)</f>
        <v>40</v>
      </c>
      <c r="W320" s="68">
        <f>IFERROR(AVERAGE(TablaResultados[[#This Row],[Score-Buscamos la excelencia]:[Score-Vivimos y disfrutamos]]),"")</f>
        <v>58.845029239766085</v>
      </c>
      <c r="X320" s="69">
        <f>AVERAGE(TablaResultados[[#This Row],[Count-Buscamos la excelencia]:[Count-Vivimos y disfrutamos]])</f>
        <v>18.5</v>
      </c>
      <c r="Y320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321" spans="1:25">
      <c r="A321" s="61" t="s">
        <v>293</v>
      </c>
      <c r="B321" s="64" t="s">
        <v>294</v>
      </c>
      <c r="C321" s="64" t="s">
        <v>109</v>
      </c>
      <c r="D321" s="65">
        <v>1</v>
      </c>
      <c r="E321" s="64" t="s">
        <v>15</v>
      </c>
      <c r="F321" s="61" t="s">
        <v>29</v>
      </c>
      <c r="G321" s="61" t="s">
        <v>750</v>
      </c>
      <c r="H321" s="87" t="str">
        <f>VLOOKUP(TablaResultados[[#This Row],[DNI]],'Jefes Directos mayo 2020'!$A$2:$I$318,8,0)</f>
        <v>MERCADO CHUMPITASI PIERO CESAR</v>
      </c>
      <c r="I321" s="75" t="s">
        <v>819</v>
      </c>
      <c r="J321" s="76">
        <v>42887</v>
      </c>
      <c r="K321" s="10">
        <v>74.107142857142861</v>
      </c>
      <c r="L321" s="10">
        <v>75.925925925925924</v>
      </c>
      <c r="M321" s="10">
        <v>83.333333333333329</v>
      </c>
      <c r="N321" s="10">
        <v>75</v>
      </c>
      <c r="O321" s="67">
        <v>28</v>
      </c>
      <c r="P321" s="45">
        <v>27</v>
      </c>
      <c r="Q321" s="45">
        <v>27</v>
      </c>
      <c r="R321" s="67">
        <v>27</v>
      </c>
      <c r="S321" s="77" t="s">
        <v>1805</v>
      </c>
      <c r="T321" s="67" t="s">
        <v>667</v>
      </c>
      <c r="U321" s="78">
        <v>21653</v>
      </c>
      <c r="V321" s="67">
        <f ca="1">ROUNDDOWN((TODAY()-TablaResultados[[#This Row],[Fecha de nacimiento]])/365,0)</f>
        <v>61</v>
      </c>
      <c r="W321" s="68">
        <f>IFERROR(AVERAGE(TablaResultados[[#This Row],[Score-Buscamos la excelencia]:[Score-Vivimos y disfrutamos]]),"")</f>
        <v>77.091600529100532</v>
      </c>
      <c r="X321" s="69">
        <f>AVERAGE(TablaResultados[[#This Row],[Count-Buscamos la excelencia]:[Count-Vivimos y disfrutamos]])</f>
        <v>27.25</v>
      </c>
      <c r="Y321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Más de 54 años</v>
      </c>
    </row>
    <row r="322" spans="1:25">
      <c r="A322" s="61" t="s">
        <v>456</v>
      </c>
      <c r="B322" s="64" t="s">
        <v>457</v>
      </c>
      <c r="C322" s="64" t="s">
        <v>22</v>
      </c>
      <c r="D322" s="65">
        <v>3</v>
      </c>
      <c r="E322" s="64" t="s">
        <v>15</v>
      </c>
      <c r="F322" s="61" t="s">
        <v>29</v>
      </c>
      <c r="G322" s="61" t="s">
        <v>743</v>
      </c>
      <c r="H322" s="87" t="str">
        <f>VLOOKUP(TablaResultados[[#This Row],[DNI]],'Jefes Directos mayo 2020'!$A$2:$I$318,8,0)</f>
        <v>MERCADO CHUMPITASI PIERO CESAR</v>
      </c>
      <c r="I322" s="75" t="s">
        <v>819</v>
      </c>
      <c r="J322" s="76">
        <v>43619</v>
      </c>
      <c r="K322" s="10">
        <v>83.75</v>
      </c>
      <c r="L322" s="10">
        <v>73.75</v>
      </c>
      <c r="M322" s="10">
        <v>84.090909090909093</v>
      </c>
      <c r="N322" s="10">
        <v>81.944444444444443</v>
      </c>
      <c r="O322" s="67">
        <v>20</v>
      </c>
      <c r="P322" s="45">
        <v>20</v>
      </c>
      <c r="Q322" s="45">
        <v>22</v>
      </c>
      <c r="R322" s="67">
        <v>18</v>
      </c>
      <c r="S322" s="77" t="s">
        <v>1805</v>
      </c>
      <c r="T322" s="67" t="s">
        <v>668</v>
      </c>
      <c r="U322" s="78">
        <v>33504</v>
      </c>
      <c r="V322" s="67">
        <f ca="1">ROUNDDOWN((TODAY()-TablaResultados[[#This Row],[Fecha de nacimiento]])/365,0)</f>
        <v>28</v>
      </c>
      <c r="W322" s="68">
        <f>IFERROR(AVERAGE(TablaResultados[[#This Row],[Score-Buscamos la excelencia]:[Score-Vivimos y disfrutamos]]),"")</f>
        <v>80.883838383838381</v>
      </c>
      <c r="X322" s="69">
        <f>AVERAGE(TablaResultados[[#This Row],[Count-Buscamos la excelencia]:[Count-Vivimos y disfrutamos]])</f>
        <v>20</v>
      </c>
      <c r="Y322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323" spans="1:25">
      <c r="A323" s="61" t="s">
        <v>460</v>
      </c>
      <c r="B323" s="64" t="s">
        <v>461</v>
      </c>
      <c r="C323" s="64" t="s">
        <v>55</v>
      </c>
      <c r="D323" s="65">
        <v>2</v>
      </c>
      <c r="E323" s="64" t="s">
        <v>15</v>
      </c>
      <c r="F323" s="61" t="s">
        <v>29</v>
      </c>
      <c r="G323" s="61" t="s">
        <v>775</v>
      </c>
      <c r="H323" s="87" t="str">
        <f>VLOOKUP(TablaResultados[[#This Row],[DNI]],'Jefes Directos mayo 2020'!$A$2:$I$318,8,0)</f>
        <v>MERCADO CHUMPITASI PIERO CESAR</v>
      </c>
      <c r="I323" s="75" t="s">
        <v>819</v>
      </c>
      <c r="J323" s="76">
        <v>43115</v>
      </c>
      <c r="K323" s="10">
        <v>90.625</v>
      </c>
      <c r="L323" s="10">
        <v>84.375</v>
      </c>
      <c r="M323" s="10">
        <v>89</v>
      </c>
      <c r="N323" s="10">
        <v>88</v>
      </c>
      <c r="O323" s="67">
        <v>24</v>
      </c>
      <c r="P323" s="45">
        <v>24</v>
      </c>
      <c r="Q323" s="45">
        <v>25</v>
      </c>
      <c r="R323" s="67">
        <v>25</v>
      </c>
      <c r="S323" s="77" t="s">
        <v>1805</v>
      </c>
      <c r="T323" s="67" t="s">
        <v>668</v>
      </c>
      <c r="U323" s="78">
        <v>35091</v>
      </c>
      <c r="V323" s="67">
        <f ca="1">ROUNDDOWN((TODAY()-TablaResultados[[#This Row],[Fecha de nacimiento]])/365,0)</f>
        <v>24</v>
      </c>
      <c r="W323" s="68">
        <f>IFERROR(AVERAGE(TablaResultados[[#This Row],[Score-Buscamos la excelencia]:[Score-Vivimos y disfrutamos]]),"")</f>
        <v>88</v>
      </c>
      <c r="X323" s="69">
        <f>AVERAGE(TablaResultados[[#This Row],[Count-Buscamos la excelencia]:[Count-Vivimos y disfrutamos]])</f>
        <v>24.5</v>
      </c>
      <c r="Y323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18 años a 24 años</v>
      </c>
    </row>
    <row r="324" spans="1:25">
      <c r="A324" s="61" t="s">
        <v>480</v>
      </c>
      <c r="B324" s="64" t="s">
        <v>481</v>
      </c>
      <c r="C324" s="64" t="s">
        <v>22</v>
      </c>
      <c r="D324" s="65">
        <v>3</v>
      </c>
      <c r="E324" s="64" t="s">
        <v>15</v>
      </c>
      <c r="F324" s="61" t="s">
        <v>29</v>
      </c>
      <c r="G324" s="61" t="s">
        <v>727</v>
      </c>
      <c r="H324" s="87" t="str">
        <f>VLOOKUP(TablaResultados[[#This Row],[DNI]],'Jefes Directos mayo 2020'!$A$2:$I$318,8,0)</f>
        <v>MERCADO CHUMPITASI PIERO CESAR</v>
      </c>
      <c r="I324" s="75" t="s">
        <v>819</v>
      </c>
      <c r="J324" s="76">
        <v>42828</v>
      </c>
      <c r="K324" s="10">
        <v>79.545454545454547</v>
      </c>
      <c r="L324" s="10">
        <v>72.727272727272734</v>
      </c>
      <c r="M324" s="10">
        <v>81.25</v>
      </c>
      <c r="N324" s="10">
        <v>80.952380952380949</v>
      </c>
      <c r="O324" s="67">
        <v>22</v>
      </c>
      <c r="P324" s="45">
        <v>22</v>
      </c>
      <c r="Q324" s="45">
        <v>24</v>
      </c>
      <c r="R324" s="67">
        <v>21</v>
      </c>
      <c r="S324" s="77" t="s">
        <v>1805</v>
      </c>
      <c r="T324" s="67" t="s">
        <v>668</v>
      </c>
      <c r="U324" s="78">
        <v>34233</v>
      </c>
      <c r="V324" s="67">
        <f ca="1">ROUNDDOWN((TODAY()-TablaResultados[[#This Row],[Fecha de nacimiento]])/365,0)</f>
        <v>26</v>
      </c>
      <c r="W324" s="68">
        <f>IFERROR(AVERAGE(TablaResultados[[#This Row],[Score-Buscamos la excelencia]:[Score-Vivimos y disfrutamos]]),"")</f>
        <v>78.618777056277054</v>
      </c>
      <c r="X324" s="69">
        <f>AVERAGE(TablaResultados[[#This Row],[Count-Buscamos la excelencia]:[Count-Vivimos y disfrutamos]])</f>
        <v>22.25</v>
      </c>
      <c r="Y324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325" spans="1:25">
      <c r="A325" s="7" t="s">
        <v>372</v>
      </c>
      <c r="B325" s="8" t="s">
        <v>373</v>
      </c>
      <c r="C325" s="8" t="s">
        <v>22</v>
      </c>
      <c r="D325" s="9">
        <v>3</v>
      </c>
      <c r="E325" s="8" t="s">
        <v>186</v>
      </c>
      <c r="F325" s="7" t="s">
        <v>247</v>
      </c>
      <c r="G325" s="8" t="s">
        <v>765</v>
      </c>
      <c r="H325" s="8" t="str">
        <f>VLOOKUP(TablaResultados[[#This Row],[DNI]],'Jefes Directos mayo 2020'!$A$2:$I$318,8,0)</f>
        <v>MONTEVERDE LUQUE ZARELLA LIZBETH</v>
      </c>
      <c r="I325" s="36" t="s">
        <v>819</v>
      </c>
      <c r="J325" s="58">
        <v>43108</v>
      </c>
      <c r="K325" s="10">
        <v>75</v>
      </c>
      <c r="L325" s="10">
        <v>76.041666666666671</v>
      </c>
      <c r="M325" s="10">
        <v>84.375</v>
      </c>
      <c r="N325" s="10">
        <v>84.782608695652172</v>
      </c>
      <c r="O325" s="11">
        <v>23</v>
      </c>
      <c r="P325" s="11">
        <v>24</v>
      </c>
      <c r="Q325" s="11">
        <v>24</v>
      </c>
      <c r="R325" s="11">
        <v>23</v>
      </c>
      <c r="S325" s="18" t="s">
        <v>637</v>
      </c>
      <c r="T325" s="27" t="s">
        <v>668</v>
      </c>
      <c r="U325" s="30">
        <v>28466</v>
      </c>
      <c r="V325" s="54">
        <f ca="1">ROUNDDOWN((TODAY()-TablaResultados[[#This Row],[Fecha de nacimiento]])/365,0)</f>
        <v>42</v>
      </c>
      <c r="W325" s="55">
        <f>IFERROR(AVERAGE(TablaResultados[[#This Row],[Score-Buscamos la excelencia]:[Score-Vivimos y disfrutamos]]),"")</f>
        <v>80.049818840579718</v>
      </c>
      <c r="X325" s="56">
        <f>AVERAGE(TablaResultados[[#This Row],[Count-Buscamos la excelencia]:[Count-Vivimos y disfrutamos]])</f>
        <v>23.5</v>
      </c>
      <c r="Y325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326" spans="1:25">
      <c r="A326" s="7" t="s">
        <v>245</v>
      </c>
      <c r="B326" s="8" t="s">
        <v>246</v>
      </c>
      <c r="C326" s="8" t="s">
        <v>22</v>
      </c>
      <c r="D326" s="9">
        <v>3</v>
      </c>
      <c r="E326" s="8" t="s">
        <v>186</v>
      </c>
      <c r="F326" s="7" t="s">
        <v>247</v>
      </c>
      <c r="G326" s="8" t="s">
        <v>741</v>
      </c>
      <c r="H326" s="8" t="str">
        <f>VLOOKUP(TablaResultados[[#This Row],[DNI]],'Jefes Directos mayo 2020'!$A$2:$I$318,8,0)</f>
        <v>MONTEVERDE LUQUE ZARELLA LIZBETH</v>
      </c>
      <c r="I326" s="36" t="s">
        <v>819</v>
      </c>
      <c r="J326" s="58">
        <v>41944</v>
      </c>
      <c r="K326" s="10">
        <v>86.764705882352942</v>
      </c>
      <c r="L326" s="10">
        <v>83.82352941176471</v>
      </c>
      <c r="M326" s="10">
        <v>86.764705882352942</v>
      </c>
      <c r="N326" s="10">
        <v>84.722222222222229</v>
      </c>
      <c r="O326" s="11">
        <v>17</v>
      </c>
      <c r="P326" s="11">
        <v>17</v>
      </c>
      <c r="Q326" s="11">
        <v>17</v>
      </c>
      <c r="R326" s="11">
        <v>18</v>
      </c>
      <c r="S326" s="18" t="s">
        <v>637</v>
      </c>
      <c r="T326" s="27" t="s">
        <v>667</v>
      </c>
      <c r="U326" s="30">
        <v>32302</v>
      </c>
      <c r="V326" s="54">
        <f ca="1">ROUNDDOWN((TODAY()-TablaResultados[[#This Row],[Fecha de nacimiento]])/365,0)</f>
        <v>32</v>
      </c>
      <c r="W326" s="55">
        <f>IFERROR(AVERAGE(TablaResultados[[#This Row],[Score-Buscamos la excelencia]:[Score-Vivimos y disfrutamos]]),"")</f>
        <v>85.518790849673209</v>
      </c>
      <c r="X326" s="56">
        <f>AVERAGE(TablaResultados[[#This Row],[Count-Buscamos la excelencia]:[Count-Vivimos y disfrutamos]])</f>
        <v>17.25</v>
      </c>
      <c r="Y326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327" spans="1:25">
      <c r="A327" s="61" t="s">
        <v>245</v>
      </c>
      <c r="B327" s="64" t="s">
        <v>246</v>
      </c>
      <c r="C327" s="64" t="s">
        <v>22</v>
      </c>
      <c r="D327" s="65">
        <v>3</v>
      </c>
      <c r="E327" s="64" t="s">
        <v>186</v>
      </c>
      <c r="F327" s="61" t="s">
        <v>247</v>
      </c>
      <c r="G327" s="61" t="s">
        <v>741</v>
      </c>
      <c r="H327" s="87" t="str">
        <f>VLOOKUP(TablaResultados[[#This Row],[DNI]],'Jefes Directos mayo 2020'!$A$2:$I$318,8,0)</f>
        <v>MONTEVERDE LUQUE ZARELLA LIZBETH</v>
      </c>
      <c r="I327" s="75" t="s">
        <v>819</v>
      </c>
      <c r="J327" s="76">
        <v>41944</v>
      </c>
      <c r="K327" s="10">
        <v>78.333333333333329</v>
      </c>
      <c r="L327" s="10">
        <v>71.666666666666671</v>
      </c>
      <c r="M327" s="10">
        <v>81.666666666666671</v>
      </c>
      <c r="N327" s="10">
        <v>78.333333333333329</v>
      </c>
      <c r="O327" s="67">
        <v>15</v>
      </c>
      <c r="P327" s="45">
        <v>15</v>
      </c>
      <c r="Q327" s="45">
        <v>15</v>
      </c>
      <c r="R327" s="67">
        <v>15</v>
      </c>
      <c r="S327" s="77" t="s">
        <v>1805</v>
      </c>
      <c r="T327" s="67" t="s">
        <v>667</v>
      </c>
      <c r="U327" s="78">
        <v>32302</v>
      </c>
      <c r="V327" s="67">
        <f ca="1">ROUNDDOWN((TODAY()-TablaResultados[[#This Row],[Fecha de nacimiento]])/365,0)</f>
        <v>32</v>
      </c>
      <c r="W327" s="68">
        <f>IFERROR(AVERAGE(TablaResultados[[#This Row],[Score-Buscamos la excelencia]:[Score-Vivimos y disfrutamos]]),"")</f>
        <v>77.5</v>
      </c>
      <c r="X327" s="69">
        <f>AVERAGE(TablaResultados[[#This Row],[Count-Buscamos la excelencia]:[Count-Vivimos y disfrutamos]])</f>
        <v>15</v>
      </c>
      <c r="Y327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328" spans="1:25">
      <c r="A328" s="61" t="s">
        <v>372</v>
      </c>
      <c r="B328" s="64" t="s">
        <v>373</v>
      </c>
      <c r="C328" s="64" t="s">
        <v>22</v>
      </c>
      <c r="D328" s="65">
        <v>3</v>
      </c>
      <c r="E328" s="64" t="s">
        <v>186</v>
      </c>
      <c r="F328" s="61" t="s">
        <v>247</v>
      </c>
      <c r="G328" s="61" t="s">
        <v>765</v>
      </c>
      <c r="H328" s="87" t="str">
        <f>VLOOKUP(TablaResultados[[#This Row],[DNI]],'Jefes Directos mayo 2020'!$A$2:$I$318,8,0)</f>
        <v>MONTEVERDE LUQUE ZARELLA LIZBETH</v>
      </c>
      <c r="I328" s="75" t="s">
        <v>819</v>
      </c>
      <c r="J328" s="76">
        <v>43108</v>
      </c>
      <c r="K328" s="10">
        <v>71.666666666666671</v>
      </c>
      <c r="L328" s="10">
        <v>70</v>
      </c>
      <c r="M328" s="10">
        <v>86.666666666666671</v>
      </c>
      <c r="N328" s="10">
        <v>88.333333333333329</v>
      </c>
      <c r="O328" s="67">
        <v>15</v>
      </c>
      <c r="P328" s="45">
        <v>15</v>
      </c>
      <c r="Q328" s="45">
        <v>15</v>
      </c>
      <c r="R328" s="67">
        <v>15</v>
      </c>
      <c r="S328" s="77" t="s">
        <v>1805</v>
      </c>
      <c r="T328" s="67" t="s">
        <v>668</v>
      </c>
      <c r="U328" s="78">
        <v>28466</v>
      </c>
      <c r="V328" s="67">
        <f ca="1">ROUNDDOWN((TODAY()-TablaResultados[[#This Row],[Fecha de nacimiento]])/365,0)</f>
        <v>42</v>
      </c>
      <c r="W328" s="68">
        <f>IFERROR(AVERAGE(TablaResultados[[#This Row],[Score-Buscamos la excelencia]:[Score-Vivimos y disfrutamos]]),"")</f>
        <v>79.166666666666671</v>
      </c>
      <c r="X328" s="69">
        <f>AVERAGE(TablaResultados[[#This Row],[Count-Buscamos la excelencia]:[Count-Vivimos y disfrutamos]])</f>
        <v>15</v>
      </c>
      <c r="Y328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329" spans="1:25">
      <c r="A329" s="31" t="s">
        <v>630</v>
      </c>
      <c r="B329" s="8" t="s">
        <v>631</v>
      </c>
      <c r="C329" s="8" t="s">
        <v>22</v>
      </c>
      <c r="D329" s="9">
        <v>3</v>
      </c>
      <c r="E329" s="8" t="s">
        <v>15</v>
      </c>
      <c r="F329" s="32" t="s">
        <v>157</v>
      </c>
      <c r="G329" s="32" t="s">
        <v>678</v>
      </c>
      <c r="H329" s="32" t="str">
        <f>VLOOKUP(TablaResultados[[#This Row],[DNI]],'Jefes Directos mayo 2020'!$A$2:$I$318,8,0)</f>
        <v>NAUPARI HURTADO RAFAEL</v>
      </c>
      <c r="I329" s="36" t="s">
        <v>819</v>
      </c>
      <c r="J329" s="58">
        <v>42857</v>
      </c>
      <c r="K329" s="10">
        <v>80.882352941176464</v>
      </c>
      <c r="L329" s="10">
        <v>86.111111111111114</v>
      </c>
      <c r="M329" s="10">
        <v>87.5</v>
      </c>
      <c r="N329" s="10">
        <v>79.411764705882348</v>
      </c>
      <c r="O329" s="11">
        <v>17</v>
      </c>
      <c r="P329" s="11">
        <v>18</v>
      </c>
      <c r="Q329" s="11">
        <v>18</v>
      </c>
      <c r="R329" s="11">
        <v>17</v>
      </c>
      <c r="S329" s="18" t="s">
        <v>637</v>
      </c>
      <c r="T329" s="27" t="s">
        <v>667</v>
      </c>
      <c r="U329" s="30">
        <v>31713</v>
      </c>
      <c r="V329" s="54">
        <f ca="1">ROUNDDOWN((TODAY()-TablaResultados[[#This Row],[Fecha de nacimiento]])/365,0)</f>
        <v>33</v>
      </c>
      <c r="W329" s="55">
        <f>IFERROR(AVERAGE(TablaResultados[[#This Row],[Score-Buscamos la excelencia]:[Score-Vivimos y disfrutamos]]),"")</f>
        <v>83.476307189542482</v>
      </c>
      <c r="X329" s="56">
        <f>AVERAGE(TablaResultados[[#This Row],[Count-Buscamos la excelencia]:[Count-Vivimos y disfrutamos]])</f>
        <v>17.5</v>
      </c>
      <c r="Y329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330" spans="1:25">
      <c r="A330" s="7" t="s">
        <v>172</v>
      </c>
      <c r="B330" s="8" t="s">
        <v>173</v>
      </c>
      <c r="C330" s="8" t="s">
        <v>22</v>
      </c>
      <c r="D330" s="9">
        <v>3</v>
      </c>
      <c r="E330" s="8" t="s">
        <v>15</v>
      </c>
      <c r="F330" s="7" t="s">
        <v>157</v>
      </c>
      <c r="G330" s="8" t="s">
        <v>678</v>
      </c>
      <c r="H330" s="8" t="str">
        <f>VLOOKUP(TablaResultados[[#This Row],[DNI]],'Jefes Directos mayo 2020'!$A$2:$I$318,8,0)</f>
        <v>NAUPARI HURTADO RAFAEL</v>
      </c>
      <c r="I330" s="36" t="s">
        <v>819</v>
      </c>
      <c r="J330" s="58">
        <v>43252</v>
      </c>
      <c r="K330" s="10">
        <v>77.272727272727266</v>
      </c>
      <c r="L330" s="10">
        <v>68.181818181818187</v>
      </c>
      <c r="M330" s="10">
        <v>79.545454545454547</v>
      </c>
      <c r="N330" s="10">
        <v>70.454545454545453</v>
      </c>
      <c r="O330" s="11">
        <v>11</v>
      </c>
      <c r="P330" s="11">
        <v>11</v>
      </c>
      <c r="Q330" s="11">
        <v>11</v>
      </c>
      <c r="R330" s="11">
        <v>11</v>
      </c>
      <c r="S330" s="18" t="s">
        <v>637</v>
      </c>
      <c r="T330" s="27" t="s">
        <v>667</v>
      </c>
      <c r="U330" s="30">
        <v>32178</v>
      </c>
      <c r="V330" s="54">
        <f ca="1">ROUNDDOWN((TODAY()-TablaResultados[[#This Row],[Fecha de nacimiento]])/365,0)</f>
        <v>32</v>
      </c>
      <c r="W330" s="55">
        <f>IFERROR(AVERAGE(TablaResultados[[#This Row],[Score-Buscamos la excelencia]:[Score-Vivimos y disfrutamos]]),"")</f>
        <v>73.86363636363636</v>
      </c>
      <c r="X330" s="56">
        <f>AVERAGE(TablaResultados[[#This Row],[Count-Buscamos la excelencia]:[Count-Vivimos y disfrutamos]])</f>
        <v>11</v>
      </c>
      <c r="Y330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331" spans="1:25">
      <c r="A331" s="7" t="s">
        <v>191</v>
      </c>
      <c r="B331" s="8" t="s">
        <v>192</v>
      </c>
      <c r="C331" s="8" t="s">
        <v>22</v>
      </c>
      <c r="D331" s="9">
        <v>3</v>
      </c>
      <c r="E331" s="8" t="s">
        <v>15</v>
      </c>
      <c r="F331" s="7" t="s">
        <v>157</v>
      </c>
      <c r="G331" s="8" t="s">
        <v>678</v>
      </c>
      <c r="H331" s="8" t="str">
        <f>VLOOKUP(TablaResultados[[#This Row],[DNI]],'Jefes Directos mayo 2020'!$A$2:$I$318,8,0)</f>
        <v>NAUPARI HURTADO RAFAEL</v>
      </c>
      <c r="I331" s="36" t="s">
        <v>819</v>
      </c>
      <c r="J331" s="58">
        <v>43647</v>
      </c>
      <c r="K331" s="10">
        <v>71.875</v>
      </c>
      <c r="L331" s="10">
        <v>59.375</v>
      </c>
      <c r="M331" s="10">
        <v>68.75</v>
      </c>
      <c r="N331" s="10">
        <v>67.857142857142861</v>
      </c>
      <c r="O331" s="11">
        <v>8</v>
      </c>
      <c r="P331" s="11">
        <v>8</v>
      </c>
      <c r="Q331" s="11">
        <v>8</v>
      </c>
      <c r="R331" s="11">
        <v>7</v>
      </c>
      <c r="S331" s="18" t="s">
        <v>637</v>
      </c>
      <c r="T331" s="27" t="s">
        <v>667</v>
      </c>
      <c r="U331" s="30">
        <v>32616</v>
      </c>
      <c r="V331" s="54">
        <f ca="1">ROUNDDOWN((TODAY()-TablaResultados[[#This Row],[Fecha de nacimiento]])/365,0)</f>
        <v>31</v>
      </c>
      <c r="W331" s="55">
        <f>IFERROR(AVERAGE(TablaResultados[[#This Row],[Score-Buscamos la excelencia]:[Score-Vivimos y disfrutamos]]),"")</f>
        <v>66.964285714285722</v>
      </c>
      <c r="X331" s="56">
        <f>AVERAGE(TablaResultados[[#This Row],[Count-Buscamos la excelencia]:[Count-Vivimos y disfrutamos]])</f>
        <v>7.75</v>
      </c>
      <c r="Y331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332" spans="1:25">
      <c r="A332" s="7" t="s">
        <v>514</v>
      </c>
      <c r="B332" s="8" t="s">
        <v>515</v>
      </c>
      <c r="C332" s="8" t="s">
        <v>22</v>
      </c>
      <c r="D332" s="9">
        <v>3</v>
      </c>
      <c r="E332" s="8" t="s">
        <v>15</v>
      </c>
      <c r="F332" s="7" t="s">
        <v>157</v>
      </c>
      <c r="G332" s="8" t="s">
        <v>678</v>
      </c>
      <c r="H332" s="8" t="str">
        <f>VLOOKUP(TablaResultados[[#This Row],[DNI]],'Jefes Directos mayo 2020'!$A$2:$I$318,8,0)</f>
        <v>NAUPARI HURTADO RAFAEL</v>
      </c>
      <c r="I332" s="36" t="s">
        <v>819</v>
      </c>
      <c r="J332" s="58">
        <v>43346</v>
      </c>
      <c r="K332" s="10">
        <v>75</v>
      </c>
      <c r="L332" s="10">
        <v>71.428571428571431</v>
      </c>
      <c r="M332" s="10">
        <v>75</v>
      </c>
      <c r="N332" s="10">
        <v>78.571428571428569</v>
      </c>
      <c r="O332" s="11">
        <v>7</v>
      </c>
      <c r="P332" s="11">
        <v>7</v>
      </c>
      <c r="Q332" s="11">
        <v>7</v>
      </c>
      <c r="R332" s="11">
        <v>7</v>
      </c>
      <c r="S332" s="18" t="s">
        <v>637</v>
      </c>
      <c r="T332" s="27" t="s">
        <v>667</v>
      </c>
      <c r="U332" s="30">
        <v>30056</v>
      </c>
      <c r="V332" s="54">
        <f ca="1">ROUNDDOWN((TODAY()-TablaResultados[[#This Row],[Fecha de nacimiento]])/365,0)</f>
        <v>38</v>
      </c>
      <c r="W332" s="55">
        <f>IFERROR(AVERAGE(TablaResultados[[#This Row],[Score-Buscamos la excelencia]:[Score-Vivimos y disfrutamos]]),"")</f>
        <v>75</v>
      </c>
      <c r="X332" s="56">
        <f>AVERAGE(TablaResultados[[#This Row],[Count-Buscamos la excelencia]:[Count-Vivimos y disfrutamos]])</f>
        <v>7</v>
      </c>
      <c r="Y332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333" spans="1:25">
      <c r="A333" s="61" t="s">
        <v>172</v>
      </c>
      <c r="B333" s="64" t="s">
        <v>173</v>
      </c>
      <c r="C333" s="64" t="s">
        <v>22</v>
      </c>
      <c r="D333" s="65">
        <v>3</v>
      </c>
      <c r="E333" s="64" t="s">
        <v>15</v>
      </c>
      <c r="F333" s="61" t="s">
        <v>157</v>
      </c>
      <c r="G333" s="61" t="s">
        <v>678</v>
      </c>
      <c r="H333" s="87" t="str">
        <f>VLOOKUP(TablaResultados[[#This Row],[DNI]],'Jefes Directos mayo 2020'!$A$2:$I$318,8,0)</f>
        <v>NAUPARI HURTADO RAFAEL</v>
      </c>
      <c r="I333" s="75" t="s">
        <v>819</v>
      </c>
      <c r="J333" s="76">
        <v>43252</v>
      </c>
      <c r="K333" s="10">
        <v>80.882352941176464</v>
      </c>
      <c r="L333" s="10">
        <v>76.470588235294116</v>
      </c>
      <c r="M333" s="10">
        <v>83.333333333333329</v>
      </c>
      <c r="N333" s="10">
        <v>72.222222222222229</v>
      </c>
      <c r="O333" s="67">
        <v>17</v>
      </c>
      <c r="P333" s="45">
        <v>17</v>
      </c>
      <c r="Q333" s="45">
        <v>18</v>
      </c>
      <c r="R333" s="67">
        <v>18</v>
      </c>
      <c r="S333" s="77" t="s">
        <v>1805</v>
      </c>
      <c r="T333" s="67" t="s">
        <v>667</v>
      </c>
      <c r="U333" s="78">
        <v>32178</v>
      </c>
      <c r="V333" s="67">
        <f ca="1">ROUNDDOWN((TODAY()-TablaResultados[[#This Row],[Fecha de nacimiento]])/365,0)</f>
        <v>32</v>
      </c>
      <c r="W333" s="68">
        <f>IFERROR(AVERAGE(TablaResultados[[#This Row],[Score-Buscamos la excelencia]:[Score-Vivimos y disfrutamos]]),"")</f>
        <v>78.227124183006538</v>
      </c>
      <c r="X333" s="69">
        <f>AVERAGE(TablaResultados[[#This Row],[Count-Buscamos la excelencia]:[Count-Vivimos y disfrutamos]])</f>
        <v>17.5</v>
      </c>
      <c r="Y333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334" spans="1:25">
      <c r="A334" s="61" t="s">
        <v>191</v>
      </c>
      <c r="B334" s="64" t="s">
        <v>192</v>
      </c>
      <c r="C334" s="64" t="s">
        <v>22</v>
      </c>
      <c r="D334" s="65">
        <v>3</v>
      </c>
      <c r="E334" s="64" t="s">
        <v>15</v>
      </c>
      <c r="F334" s="61" t="s">
        <v>157</v>
      </c>
      <c r="G334" s="61" t="s">
        <v>678</v>
      </c>
      <c r="H334" s="87" t="str">
        <f>VLOOKUP(TablaResultados[[#This Row],[DNI]],'Jefes Directos mayo 2020'!$A$2:$I$318,8,0)</f>
        <v>NAUPARI HURTADO RAFAEL</v>
      </c>
      <c r="I334" s="75" t="s">
        <v>819</v>
      </c>
      <c r="J334" s="76">
        <v>43647</v>
      </c>
      <c r="K334" s="10">
        <v>75</v>
      </c>
      <c r="L334" s="10">
        <v>70</v>
      </c>
      <c r="M334" s="10">
        <v>75</v>
      </c>
      <c r="N334" s="10">
        <v>70</v>
      </c>
      <c r="O334" s="67">
        <v>5</v>
      </c>
      <c r="P334" s="45">
        <v>5</v>
      </c>
      <c r="Q334" s="45">
        <v>5</v>
      </c>
      <c r="R334" s="67">
        <v>5</v>
      </c>
      <c r="S334" s="77" t="s">
        <v>1805</v>
      </c>
      <c r="T334" s="67" t="s">
        <v>667</v>
      </c>
      <c r="U334" s="78">
        <v>32616</v>
      </c>
      <c r="V334" s="67">
        <f ca="1">ROUNDDOWN((TODAY()-TablaResultados[[#This Row],[Fecha de nacimiento]])/365,0)</f>
        <v>31</v>
      </c>
      <c r="W334" s="68">
        <f>IFERROR(AVERAGE(TablaResultados[[#This Row],[Score-Buscamos la excelencia]:[Score-Vivimos y disfrutamos]]),"")</f>
        <v>72.5</v>
      </c>
      <c r="X334" s="69">
        <f>AVERAGE(TablaResultados[[#This Row],[Count-Buscamos la excelencia]:[Count-Vivimos y disfrutamos]])</f>
        <v>5</v>
      </c>
      <c r="Y334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335" spans="1:25">
      <c r="A335" s="62" t="s">
        <v>630</v>
      </c>
      <c r="B335" s="64" t="s">
        <v>631</v>
      </c>
      <c r="C335" s="64" t="s">
        <v>22</v>
      </c>
      <c r="D335" s="65">
        <v>3</v>
      </c>
      <c r="E335" s="64" t="s">
        <v>15</v>
      </c>
      <c r="F335" s="61" t="s">
        <v>157</v>
      </c>
      <c r="G335" s="61" t="s">
        <v>678</v>
      </c>
      <c r="H335" s="87" t="str">
        <f>VLOOKUP(TablaResultados[[#This Row],[DNI]],'Jefes Directos mayo 2020'!$A$2:$I$318,8,0)</f>
        <v>NAUPARI HURTADO RAFAEL</v>
      </c>
      <c r="I335" s="75" t="s">
        <v>819</v>
      </c>
      <c r="J335" s="76">
        <v>42857</v>
      </c>
      <c r="K335" s="10">
        <v>82.89473684210526</v>
      </c>
      <c r="L335" s="10">
        <v>75</v>
      </c>
      <c r="M335" s="10">
        <v>87.5</v>
      </c>
      <c r="N335" s="10">
        <v>81.25</v>
      </c>
      <c r="O335" s="67">
        <v>19</v>
      </c>
      <c r="P335" s="45">
        <v>21</v>
      </c>
      <c r="Q335" s="45">
        <v>20</v>
      </c>
      <c r="R335" s="67">
        <v>20</v>
      </c>
      <c r="S335" s="77" t="s">
        <v>1805</v>
      </c>
      <c r="T335" s="67" t="s">
        <v>667</v>
      </c>
      <c r="U335" s="78">
        <v>31713</v>
      </c>
      <c r="V335" s="67">
        <f ca="1">ROUNDDOWN((TODAY()-TablaResultados[[#This Row],[Fecha de nacimiento]])/365,0)</f>
        <v>33</v>
      </c>
      <c r="W335" s="68">
        <f>IFERROR(AVERAGE(TablaResultados[[#This Row],[Score-Buscamos la excelencia]:[Score-Vivimos y disfrutamos]]),"")</f>
        <v>81.661184210526315</v>
      </c>
      <c r="X335" s="69">
        <f>AVERAGE(TablaResultados[[#This Row],[Count-Buscamos la excelencia]:[Count-Vivimos y disfrutamos]])</f>
        <v>20</v>
      </c>
      <c r="Y335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336" spans="1:25">
      <c r="A336" s="61" t="s">
        <v>514</v>
      </c>
      <c r="B336" s="64" t="s">
        <v>515</v>
      </c>
      <c r="C336" s="64" t="s">
        <v>22</v>
      </c>
      <c r="D336" s="65">
        <v>3</v>
      </c>
      <c r="E336" s="64" t="s">
        <v>15</v>
      </c>
      <c r="F336" s="61" t="s">
        <v>157</v>
      </c>
      <c r="G336" s="61" t="s">
        <v>678</v>
      </c>
      <c r="H336" s="87" t="str">
        <f>VLOOKUP(TablaResultados[[#This Row],[DNI]],'Jefes Directos mayo 2020'!$A$2:$I$318,8,0)</f>
        <v>NAUPARI HURTADO RAFAEL</v>
      </c>
      <c r="I336" s="75" t="s">
        <v>819</v>
      </c>
      <c r="J336" s="76">
        <v>43346</v>
      </c>
      <c r="K336" s="10">
        <v>83.333333333333329</v>
      </c>
      <c r="L336" s="10">
        <v>75</v>
      </c>
      <c r="M336" s="10">
        <v>91.666666666666671</v>
      </c>
      <c r="N336" s="10">
        <v>83.333333333333329</v>
      </c>
      <c r="O336" s="67">
        <v>3</v>
      </c>
      <c r="P336" s="45">
        <v>3</v>
      </c>
      <c r="Q336" s="45">
        <v>3</v>
      </c>
      <c r="R336" s="67">
        <v>3</v>
      </c>
      <c r="S336" s="77" t="s">
        <v>1805</v>
      </c>
      <c r="T336" s="67" t="s">
        <v>667</v>
      </c>
      <c r="U336" s="78">
        <v>30056</v>
      </c>
      <c r="V336" s="67">
        <f ca="1">ROUNDDOWN((TODAY()-TablaResultados[[#This Row],[Fecha de nacimiento]])/365,0)</f>
        <v>38</v>
      </c>
      <c r="W336" s="68">
        <f>IFERROR(AVERAGE(TablaResultados[[#This Row],[Score-Buscamos la excelencia]:[Score-Vivimos y disfrutamos]]),"")</f>
        <v>83.333333333333329</v>
      </c>
      <c r="X336" s="69">
        <f>AVERAGE(TablaResultados[[#This Row],[Count-Buscamos la excelencia]:[Count-Vivimos y disfrutamos]])</f>
        <v>3</v>
      </c>
      <c r="Y336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337" spans="1:25">
      <c r="A337" s="7" t="s">
        <v>141</v>
      </c>
      <c r="B337" s="8" t="s">
        <v>142</v>
      </c>
      <c r="C337" s="8" t="s">
        <v>14</v>
      </c>
      <c r="D337" s="9">
        <v>4</v>
      </c>
      <c r="E337" s="8" t="s">
        <v>15</v>
      </c>
      <c r="F337" s="7" t="s">
        <v>47</v>
      </c>
      <c r="G337" s="8" t="s">
        <v>683</v>
      </c>
      <c r="H337" s="8" t="str">
        <f>VLOOKUP(TablaResultados[[#This Row],[DNI]],'Jefes Directos mayo 2020'!$A$2:$I$318,8,0)</f>
        <v>PACHAS LAZO LIZANDRO</v>
      </c>
      <c r="I337" s="36" t="s">
        <v>821</v>
      </c>
      <c r="J337" s="58">
        <v>42891</v>
      </c>
      <c r="K337" s="10">
        <v>58.333333333333343</v>
      </c>
      <c r="L337" s="10">
        <v>83.333333333333329</v>
      </c>
      <c r="M337" s="10">
        <v>66.666666666666671</v>
      </c>
      <c r="N337" s="10">
        <v>58.333333333333343</v>
      </c>
      <c r="O337" s="11">
        <v>3</v>
      </c>
      <c r="P337" s="11">
        <v>3</v>
      </c>
      <c r="Q337" s="11">
        <v>3</v>
      </c>
      <c r="R337" s="11">
        <v>3</v>
      </c>
      <c r="S337" s="18" t="s">
        <v>637</v>
      </c>
      <c r="T337" s="27" t="s">
        <v>667</v>
      </c>
      <c r="U337" s="30">
        <v>34419</v>
      </c>
      <c r="V337" s="54">
        <f ca="1">ROUNDDOWN((TODAY()-TablaResultados[[#This Row],[Fecha de nacimiento]])/365,0)</f>
        <v>26</v>
      </c>
      <c r="W337" s="55">
        <f>IFERROR(AVERAGE(TablaResultados[[#This Row],[Score-Buscamos la excelencia]:[Score-Vivimos y disfrutamos]]),"")</f>
        <v>66.666666666666686</v>
      </c>
      <c r="X337" s="56">
        <f>AVERAGE(TablaResultados[[#This Row],[Count-Buscamos la excelencia]:[Count-Vivimos y disfrutamos]])</f>
        <v>3</v>
      </c>
      <c r="Y337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338" spans="1:25">
      <c r="A338" s="7" t="s">
        <v>470</v>
      </c>
      <c r="B338" s="8" t="s">
        <v>471</v>
      </c>
      <c r="C338" s="8" t="s">
        <v>14</v>
      </c>
      <c r="D338" s="9">
        <v>4</v>
      </c>
      <c r="E338" s="8" t="s">
        <v>15</v>
      </c>
      <c r="F338" s="7" t="s">
        <v>47</v>
      </c>
      <c r="G338" s="8" t="s">
        <v>728</v>
      </c>
      <c r="H338" s="8" t="str">
        <f>VLOOKUP(TablaResultados[[#This Row],[DNI]],'Jefes Directos mayo 2020'!$A$2:$I$318,8,0)</f>
        <v>PACHAS LAZO LIZANDRO</v>
      </c>
      <c r="I338" s="36" t="s">
        <v>821</v>
      </c>
      <c r="J338" s="58">
        <v>41192</v>
      </c>
      <c r="K338" s="10">
        <v>66.666666666666671</v>
      </c>
      <c r="L338" s="10">
        <v>83.333333333333329</v>
      </c>
      <c r="M338" s="10">
        <v>75</v>
      </c>
      <c r="N338" s="10">
        <v>75</v>
      </c>
      <c r="O338" s="11">
        <v>3</v>
      </c>
      <c r="P338" s="11">
        <v>3</v>
      </c>
      <c r="Q338" s="11">
        <v>3</v>
      </c>
      <c r="R338" s="11">
        <v>4</v>
      </c>
      <c r="S338" s="18" t="s">
        <v>637</v>
      </c>
      <c r="T338" s="27" t="s">
        <v>667</v>
      </c>
      <c r="U338" s="30">
        <v>22657</v>
      </c>
      <c r="V338" s="54">
        <f ca="1">ROUNDDOWN((TODAY()-TablaResultados[[#This Row],[Fecha de nacimiento]])/365,0)</f>
        <v>58</v>
      </c>
      <c r="W338" s="55">
        <f>IFERROR(AVERAGE(TablaResultados[[#This Row],[Score-Buscamos la excelencia]:[Score-Vivimos y disfrutamos]]),"")</f>
        <v>75</v>
      </c>
      <c r="X338" s="56">
        <f>AVERAGE(TablaResultados[[#This Row],[Count-Buscamos la excelencia]:[Count-Vivimos y disfrutamos]])</f>
        <v>3.25</v>
      </c>
      <c r="Y338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Más de 54 años</v>
      </c>
    </row>
    <row r="339" spans="1:25">
      <c r="A339" s="61" t="s">
        <v>141</v>
      </c>
      <c r="B339" s="64" t="s">
        <v>142</v>
      </c>
      <c r="C339" s="64" t="s">
        <v>14</v>
      </c>
      <c r="D339" s="65">
        <v>4</v>
      </c>
      <c r="E339" s="64" t="s">
        <v>15</v>
      </c>
      <c r="F339" s="61" t="s">
        <v>47</v>
      </c>
      <c r="G339" s="61" t="s">
        <v>683</v>
      </c>
      <c r="H339" s="87" t="str">
        <f>VLOOKUP(TablaResultados[[#This Row],[DNI]],'Jefes Directos mayo 2020'!$A$2:$I$318,8,0)</f>
        <v>PACHAS LAZO LIZANDRO</v>
      </c>
      <c r="I339" s="75" t="s">
        <v>821</v>
      </c>
      <c r="J339" s="76">
        <v>42891</v>
      </c>
      <c r="K339" s="10">
        <v>75</v>
      </c>
      <c r="L339" s="10">
        <v>81.25</v>
      </c>
      <c r="M339" s="10">
        <v>81.25</v>
      </c>
      <c r="N339" s="10">
        <v>62.5</v>
      </c>
      <c r="O339" s="67">
        <v>4</v>
      </c>
      <c r="P339" s="45">
        <v>4</v>
      </c>
      <c r="Q339" s="45">
        <v>4</v>
      </c>
      <c r="R339" s="67">
        <v>4</v>
      </c>
      <c r="S339" s="77" t="s">
        <v>1805</v>
      </c>
      <c r="T339" s="67" t="s">
        <v>667</v>
      </c>
      <c r="U339" s="78">
        <v>34419</v>
      </c>
      <c r="V339" s="67">
        <f ca="1">ROUNDDOWN((TODAY()-TablaResultados[[#This Row],[Fecha de nacimiento]])/365,0)</f>
        <v>26</v>
      </c>
      <c r="W339" s="68">
        <f>IFERROR(AVERAGE(TablaResultados[[#This Row],[Score-Buscamos la excelencia]:[Score-Vivimos y disfrutamos]]),"")</f>
        <v>75</v>
      </c>
      <c r="X339" s="69">
        <f>AVERAGE(TablaResultados[[#This Row],[Count-Buscamos la excelencia]:[Count-Vivimos y disfrutamos]])</f>
        <v>4</v>
      </c>
      <c r="Y339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340" spans="1:25">
      <c r="A340" s="61" t="s">
        <v>470</v>
      </c>
      <c r="B340" s="64" t="s">
        <v>471</v>
      </c>
      <c r="C340" s="64" t="s">
        <v>14</v>
      </c>
      <c r="D340" s="65">
        <v>4</v>
      </c>
      <c r="E340" s="64" t="s">
        <v>15</v>
      </c>
      <c r="F340" s="61" t="s">
        <v>47</v>
      </c>
      <c r="G340" s="61" t="s">
        <v>728</v>
      </c>
      <c r="H340" s="87" t="str">
        <f>VLOOKUP(TablaResultados[[#This Row],[DNI]],'Jefes Directos mayo 2020'!$A$2:$I$318,8,0)</f>
        <v>PACHAS LAZO LIZANDRO</v>
      </c>
      <c r="I340" s="75" t="s">
        <v>821</v>
      </c>
      <c r="J340" s="76">
        <v>41192</v>
      </c>
      <c r="K340" s="10">
        <v>78.571428571428569</v>
      </c>
      <c r="L340" s="10">
        <v>78.571428571428569</v>
      </c>
      <c r="M340" s="10">
        <v>82.142857142857139</v>
      </c>
      <c r="N340" s="10">
        <v>66.666666666666671</v>
      </c>
      <c r="O340" s="67">
        <v>7</v>
      </c>
      <c r="P340" s="45">
        <v>7</v>
      </c>
      <c r="Q340" s="45">
        <v>7</v>
      </c>
      <c r="R340" s="67">
        <v>6</v>
      </c>
      <c r="S340" s="77" t="s">
        <v>1805</v>
      </c>
      <c r="T340" s="67" t="s">
        <v>667</v>
      </c>
      <c r="U340" s="78">
        <v>22657</v>
      </c>
      <c r="V340" s="67">
        <f ca="1">ROUNDDOWN((TODAY()-TablaResultados[[#This Row],[Fecha de nacimiento]])/365,0)</f>
        <v>58</v>
      </c>
      <c r="W340" s="68">
        <f>IFERROR(AVERAGE(TablaResultados[[#This Row],[Score-Buscamos la excelencia]:[Score-Vivimos y disfrutamos]]),"")</f>
        <v>76.488095238095241</v>
      </c>
      <c r="X340" s="69">
        <f>AVERAGE(TablaResultados[[#This Row],[Count-Buscamos la excelencia]:[Count-Vivimos y disfrutamos]])</f>
        <v>6.75</v>
      </c>
      <c r="Y340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Más de 54 años</v>
      </c>
    </row>
    <row r="341" spans="1:25">
      <c r="A341" s="7" t="s">
        <v>70</v>
      </c>
      <c r="B341" s="8" t="s">
        <v>71</v>
      </c>
      <c r="C341" s="8" t="s">
        <v>22</v>
      </c>
      <c r="D341" s="9">
        <v>3</v>
      </c>
      <c r="E341" s="8" t="s">
        <v>15</v>
      </c>
      <c r="F341" s="7" t="s">
        <v>72</v>
      </c>
      <c r="G341" s="8" t="s">
        <v>701</v>
      </c>
      <c r="H341" s="8" t="str">
        <f>VLOOKUP(TablaResultados[[#This Row],[DNI]],'Jefes Directos mayo 2020'!$A$2:$I$318,8,0)</f>
        <v>PEÑA TORRES LUISA RICARDINA</v>
      </c>
      <c r="I341" s="36" t="s">
        <v>819</v>
      </c>
      <c r="J341" s="58">
        <v>43466</v>
      </c>
      <c r="K341" s="10">
        <v>81.451612903225808</v>
      </c>
      <c r="L341" s="10">
        <v>81.818181818181813</v>
      </c>
      <c r="M341" s="10">
        <v>85.15625</v>
      </c>
      <c r="N341" s="10">
        <v>83.620689655172413</v>
      </c>
      <c r="O341" s="11">
        <v>31</v>
      </c>
      <c r="P341" s="11">
        <v>33</v>
      </c>
      <c r="Q341" s="11">
        <v>32</v>
      </c>
      <c r="R341" s="11">
        <v>29</v>
      </c>
      <c r="S341" s="18" t="s">
        <v>637</v>
      </c>
      <c r="T341" s="27" t="s">
        <v>668</v>
      </c>
      <c r="U341" s="30">
        <v>33057</v>
      </c>
      <c r="V341" s="54">
        <f ca="1">ROUNDDOWN((TODAY()-TablaResultados[[#This Row],[Fecha de nacimiento]])/365,0)</f>
        <v>30</v>
      </c>
      <c r="W341" s="55">
        <f>IFERROR(AVERAGE(TablaResultados[[#This Row],[Score-Buscamos la excelencia]:[Score-Vivimos y disfrutamos]]),"")</f>
        <v>83.011683594145012</v>
      </c>
      <c r="X341" s="56">
        <f>AVERAGE(TablaResultados[[#This Row],[Count-Buscamos la excelencia]:[Count-Vivimos y disfrutamos]])</f>
        <v>31.25</v>
      </c>
      <c r="Y341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342" spans="1:25">
      <c r="A342" s="7" t="s">
        <v>576</v>
      </c>
      <c r="B342" s="8" t="s">
        <v>577</v>
      </c>
      <c r="C342" s="8" t="s">
        <v>14</v>
      </c>
      <c r="D342" s="9">
        <v>4</v>
      </c>
      <c r="E342" s="8" t="s">
        <v>15</v>
      </c>
      <c r="F342" s="7" t="s">
        <v>72</v>
      </c>
      <c r="G342" s="8" t="s">
        <v>808</v>
      </c>
      <c r="H342" s="8" t="str">
        <f>VLOOKUP(TablaResultados[[#This Row],[DNI]],'Jefes Directos mayo 2020'!$A$2:$I$318,8,0)</f>
        <v>PEÑA TORRES LUISA RICARDINA</v>
      </c>
      <c r="I342" s="36" t="s">
        <v>819</v>
      </c>
      <c r="J342" s="58">
        <v>43346</v>
      </c>
      <c r="K342" s="10">
        <v>76.92307692307692</v>
      </c>
      <c r="L342" s="10">
        <v>66.666666666666671</v>
      </c>
      <c r="M342" s="10">
        <v>80.357142857142861</v>
      </c>
      <c r="N342" s="10">
        <v>76.92307692307692</v>
      </c>
      <c r="O342" s="11">
        <v>13</v>
      </c>
      <c r="P342" s="11">
        <v>15</v>
      </c>
      <c r="Q342" s="11">
        <v>14</v>
      </c>
      <c r="R342" s="11">
        <v>13</v>
      </c>
      <c r="S342" s="18" t="s">
        <v>637</v>
      </c>
      <c r="T342" s="27" t="s">
        <v>667</v>
      </c>
      <c r="U342" s="30">
        <v>33299</v>
      </c>
      <c r="V342" s="54">
        <f ca="1">ROUNDDOWN((TODAY()-TablaResultados[[#This Row],[Fecha de nacimiento]])/365,0)</f>
        <v>29</v>
      </c>
      <c r="W342" s="55">
        <f>IFERROR(AVERAGE(TablaResultados[[#This Row],[Score-Buscamos la excelencia]:[Score-Vivimos y disfrutamos]]),"")</f>
        <v>75.217490842490847</v>
      </c>
      <c r="X342" s="56">
        <f>AVERAGE(TablaResultados[[#This Row],[Count-Buscamos la excelencia]:[Count-Vivimos y disfrutamos]])</f>
        <v>13.75</v>
      </c>
      <c r="Y342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343" spans="1:25">
      <c r="A343" s="61" t="s">
        <v>70</v>
      </c>
      <c r="B343" s="64" t="s">
        <v>71</v>
      </c>
      <c r="C343" s="64" t="s">
        <v>22</v>
      </c>
      <c r="D343" s="65">
        <v>3</v>
      </c>
      <c r="E343" s="64" t="s">
        <v>15</v>
      </c>
      <c r="F343" s="61" t="s">
        <v>72</v>
      </c>
      <c r="G343" s="61" t="s">
        <v>701</v>
      </c>
      <c r="H343" s="87" t="str">
        <f>VLOOKUP(TablaResultados[[#This Row],[DNI]],'Jefes Directos mayo 2020'!$A$2:$I$318,8,0)</f>
        <v>PEÑA TORRES LUISA RICARDINA</v>
      </c>
      <c r="I343" s="75" t="s">
        <v>819</v>
      </c>
      <c r="J343" s="76">
        <v>43466</v>
      </c>
      <c r="K343" s="10">
        <v>82.142857142857139</v>
      </c>
      <c r="L343" s="10">
        <v>80.952380952380949</v>
      </c>
      <c r="M343" s="10">
        <v>84.090909090909093</v>
      </c>
      <c r="N343" s="10">
        <v>78.571428571428569</v>
      </c>
      <c r="O343" s="67">
        <v>21</v>
      </c>
      <c r="P343" s="45">
        <v>21</v>
      </c>
      <c r="Q343" s="45">
        <v>22</v>
      </c>
      <c r="R343" s="67">
        <v>21</v>
      </c>
      <c r="S343" s="77" t="s">
        <v>1805</v>
      </c>
      <c r="T343" s="67" t="s">
        <v>668</v>
      </c>
      <c r="U343" s="78">
        <v>33057</v>
      </c>
      <c r="V343" s="67">
        <f ca="1">ROUNDDOWN((TODAY()-TablaResultados[[#This Row],[Fecha de nacimiento]])/365,0)</f>
        <v>30</v>
      </c>
      <c r="W343" s="68">
        <f>IFERROR(AVERAGE(TablaResultados[[#This Row],[Score-Buscamos la excelencia]:[Score-Vivimos y disfrutamos]]),"")</f>
        <v>81.439393939393938</v>
      </c>
      <c r="X343" s="69">
        <f>AVERAGE(TablaResultados[[#This Row],[Count-Buscamos la excelencia]:[Count-Vivimos y disfrutamos]])</f>
        <v>21.25</v>
      </c>
      <c r="Y343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344" spans="1:25">
      <c r="A344" s="61" t="s">
        <v>576</v>
      </c>
      <c r="B344" s="64" t="s">
        <v>577</v>
      </c>
      <c r="C344" s="64" t="s">
        <v>14</v>
      </c>
      <c r="D344" s="65">
        <v>4</v>
      </c>
      <c r="E344" s="64" t="s">
        <v>15</v>
      </c>
      <c r="F344" s="61" t="s">
        <v>72</v>
      </c>
      <c r="G344" s="61" t="s">
        <v>808</v>
      </c>
      <c r="H344" s="87" t="str">
        <f>VLOOKUP(TablaResultados[[#This Row],[DNI]],'Jefes Directos mayo 2020'!$A$2:$I$318,8,0)</f>
        <v>PEÑA TORRES LUISA RICARDINA</v>
      </c>
      <c r="I344" s="75" t="s">
        <v>819</v>
      </c>
      <c r="J344" s="76">
        <v>43346</v>
      </c>
      <c r="K344" s="10">
        <v>81.25</v>
      </c>
      <c r="L344" s="10">
        <v>75</v>
      </c>
      <c r="M344" s="10">
        <v>86.111111111111114</v>
      </c>
      <c r="N344" s="10">
        <v>91.666666666666671</v>
      </c>
      <c r="O344" s="67">
        <v>8</v>
      </c>
      <c r="P344" s="45">
        <v>8</v>
      </c>
      <c r="Q344" s="45">
        <v>9</v>
      </c>
      <c r="R344" s="67">
        <v>9</v>
      </c>
      <c r="S344" s="77" t="s">
        <v>1805</v>
      </c>
      <c r="T344" s="67" t="s">
        <v>667</v>
      </c>
      <c r="U344" s="78">
        <v>33299</v>
      </c>
      <c r="V344" s="67">
        <f ca="1">ROUNDDOWN((TODAY()-TablaResultados[[#This Row],[Fecha de nacimiento]])/365,0)</f>
        <v>29</v>
      </c>
      <c r="W344" s="68">
        <f>IFERROR(AVERAGE(TablaResultados[[#This Row],[Score-Buscamos la excelencia]:[Score-Vivimos y disfrutamos]]),"")</f>
        <v>83.506944444444443</v>
      </c>
      <c r="X344" s="69">
        <f>AVERAGE(TablaResultados[[#This Row],[Count-Buscamos la excelencia]:[Count-Vivimos y disfrutamos]])</f>
        <v>8.5</v>
      </c>
      <c r="Y344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345" spans="1:25">
      <c r="A345" s="7" t="s">
        <v>195</v>
      </c>
      <c r="B345" s="8" t="s">
        <v>196</v>
      </c>
      <c r="C345" s="8" t="s">
        <v>22</v>
      </c>
      <c r="D345" s="9">
        <v>3</v>
      </c>
      <c r="E345" s="8" t="s">
        <v>15</v>
      </c>
      <c r="F345" s="7" t="s">
        <v>16</v>
      </c>
      <c r="G345" s="8" t="s">
        <v>733</v>
      </c>
      <c r="H345" s="8" t="str">
        <f>VLOOKUP(TablaResultados[[#This Row],[DNI]],'Jefes Directos mayo 2020'!$A$2:$I$318,8,0)</f>
        <v>PIZARRO AQUINO AUGUSTO CARLOS</v>
      </c>
      <c r="I345" s="36" t="s">
        <v>819</v>
      </c>
      <c r="J345" s="58">
        <v>34459</v>
      </c>
      <c r="K345" s="10">
        <v>76.315789473684205</v>
      </c>
      <c r="L345" s="10">
        <v>79.545454545454547</v>
      </c>
      <c r="M345" s="10">
        <v>87.5</v>
      </c>
      <c r="N345" s="10">
        <v>82.954545454545453</v>
      </c>
      <c r="O345" s="11">
        <v>19</v>
      </c>
      <c r="P345" s="11">
        <v>22</v>
      </c>
      <c r="Q345" s="11">
        <v>22</v>
      </c>
      <c r="R345" s="11">
        <v>22</v>
      </c>
      <c r="S345" s="18" t="s">
        <v>637</v>
      </c>
      <c r="T345" s="27" t="s">
        <v>667</v>
      </c>
      <c r="U345" s="30">
        <v>27864</v>
      </c>
      <c r="V345" s="54">
        <f ca="1">ROUNDDOWN((TODAY()-TablaResultados[[#This Row],[Fecha de nacimiento]])/365,0)</f>
        <v>44</v>
      </c>
      <c r="W345" s="55">
        <f>IFERROR(AVERAGE(TablaResultados[[#This Row],[Score-Buscamos la excelencia]:[Score-Vivimos y disfrutamos]]),"")</f>
        <v>81.578947368421055</v>
      </c>
      <c r="X345" s="56">
        <f>AVERAGE(TablaResultados[[#This Row],[Count-Buscamos la excelencia]:[Count-Vivimos y disfrutamos]])</f>
        <v>21.25</v>
      </c>
      <c r="Y345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346" spans="1:25">
      <c r="A346" s="7" t="s">
        <v>325</v>
      </c>
      <c r="B346" s="8" t="s">
        <v>326</v>
      </c>
      <c r="C346" s="8" t="s">
        <v>22</v>
      </c>
      <c r="D346" s="9">
        <v>3</v>
      </c>
      <c r="E346" s="8" t="s">
        <v>15</v>
      </c>
      <c r="F346" s="7" t="s">
        <v>16</v>
      </c>
      <c r="G346" s="8" t="s">
        <v>755</v>
      </c>
      <c r="H346" s="8" t="str">
        <f>VLOOKUP(TablaResultados[[#This Row],[DNI]],'Jefes Directos mayo 2020'!$A$2:$I$318,8,0)</f>
        <v>PIZARRO AQUINO AUGUSTO CARLOS</v>
      </c>
      <c r="I346" s="36" t="s">
        <v>819</v>
      </c>
      <c r="J346" s="58">
        <v>43010</v>
      </c>
      <c r="K346" s="10">
        <v>79.411764705882348</v>
      </c>
      <c r="L346" s="10">
        <v>81.578947368421055</v>
      </c>
      <c r="M346" s="10">
        <v>83.75</v>
      </c>
      <c r="N346" s="10">
        <v>78.94736842105263</v>
      </c>
      <c r="O346" s="11">
        <v>17</v>
      </c>
      <c r="P346" s="11">
        <v>19</v>
      </c>
      <c r="Q346" s="11">
        <v>20</v>
      </c>
      <c r="R346" s="11">
        <v>19</v>
      </c>
      <c r="S346" s="18" t="s">
        <v>637</v>
      </c>
      <c r="T346" s="27" t="s">
        <v>667</v>
      </c>
      <c r="U346" s="30">
        <v>32165</v>
      </c>
      <c r="V346" s="54">
        <f ca="1">ROUNDDOWN((TODAY()-TablaResultados[[#This Row],[Fecha de nacimiento]])/365,0)</f>
        <v>32</v>
      </c>
      <c r="W346" s="55">
        <f>IFERROR(AVERAGE(TablaResultados[[#This Row],[Score-Buscamos la excelencia]:[Score-Vivimos y disfrutamos]]),"")</f>
        <v>80.922020123839019</v>
      </c>
      <c r="X346" s="56">
        <f>AVERAGE(TablaResultados[[#This Row],[Count-Buscamos la excelencia]:[Count-Vivimos y disfrutamos]])</f>
        <v>18.75</v>
      </c>
      <c r="Y346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347" spans="1:25">
      <c r="A347" s="7" t="s">
        <v>360</v>
      </c>
      <c r="B347" s="8" t="s">
        <v>361</v>
      </c>
      <c r="C347" s="8" t="s">
        <v>22</v>
      </c>
      <c r="D347" s="9">
        <v>3</v>
      </c>
      <c r="E347" s="8" t="s">
        <v>15</v>
      </c>
      <c r="F347" s="7" t="s">
        <v>16</v>
      </c>
      <c r="G347" s="8" t="s">
        <v>755</v>
      </c>
      <c r="H347" s="8" t="str">
        <f>VLOOKUP(TablaResultados[[#This Row],[DNI]],'Jefes Directos mayo 2020'!$A$2:$I$318,8,0)</f>
        <v>PIZARRO AQUINO AUGUSTO CARLOS</v>
      </c>
      <c r="I347" s="36" t="s">
        <v>819</v>
      </c>
      <c r="J347" s="58">
        <v>42863</v>
      </c>
      <c r="K347" s="10">
        <v>79.761904761904759</v>
      </c>
      <c r="L347" s="10">
        <v>80.434782608695656</v>
      </c>
      <c r="M347" s="10">
        <v>85.869565217391298</v>
      </c>
      <c r="N347" s="10">
        <v>82.954545454545453</v>
      </c>
      <c r="O347" s="11">
        <v>21</v>
      </c>
      <c r="P347" s="11">
        <v>23</v>
      </c>
      <c r="Q347" s="11">
        <v>23</v>
      </c>
      <c r="R347" s="11">
        <v>22</v>
      </c>
      <c r="S347" s="18" t="s">
        <v>637</v>
      </c>
      <c r="T347" s="27" t="s">
        <v>668</v>
      </c>
      <c r="U347" s="30">
        <v>33367</v>
      </c>
      <c r="V347" s="54">
        <f ca="1">ROUNDDOWN((TODAY()-TablaResultados[[#This Row],[Fecha de nacimiento]])/365,0)</f>
        <v>29</v>
      </c>
      <c r="W347" s="55">
        <f>IFERROR(AVERAGE(TablaResultados[[#This Row],[Score-Buscamos la excelencia]:[Score-Vivimos y disfrutamos]]),"")</f>
        <v>82.255199510634284</v>
      </c>
      <c r="X347" s="56">
        <f>AVERAGE(TablaResultados[[#This Row],[Count-Buscamos la excelencia]:[Count-Vivimos y disfrutamos]])</f>
        <v>22.25</v>
      </c>
      <c r="Y347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348" spans="1:25">
      <c r="A348" s="7" t="s">
        <v>530</v>
      </c>
      <c r="B348" s="8" t="s">
        <v>531</v>
      </c>
      <c r="C348" s="8" t="s">
        <v>22</v>
      </c>
      <c r="D348" s="9">
        <v>3</v>
      </c>
      <c r="E348" s="8" t="s">
        <v>15</v>
      </c>
      <c r="F348" s="7" t="s">
        <v>16</v>
      </c>
      <c r="G348" s="8" t="s">
        <v>755</v>
      </c>
      <c r="H348" s="8" t="str">
        <f>VLOOKUP(TablaResultados[[#This Row],[DNI]],'Jefes Directos mayo 2020'!$A$2:$I$318,8,0)</f>
        <v>PIZARRO AQUINO AUGUSTO CARLOS</v>
      </c>
      <c r="I348" s="36" t="s">
        <v>819</v>
      </c>
      <c r="J348" s="58">
        <v>42828</v>
      </c>
      <c r="K348" s="10">
        <v>70.833333333333329</v>
      </c>
      <c r="L348" s="10">
        <v>72.368421052631575</v>
      </c>
      <c r="M348" s="10">
        <v>75</v>
      </c>
      <c r="N348" s="10">
        <v>76.315789473684205</v>
      </c>
      <c r="O348" s="11">
        <v>18</v>
      </c>
      <c r="P348" s="11">
        <v>19</v>
      </c>
      <c r="Q348" s="11">
        <v>19</v>
      </c>
      <c r="R348" s="11">
        <v>19</v>
      </c>
      <c r="S348" s="18" t="s">
        <v>637</v>
      </c>
      <c r="T348" s="27" t="s">
        <v>667</v>
      </c>
      <c r="U348" s="30">
        <v>32595</v>
      </c>
      <c r="V348" s="54">
        <f ca="1">ROUNDDOWN((TODAY()-TablaResultados[[#This Row],[Fecha de nacimiento]])/365,0)</f>
        <v>31</v>
      </c>
      <c r="W348" s="55">
        <f>IFERROR(AVERAGE(TablaResultados[[#This Row],[Score-Buscamos la excelencia]:[Score-Vivimos y disfrutamos]]),"")</f>
        <v>73.629385964912274</v>
      </c>
      <c r="X348" s="56">
        <f>AVERAGE(TablaResultados[[#This Row],[Count-Buscamos la excelencia]:[Count-Vivimos y disfrutamos]])</f>
        <v>18.75</v>
      </c>
      <c r="Y348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349" spans="1:25">
      <c r="A349" s="7" t="s">
        <v>605</v>
      </c>
      <c r="B349" s="8" t="s">
        <v>606</v>
      </c>
      <c r="C349" s="8" t="s">
        <v>22</v>
      </c>
      <c r="D349" s="9">
        <v>3</v>
      </c>
      <c r="E349" s="8" t="s">
        <v>15</v>
      </c>
      <c r="F349" s="7" t="s">
        <v>16</v>
      </c>
      <c r="G349" s="8" t="s">
        <v>733</v>
      </c>
      <c r="H349" s="8" t="str">
        <f>VLOOKUP(TablaResultados[[#This Row],[DNI]],'Jefes Directos mayo 2020'!$A$2:$I$318,8,0)</f>
        <v>PIZARRO AQUINO AUGUSTO CARLOS</v>
      </c>
      <c r="I349" s="36" t="s">
        <v>819</v>
      </c>
      <c r="J349" s="58">
        <v>39904</v>
      </c>
      <c r="K349" s="10">
        <v>82.954545454545453</v>
      </c>
      <c r="L349" s="10">
        <v>84</v>
      </c>
      <c r="M349" s="10">
        <v>88</v>
      </c>
      <c r="N349" s="10">
        <v>84</v>
      </c>
      <c r="O349" s="11">
        <v>22</v>
      </c>
      <c r="P349" s="11">
        <v>25</v>
      </c>
      <c r="Q349" s="11">
        <v>25</v>
      </c>
      <c r="R349" s="11">
        <v>25</v>
      </c>
      <c r="S349" s="18" t="s">
        <v>637</v>
      </c>
      <c r="T349" s="27" t="s">
        <v>667</v>
      </c>
      <c r="U349" s="30">
        <v>29829</v>
      </c>
      <c r="V349" s="54">
        <f ca="1">ROUNDDOWN((TODAY()-TablaResultados[[#This Row],[Fecha de nacimiento]])/365,0)</f>
        <v>38</v>
      </c>
      <c r="W349" s="55">
        <f>IFERROR(AVERAGE(TablaResultados[[#This Row],[Score-Buscamos la excelencia]:[Score-Vivimos y disfrutamos]]),"")</f>
        <v>84.73863636363636</v>
      </c>
      <c r="X349" s="56">
        <f>AVERAGE(TablaResultados[[#This Row],[Count-Buscamos la excelencia]:[Count-Vivimos y disfrutamos]])</f>
        <v>24.25</v>
      </c>
      <c r="Y349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350" spans="1:25">
      <c r="A350" s="61" t="s">
        <v>195</v>
      </c>
      <c r="B350" s="64" t="s">
        <v>196</v>
      </c>
      <c r="C350" s="64" t="s">
        <v>22</v>
      </c>
      <c r="D350" s="65">
        <v>3</v>
      </c>
      <c r="E350" s="64" t="s">
        <v>15</v>
      </c>
      <c r="F350" s="61" t="s">
        <v>16</v>
      </c>
      <c r="G350" s="61" t="s">
        <v>733</v>
      </c>
      <c r="H350" s="87" t="str">
        <f>VLOOKUP(TablaResultados[[#This Row],[DNI]],'Jefes Directos mayo 2020'!$A$2:$I$318,8,0)</f>
        <v>PIZARRO AQUINO AUGUSTO CARLOS</v>
      </c>
      <c r="I350" s="75" t="s">
        <v>819</v>
      </c>
      <c r="J350" s="76">
        <v>34459</v>
      </c>
      <c r="K350" s="10">
        <v>67.857142857142861</v>
      </c>
      <c r="L350" s="10">
        <v>63.095238095238088</v>
      </c>
      <c r="M350" s="10">
        <v>72.5</v>
      </c>
      <c r="N350" s="10">
        <v>67.5</v>
      </c>
      <c r="O350" s="67">
        <v>21</v>
      </c>
      <c r="P350" s="45">
        <v>21</v>
      </c>
      <c r="Q350" s="45">
        <v>20</v>
      </c>
      <c r="R350" s="67">
        <v>20</v>
      </c>
      <c r="S350" s="77" t="s">
        <v>1805</v>
      </c>
      <c r="T350" s="67" t="s">
        <v>667</v>
      </c>
      <c r="U350" s="78">
        <v>27864</v>
      </c>
      <c r="V350" s="67">
        <f ca="1">ROUNDDOWN((TODAY()-TablaResultados[[#This Row],[Fecha de nacimiento]])/365,0)</f>
        <v>44</v>
      </c>
      <c r="W350" s="68">
        <f>IFERROR(AVERAGE(TablaResultados[[#This Row],[Score-Buscamos la excelencia]:[Score-Vivimos y disfrutamos]]),"")</f>
        <v>67.738095238095241</v>
      </c>
      <c r="X350" s="69">
        <f>AVERAGE(TablaResultados[[#This Row],[Count-Buscamos la excelencia]:[Count-Vivimos y disfrutamos]])</f>
        <v>20.5</v>
      </c>
      <c r="Y350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351" spans="1:25">
      <c r="A351" s="61" t="s">
        <v>325</v>
      </c>
      <c r="B351" s="64" t="s">
        <v>326</v>
      </c>
      <c r="C351" s="64" t="s">
        <v>22</v>
      </c>
      <c r="D351" s="65">
        <v>3</v>
      </c>
      <c r="E351" s="64" t="s">
        <v>15</v>
      </c>
      <c r="F351" s="61" t="s">
        <v>16</v>
      </c>
      <c r="G351" s="61" t="s">
        <v>755</v>
      </c>
      <c r="H351" s="87" t="str">
        <f>VLOOKUP(TablaResultados[[#This Row],[DNI]],'Jefes Directos mayo 2020'!$A$2:$I$318,8,0)</f>
        <v>PIZARRO AQUINO AUGUSTO CARLOS</v>
      </c>
      <c r="I351" s="75" t="s">
        <v>819</v>
      </c>
      <c r="J351" s="76">
        <v>43010</v>
      </c>
      <c r="K351" s="10">
        <v>75</v>
      </c>
      <c r="L351" s="10">
        <v>71.15384615384616</v>
      </c>
      <c r="M351" s="10">
        <v>78.571428571428569</v>
      </c>
      <c r="N351" s="10">
        <v>73.07692307692308</v>
      </c>
      <c r="O351" s="67">
        <v>14</v>
      </c>
      <c r="P351" s="45">
        <v>13</v>
      </c>
      <c r="Q351" s="45">
        <v>14</v>
      </c>
      <c r="R351" s="67">
        <v>13</v>
      </c>
      <c r="S351" s="77" t="s">
        <v>1805</v>
      </c>
      <c r="T351" s="67" t="s">
        <v>667</v>
      </c>
      <c r="U351" s="78">
        <v>32165</v>
      </c>
      <c r="V351" s="67">
        <f ca="1">ROUNDDOWN((TODAY()-TablaResultados[[#This Row],[Fecha de nacimiento]])/365,0)</f>
        <v>32</v>
      </c>
      <c r="W351" s="68">
        <f>IFERROR(AVERAGE(TablaResultados[[#This Row],[Score-Buscamos la excelencia]:[Score-Vivimos y disfrutamos]]),"")</f>
        <v>74.45054945054946</v>
      </c>
      <c r="X351" s="69">
        <f>AVERAGE(TablaResultados[[#This Row],[Count-Buscamos la excelencia]:[Count-Vivimos y disfrutamos]])</f>
        <v>13.5</v>
      </c>
      <c r="Y351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352" spans="1:25">
      <c r="A352" s="61" t="s">
        <v>360</v>
      </c>
      <c r="B352" s="64" t="s">
        <v>361</v>
      </c>
      <c r="C352" s="64" t="s">
        <v>22</v>
      </c>
      <c r="D352" s="65">
        <v>3</v>
      </c>
      <c r="E352" s="64" t="s">
        <v>15</v>
      </c>
      <c r="F352" s="61" t="s">
        <v>16</v>
      </c>
      <c r="G352" s="61" t="s">
        <v>755</v>
      </c>
      <c r="H352" s="87" t="str">
        <f>VLOOKUP(TablaResultados[[#This Row],[DNI]],'Jefes Directos mayo 2020'!$A$2:$I$318,8,0)</f>
        <v>PIZARRO AQUINO AUGUSTO CARLOS</v>
      </c>
      <c r="I352" s="75" t="s">
        <v>819</v>
      </c>
      <c r="J352" s="76">
        <v>42863</v>
      </c>
      <c r="K352" s="10">
        <v>75</v>
      </c>
      <c r="L352" s="10">
        <v>73.611111111111114</v>
      </c>
      <c r="M352" s="10">
        <v>73.684210526315795</v>
      </c>
      <c r="N352" s="10">
        <v>73.4375</v>
      </c>
      <c r="O352" s="67">
        <v>17</v>
      </c>
      <c r="P352" s="45">
        <v>18</v>
      </c>
      <c r="Q352" s="45">
        <v>19</v>
      </c>
      <c r="R352" s="67">
        <v>16</v>
      </c>
      <c r="S352" s="77" t="s">
        <v>1805</v>
      </c>
      <c r="T352" s="67" t="s">
        <v>668</v>
      </c>
      <c r="U352" s="78">
        <v>33367</v>
      </c>
      <c r="V352" s="67">
        <f ca="1">ROUNDDOWN((TODAY()-TablaResultados[[#This Row],[Fecha de nacimiento]])/365,0)</f>
        <v>29</v>
      </c>
      <c r="W352" s="68">
        <f>IFERROR(AVERAGE(TablaResultados[[#This Row],[Score-Buscamos la excelencia]:[Score-Vivimos y disfrutamos]]),"")</f>
        <v>73.933205409356731</v>
      </c>
      <c r="X352" s="69">
        <f>AVERAGE(TablaResultados[[#This Row],[Count-Buscamos la excelencia]:[Count-Vivimos y disfrutamos]])</f>
        <v>17.5</v>
      </c>
      <c r="Y352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353" spans="1:25">
      <c r="A353" s="61" t="s">
        <v>530</v>
      </c>
      <c r="B353" s="64" t="s">
        <v>531</v>
      </c>
      <c r="C353" s="64" t="s">
        <v>22</v>
      </c>
      <c r="D353" s="65">
        <v>3</v>
      </c>
      <c r="E353" s="64" t="s">
        <v>15</v>
      </c>
      <c r="F353" s="61" t="s">
        <v>16</v>
      </c>
      <c r="G353" s="61" t="s">
        <v>755</v>
      </c>
      <c r="H353" s="87" t="str">
        <f>VLOOKUP(TablaResultados[[#This Row],[DNI]],'Jefes Directos mayo 2020'!$A$2:$I$318,8,0)</f>
        <v>PIZARRO AQUINO AUGUSTO CARLOS</v>
      </c>
      <c r="I353" s="75" t="s">
        <v>819</v>
      </c>
      <c r="J353" s="76">
        <v>42828</v>
      </c>
      <c r="K353" s="10">
        <v>71.875</v>
      </c>
      <c r="L353" s="10">
        <v>71.875</v>
      </c>
      <c r="M353" s="10">
        <v>75</v>
      </c>
      <c r="N353" s="10">
        <v>66.666666666666671</v>
      </c>
      <c r="O353" s="67">
        <v>16</v>
      </c>
      <c r="P353" s="45">
        <v>16</v>
      </c>
      <c r="Q353" s="45">
        <v>17</v>
      </c>
      <c r="R353" s="67">
        <v>15</v>
      </c>
      <c r="S353" s="77" t="s">
        <v>1805</v>
      </c>
      <c r="T353" s="67" t="s">
        <v>667</v>
      </c>
      <c r="U353" s="78">
        <v>32595</v>
      </c>
      <c r="V353" s="67">
        <f ca="1">ROUNDDOWN((TODAY()-TablaResultados[[#This Row],[Fecha de nacimiento]])/365,0)</f>
        <v>31</v>
      </c>
      <c r="W353" s="68">
        <f>IFERROR(AVERAGE(TablaResultados[[#This Row],[Score-Buscamos la excelencia]:[Score-Vivimos y disfrutamos]]),"")</f>
        <v>71.354166666666671</v>
      </c>
      <c r="X353" s="69">
        <f>AVERAGE(TablaResultados[[#This Row],[Count-Buscamos la excelencia]:[Count-Vivimos y disfrutamos]])</f>
        <v>16</v>
      </c>
      <c r="Y353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354" spans="1:25">
      <c r="A354" s="61" t="s">
        <v>605</v>
      </c>
      <c r="B354" s="64" t="s">
        <v>606</v>
      </c>
      <c r="C354" s="64" t="s">
        <v>22</v>
      </c>
      <c r="D354" s="65">
        <v>3</v>
      </c>
      <c r="E354" s="64" t="s">
        <v>15</v>
      </c>
      <c r="F354" s="61" t="s">
        <v>16</v>
      </c>
      <c r="G354" s="61" t="s">
        <v>733</v>
      </c>
      <c r="H354" s="87" t="str">
        <f>VLOOKUP(TablaResultados[[#This Row],[DNI]],'Jefes Directos mayo 2020'!$A$2:$I$318,8,0)</f>
        <v>PIZARRO AQUINO AUGUSTO CARLOS</v>
      </c>
      <c r="I354" s="75" t="s">
        <v>819</v>
      </c>
      <c r="J354" s="76">
        <v>39904</v>
      </c>
      <c r="K354" s="10">
        <v>75</v>
      </c>
      <c r="L354" s="10">
        <v>80</v>
      </c>
      <c r="M354" s="10">
        <v>82.291666666666671</v>
      </c>
      <c r="N354" s="10">
        <v>76.086956521739125</v>
      </c>
      <c r="O354" s="67">
        <v>23</v>
      </c>
      <c r="P354" s="45">
        <v>25</v>
      </c>
      <c r="Q354" s="45">
        <v>24</v>
      </c>
      <c r="R354" s="67">
        <v>23</v>
      </c>
      <c r="S354" s="77" t="s">
        <v>1805</v>
      </c>
      <c r="T354" s="67" t="s">
        <v>667</v>
      </c>
      <c r="U354" s="78">
        <v>29829</v>
      </c>
      <c r="V354" s="67">
        <f ca="1">ROUNDDOWN((TODAY()-TablaResultados[[#This Row],[Fecha de nacimiento]])/365,0)</f>
        <v>38</v>
      </c>
      <c r="W354" s="68">
        <f>IFERROR(AVERAGE(TablaResultados[[#This Row],[Score-Buscamos la excelencia]:[Score-Vivimos y disfrutamos]]),"")</f>
        <v>78.344655797101453</v>
      </c>
      <c r="X354" s="69">
        <f>AVERAGE(TablaResultados[[#This Row],[Count-Buscamos la excelencia]:[Count-Vivimos y disfrutamos]])</f>
        <v>23.75</v>
      </c>
      <c r="Y354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355" spans="1:25">
      <c r="A355" s="7" t="s">
        <v>58</v>
      </c>
      <c r="B355" s="8" t="s">
        <v>59</v>
      </c>
      <c r="C355" s="8" t="s">
        <v>22</v>
      </c>
      <c r="D355" s="9">
        <v>3</v>
      </c>
      <c r="E355" s="8" t="s">
        <v>15</v>
      </c>
      <c r="F355" s="7" t="s">
        <v>29</v>
      </c>
      <c r="G355" s="8" t="s">
        <v>697</v>
      </c>
      <c r="H355" s="8" t="str">
        <f>VLOOKUP(TablaResultados[[#This Row],[DNI]],'Jefes Directos mayo 2020'!$A$2:$I$318,8,0)</f>
        <v>PORTELLA PORTUGAL JORGE OSWALDO</v>
      </c>
      <c r="I355" s="36" t="s">
        <v>819</v>
      </c>
      <c r="J355" s="58">
        <v>43171</v>
      </c>
      <c r="K355" s="10">
        <v>77.272727272727266</v>
      </c>
      <c r="L355" s="10">
        <v>62</v>
      </c>
      <c r="M355" s="10">
        <v>71.875</v>
      </c>
      <c r="N355" s="10">
        <v>70.238095238095241</v>
      </c>
      <c r="O355" s="11">
        <v>22</v>
      </c>
      <c r="P355" s="11">
        <v>25</v>
      </c>
      <c r="Q355" s="11">
        <v>24</v>
      </c>
      <c r="R355" s="11">
        <v>21</v>
      </c>
      <c r="S355" s="18" t="s">
        <v>637</v>
      </c>
      <c r="T355" s="27" t="s">
        <v>668</v>
      </c>
      <c r="U355" s="30">
        <v>30853</v>
      </c>
      <c r="V355" s="54">
        <f ca="1">ROUNDDOWN((TODAY()-TablaResultados[[#This Row],[Fecha de nacimiento]])/365,0)</f>
        <v>36</v>
      </c>
      <c r="W355" s="55">
        <f>IFERROR(AVERAGE(TablaResultados[[#This Row],[Score-Buscamos la excelencia]:[Score-Vivimos y disfrutamos]]),"")</f>
        <v>70.346455627705623</v>
      </c>
      <c r="X355" s="56">
        <f>AVERAGE(TablaResultados[[#This Row],[Count-Buscamos la excelencia]:[Count-Vivimos y disfrutamos]])</f>
        <v>23</v>
      </c>
      <c r="Y355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356" spans="1:25">
      <c r="A356" s="7" t="s">
        <v>93</v>
      </c>
      <c r="B356" s="8" t="s">
        <v>94</v>
      </c>
      <c r="C356" s="8" t="s">
        <v>14</v>
      </c>
      <c r="D356" s="9">
        <v>4</v>
      </c>
      <c r="E356" s="8" t="s">
        <v>15</v>
      </c>
      <c r="F356" s="7" t="s">
        <v>29</v>
      </c>
      <c r="G356" s="8" t="s">
        <v>692</v>
      </c>
      <c r="H356" s="8" t="str">
        <f>VLOOKUP(TablaResultados[[#This Row],[DNI]],'Jefes Directos mayo 2020'!$A$2:$I$318,8,0)</f>
        <v>PORTELLA PORTUGAL JORGE OSWALDO</v>
      </c>
      <c r="I356" s="36" t="s">
        <v>819</v>
      </c>
      <c r="J356" s="58">
        <v>40513</v>
      </c>
      <c r="K356" s="10">
        <v>70.238095238095241</v>
      </c>
      <c r="L356" s="10">
        <v>73.80952380952381</v>
      </c>
      <c r="M356" s="10">
        <v>79.761904761904759</v>
      </c>
      <c r="N356" s="10">
        <v>80.555555555555557</v>
      </c>
      <c r="O356" s="11">
        <v>21</v>
      </c>
      <c r="P356" s="11">
        <v>21</v>
      </c>
      <c r="Q356" s="11">
        <v>21</v>
      </c>
      <c r="R356" s="11">
        <v>18</v>
      </c>
      <c r="S356" s="18" t="s">
        <v>637</v>
      </c>
      <c r="T356" s="27" t="s">
        <v>667</v>
      </c>
      <c r="U356" s="30">
        <v>28207</v>
      </c>
      <c r="V356" s="54">
        <f ca="1">ROUNDDOWN((TODAY()-TablaResultados[[#This Row],[Fecha de nacimiento]])/365,0)</f>
        <v>43</v>
      </c>
      <c r="W356" s="55">
        <f>IFERROR(AVERAGE(TablaResultados[[#This Row],[Score-Buscamos la excelencia]:[Score-Vivimos y disfrutamos]]),"")</f>
        <v>76.091269841269835</v>
      </c>
      <c r="X356" s="56">
        <f>AVERAGE(TablaResultados[[#This Row],[Count-Buscamos la excelencia]:[Count-Vivimos y disfrutamos]])</f>
        <v>20.25</v>
      </c>
      <c r="Y356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357" spans="1:25">
      <c r="A357" s="7" t="s">
        <v>103</v>
      </c>
      <c r="B357" s="8" t="s">
        <v>104</v>
      </c>
      <c r="C357" s="8" t="s">
        <v>14</v>
      </c>
      <c r="D357" s="9">
        <v>4</v>
      </c>
      <c r="E357" s="8" t="s">
        <v>15</v>
      </c>
      <c r="F357" s="7" t="s">
        <v>29</v>
      </c>
      <c r="G357" s="8" t="s">
        <v>709</v>
      </c>
      <c r="H357" s="8" t="str">
        <f>VLOOKUP(TablaResultados[[#This Row],[DNI]],'Jefes Directos mayo 2020'!$A$2:$I$318,8,0)</f>
        <v>PORTELLA PORTUGAL JORGE OSWALDO</v>
      </c>
      <c r="I357" s="36" t="s">
        <v>819</v>
      </c>
      <c r="J357" s="58">
        <v>41474</v>
      </c>
      <c r="K357" s="10">
        <v>75.78125</v>
      </c>
      <c r="L357" s="10">
        <v>78.472222222222229</v>
      </c>
      <c r="M357" s="10">
        <v>75.714285714285708</v>
      </c>
      <c r="N357" s="10">
        <v>75</v>
      </c>
      <c r="O357" s="11">
        <v>32</v>
      </c>
      <c r="P357" s="11">
        <v>36</v>
      </c>
      <c r="Q357" s="11">
        <v>35</v>
      </c>
      <c r="R357" s="11">
        <v>33</v>
      </c>
      <c r="S357" s="18" t="s">
        <v>637</v>
      </c>
      <c r="T357" s="27" t="s">
        <v>667</v>
      </c>
      <c r="U357" s="30">
        <v>28761</v>
      </c>
      <c r="V357" s="54">
        <f ca="1">ROUNDDOWN((TODAY()-TablaResultados[[#This Row],[Fecha de nacimiento]])/365,0)</f>
        <v>41</v>
      </c>
      <c r="W357" s="55">
        <f>IFERROR(AVERAGE(TablaResultados[[#This Row],[Score-Buscamos la excelencia]:[Score-Vivimos y disfrutamos]]),"")</f>
        <v>76.241939484126988</v>
      </c>
      <c r="X357" s="56">
        <f>AVERAGE(TablaResultados[[#This Row],[Count-Buscamos la excelencia]:[Count-Vivimos y disfrutamos]])</f>
        <v>34</v>
      </c>
      <c r="Y357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358" spans="1:25">
      <c r="A358" s="7" t="s">
        <v>170</v>
      </c>
      <c r="B358" s="8" t="s">
        <v>171</v>
      </c>
      <c r="C358" s="8" t="s">
        <v>14</v>
      </c>
      <c r="D358" s="9">
        <v>4</v>
      </c>
      <c r="E358" s="8" t="s">
        <v>15</v>
      </c>
      <c r="F358" s="7" t="s">
        <v>120</v>
      </c>
      <c r="G358" s="8" t="s">
        <v>715</v>
      </c>
      <c r="H358" s="8" t="str">
        <f>VLOOKUP(TablaResultados[[#This Row],[DNI]],'Jefes Directos mayo 2020'!$A$2:$I$318,8,0)</f>
        <v>PORTELLA PORTUGAL JORGE OSWALDO</v>
      </c>
      <c r="I358" s="36" t="s">
        <v>823</v>
      </c>
      <c r="J358" s="58">
        <v>43789</v>
      </c>
      <c r="K358" s="10">
        <v>91.666666666666671</v>
      </c>
      <c r="L358" s="10">
        <v>91.666666666666671</v>
      </c>
      <c r="M358" s="10">
        <v>83.333333333333329</v>
      </c>
      <c r="N358" s="10">
        <v>100</v>
      </c>
      <c r="O358" s="11">
        <v>3</v>
      </c>
      <c r="P358" s="11">
        <v>3</v>
      </c>
      <c r="Q358" s="11">
        <v>3</v>
      </c>
      <c r="R358" s="11">
        <v>3</v>
      </c>
      <c r="S358" s="18" t="s">
        <v>637</v>
      </c>
      <c r="T358" s="27" t="s">
        <v>667</v>
      </c>
      <c r="U358" s="30">
        <v>24624</v>
      </c>
      <c r="V358" s="54">
        <f ca="1">ROUNDDOWN((TODAY()-TablaResultados[[#This Row],[Fecha de nacimiento]])/365,0)</f>
        <v>53</v>
      </c>
      <c r="W358" s="55">
        <f>IFERROR(AVERAGE(TablaResultados[[#This Row],[Score-Buscamos la excelencia]:[Score-Vivimos y disfrutamos]]),"")</f>
        <v>91.666666666666671</v>
      </c>
      <c r="X358" s="56">
        <f>AVERAGE(TablaResultados[[#This Row],[Count-Buscamos la excelencia]:[Count-Vivimos y disfrutamos]])</f>
        <v>3</v>
      </c>
      <c r="Y358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45 años a 54 años</v>
      </c>
    </row>
    <row r="359" spans="1:25">
      <c r="A359" s="7" t="s">
        <v>231</v>
      </c>
      <c r="B359" s="8" t="s">
        <v>232</v>
      </c>
      <c r="C359" s="8" t="s">
        <v>14</v>
      </c>
      <c r="D359" s="9">
        <v>4</v>
      </c>
      <c r="E359" s="8" t="s">
        <v>15</v>
      </c>
      <c r="F359" s="7" t="s">
        <v>29</v>
      </c>
      <c r="G359" s="8" t="s">
        <v>692</v>
      </c>
      <c r="H359" s="8" t="str">
        <f>VLOOKUP(TablaResultados[[#This Row],[DNI]],'Jefes Directos mayo 2020'!$A$2:$I$318,8,0)</f>
        <v>PORTELLA PORTUGAL JORGE OSWALDO</v>
      </c>
      <c r="I359" s="36" t="s">
        <v>819</v>
      </c>
      <c r="J359" s="58">
        <v>39795</v>
      </c>
      <c r="K359" s="10">
        <v>73.913043478260875</v>
      </c>
      <c r="L359" s="10">
        <v>76.086956521739125</v>
      </c>
      <c r="M359" s="10">
        <v>70.652173913043484</v>
      </c>
      <c r="N359" s="10">
        <v>69.565217391304344</v>
      </c>
      <c r="O359" s="11">
        <v>23</v>
      </c>
      <c r="P359" s="11">
        <v>23</v>
      </c>
      <c r="Q359" s="11">
        <v>23</v>
      </c>
      <c r="R359" s="10">
        <v>23</v>
      </c>
      <c r="S359" s="18" t="s">
        <v>637</v>
      </c>
      <c r="T359" s="27" t="s">
        <v>668</v>
      </c>
      <c r="U359" s="30">
        <v>25771</v>
      </c>
      <c r="V359" s="54">
        <f ca="1">ROUNDDOWN((TODAY()-TablaResultados[[#This Row],[Fecha de nacimiento]])/365,0)</f>
        <v>50</v>
      </c>
      <c r="W359" s="55">
        <f>IFERROR(AVERAGE(TablaResultados[[#This Row],[Score-Buscamos la excelencia]:[Score-Vivimos y disfrutamos]]),"")</f>
        <v>72.554347826086968</v>
      </c>
      <c r="X359" s="56">
        <f>AVERAGE(TablaResultados[[#This Row],[Count-Buscamos la excelencia]:[Count-Vivimos y disfrutamos]])</f>
        <v>23</v>
      </c>
      <c r="Y359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45 años a 54 años</v>
      </c>
    </row>
    <row r="360" spans="1:25">
      <c r="A360" s="7" t="s">
        <v>281</v>
      </c>
      <c r="B360" s="8" t="s">
        <v>282</v>
      </c>
      <c r="C360" s="8" t="s">
        <v>55</v>
      </c>
      <c r="D360" s="9">
        <v>2</v>
      </c>
      <c r="E360" s="8" t="s">
        <v>15</v>
      </c>
      <c r="F360" s="7" t="s">
        <v>120</v>
      </c>
      <c r="G360" s="8" t="s">
        <v>748</v>
      </c>
      <c r="H360" s="8" t="str">
        <f>VLOOKUP(TablaResultados[[#This Row],[DNI]],'Jefes Directos mayo 2020'!$A$2:$I$318,8,0)</f>
        <v>PORTELLA PORTUGAL JORGE OSWALDO</v>
      </c>
      <c r="I360" s="36" t="s">
        <v>825</v>
      </c>
      <c r="J360" s="58">
        <v>43781</v>
      </c>
      <c r="K360" s="10">
        <v>58.333333333333343</v>
      </c>
      <c r="L360" s="10">
        <v>62.5</v>
      </c>
      <c r="M360" s="10">
        <v>63.888888888888893</v>
      </c>
      <c r="N360" s="10">
        <v>53.125</v>
      </c>
      <c r="O360" s="11">
        <v>9</v>
      </c>
      <c r="P360" s="11">
        <v>8</v>
      </c>
      <c r="Q360" s="11">
        <v>9</v>
      </c>
      <c r="R360" s="11">
        <v>8</v>
      </c>
      <c r="S360" s="18" t="s">
        <v>637</v>
      </c>
      <c r="T360" s="27" t="s">
        <v>667</v>
      </c>
      <c r="U360" s="30">
        <v>29557</v>
      </c>
      <c r="V360" s="54">
        <f ca="1">ROUNDDOWN((TODAY()-TablaResultados[[#This Row],[Fecha de nacimiento]])/365,0)</f>
        <v>39</v>
      </c>
      <c r="W360" s="55">
        <f>IFERROR(AVERAGE(TablaResultados[[#This Row],[Score-Buscamos la excelencia]:[Score-Vivimos y disfrutamos]]),"")</f>
        <v>59.461805555555557</v>
      </c>
      <c r="X360" s="56">
        <f>AVERAGE(TablaResultados[[#This Row],[Count-Buscamos la excelencia]:[Count-Vivimos y disfrutamos]])</f>
        <v>8.5</v>
      </c>
      <c r="Y360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361" spans="1:25">
      <c r="A361" s="7" t="s">
        <v>289</v>
      </c>
      <c r="B361" s="8" t="s">
        <v>290</v>
      </c>
      <c r="C361" s="8" t="s">
        <v>14</v>
      </c>
      <c r="D361" s="9">
        <v>4</v>
      </c>
      <c r="E361" s="8" t="s">
        <v>15</v>
      </c>
      <c r="F361" s="7" t="s">
        <v>29</v>
      </c>
      <c r="G361" s="8" t="s">
        <v>691</v>
      </c>
      <c r="H361" s="8" t="str">
        <f>VLOOKUP(TablaResultados[[#This Row],[DNI]],'Jefes Directos mayo 2020'!$A$2:$I$318,8,0)</f>
        <v>PORTELLA PORTUGAL JORGE OSWALDO</v>
      </c>
      <c r="I361" s="36" t="s">
        <v>819</v>
      </c>
      <c r="J361" s="58">
        <v>42107</v>
      </c>
      <c r="K361" s="10">
        <v>72.61904761904762</v>
      </c>
      <c r="L361" s="10">
        <v>73.80952380952381</v>
      </c>
      <c r="M361" s="10">
        <v>76.19047619047619</v>
      </c>
      <c r="N361" s="10">
        <v>75</v>
      </c>
      <c r="O361" s="11">
        <v>21</v>
      </c>
      <c r="P361" s="11">
        <v>21</v>
      </c>
      <c r="Q361" s="11">
        <v>21</v>
      </c>
      <c r="R361" s="11">
        <v>20</v>
      </c>
      <c r="S361" s="18" t="s">
        <v>637</v>
      </c>
      <c r="T361" s="27" t="s">
        <v>667</v>
      </c>
      <c r="U361" s="30">
        <v>33160</v>
      </c>
      <c r="V361" s="54">
        <f ca="1">ROUNDDOWN((TODAY()-TablaResultados[[#This Row],[Fecha de nacimiento]])/365,0)</f>
        <v>29</v>
      </c>
      <c r="W361" s="55">
        <f>IFERROR(AVERAGE(TablaResultados[[#This Row],[Score-Buscamos la excelencia]:[Score-Vivimos y disfrutamos]]),"")</f>
        <v>74.404761904761912</v>
      </c>
      <c r="X361" s="56">
        <f>AVERAGE(TablaResultados[[#This Row],[Count-Buscamos la excelencia]:[Count-Vivimos y disfrutamos]])</f>
        <v>20.75</v>
      </c>
      <c r="Y361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362" spans="1:25">
      <c r="A362" s="7" t="s">
        <v>301</v>
      </c>
      <c r="B362" s="8" t="s">
        <v>302</v>
      </c>
      <c r="C362" s="8" t="s">
        <v>55</v>
      </c>
      <c r="D362" s="9">
        <v>2</v>
      </c>
      <c r="E362" s="8" t="s">
        <v>15</v>
      </c>
      <c r="F362" s="7" t="s">
        <v>120</v>
      </c>
      <c r="G362" s="8" t="s">
        <v>748</v>
      </c>
      <c r="H362" s="8" t="str">
        <f>VLOOKUP(TablaResultados[[#This Row],[DNI]],'Jefes Directos mayo 2020'!$A$2:$I$318,8,0)</f>
        <v>PORTELLA PORTUGAL JORGE OSWALDO</v>
      </c>
      <c r="I362" s="36" t="s">
        <v>822</v>
      </c>
      <c r="J362" s="58">
        <v>43774</v>
      </c>
      <c r="K362" s="10">
        <v>81.818181818181813</v>
      </c>
      <c r="L362" s="10">
        <v>86.36363636363636</v>
      </c>
      <c r="M362" s="10">
        <v>87.5</v>
      </c>
      <c r="N362" s="10">
        <v>86.36363636363636</v>
      </c>
      <c r="O362" s="11">
        <v>11</v>
      </c>
      <c r="P362" s="11">
        <v>11</v>
      </c>
      <c r="Q362" s="11">
        <v>10</v>
      </c>
      <c r="R362" s="11">
        <v>11</v>
      </c>
      <c r="S362" s="18" t="s">
        <v>637</v>
      </c>
      <c r="T362" s="27" t="s">
        <v>667</v>
      </c>
      <c r="U362" s="30">
        <v>29157</v>
      </c>
      <c r="V362" s="54">
        <f ca="1">ROUNDDOWN((TODAY()-TablaResultados[[#This Row],[Fecha de nacimiento]])/365,0)</f>
        <v>40</v>
      </c>
      <c r="W362" s="55">
        <f>IFERROR(AVERAGE(TablaResultados[[#This Row],[Score-Buscamos la excelencia]:[Score-Vivimos y disfrutamos]]),"")</f>
        <v>85.51136363636364</v>
      </c>
      <c r="X362" s="56">
        <f>AVERAGE(TablaResultados[[#This Row],[Count-Buscamos la excelencia]:[Count-Vivimos y disfrutamos]])</f>
        <v>10.75</v>
      </c>
      <c r="Y362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363" spans="1:25">
      <c r="A363" s="7" t="s">
        <v>413</v>
      </c>
      <c r="B363" s="8" t="s">
        <v>414</v>
      </c>
      <c r="C363" s="8" t="s">
        <v>14</v>
      </c>
      <c r="D363" s="9">
        <v>4</v>
      </c>
      <c r="E363" s="8" t="s">
        <v>15</v>
      </c>
      <c r="F363" s="7" t="s">
        <v>120</v>
      </c>
      <c r="G363" s="8" t="s">
        <v>715</v>
      </c>
      <c r="H363" s="8" t="str">
        <f>VLOOKUP(TablaResultados[[#This Row],[DNI]],'Jefes Directos mayo 2020'!$A$2:$I$318,8,0)</f>
        <v>PORTELLA PORTUGAL JORGE OSWALDO</v>
      </c>
      <c r="I363" s="36" t="s">
        <v>823</v>
      </c>
      <c r="J363" s="58">
        <v>43789</v>
      </c>
      <c r="K363" s="10">
        <v>66.666666666666671</v>
      </c>
      <c r="L363" s="10">
        <v>66.666666666666671</v>
      </c>
      <c r="M363" s="10">
        <v>54.166666666666657</v>
      </c>
      <c r="N363" s="10">
        <v>66.666666666666671</v>
      </c>
      <c r="O363" s="11">
        <v>6</v>
      </c>
      <c r="P363" s="11">
        <v>6</v>
      </c>
      <c r="Q363" s="11">
        <v>6</v>
      </c>
      <c r="R363" s="11">
        <v>6</v>
      </c>
      <c r="S363" s="18" t="s">
        <v>637</v>
      </c>
      <c r="T363" s="27" t="s">
        <v>667</v>
      </c>
      <c r="U363" s="30">
        <v>30162</v>
      </c>
      <c r="V363" s="54">
        <f ca="1">ROUNDDOWN((TODAY()-TablaResultados[[#This Row],[Fecha de nacimiento]])/365,0)</f>
        <v>38</v>
      </c>
      <c r="W363" s="55">
        <f>IFERROR(AVERAGE(TablaResultados[[#This Row],[Score-Buscamos la excelencia]:[Score-Vivimos y disfrutamos]]),"")</f>
        <v>63.541666666666671</v>
      </c>
      <c r="X363" s="56">
        <f>AVERAGE(TablaResultados[[#This Row],[Count-Buscamos la excelencia]:[Count-Vivimos y disfrutamos]])</f>
        <v>6</v>
      </c>
      <c r="Y363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364" spans="1:25">
      <c r="A364" s="7" t="s">
        <v>423</v>
      </c>
      <c r="B364" s="8" t="s">
        <v>424</v>
      </c>
      <c r="C364" s="8" t="s">
        <v>22</v>
      </c>
      <c r="D364" s="9">
        <v>3</v>
      </c>
      <c r="E364" s="8" t="s">
        <v>15</v>
      </c>
      <c r="F364" s="7" t="s">
        <v>29</v>
      </c>
      <c r="G364" s="8" t="s">
        <v>778</v>
      </c>
      <c r="H364" s="8" t="str">
        <f>VLOOKUP(TablaResultados[[#This Row],[DNI]],'Jefes Directos mayo 2020'!$A$2:$I$318,8,0)</f>
        <v>PORTELLA PORTUGAL JORGE OSWALDO</v>
      </c>
      <c r="I364" s="36" t="s">
        <v>819</v>
      </c>
      <c r="J364" s="58">
        <v>42919</v>
      </c>
      <c r="K364" s="10">
        <v>68.181818181818187</v>
      </c>
      <c r="L364" s="10">
        <v>62.5</v>
      </c>
      <c r="M364" s="10">
        <v>69.791666666666671</v>
      </c>
      <c r="N364" s="10">
        <v>73.86363636363636</v>
      </c>
      <c r="O364" s="11">
        <v>22</v>
      </c>
      <c r="P364" s="11">
        <v>22</v>
      </c>
      <c r="Q364" s="11">
        <v>24</v>
      </c>
      <c r="R364" s="11">
        <v>22</v>
      </c>
      <c r="S364" s="18" t="s">
        <v>637</v>
      </c>
      <c r="T364" s="27" t="s">
        <v>668</v>
      </c>
      <c r="U364" s="30">
        <v>27566</v>
      </c>
      <c r="V364" s="54">
        <f ca="1">ROUNDDOWN((TODAY()-TablaResultados[[#This Row],[Fecha de nacimiento]])/365,0)</f>
        <v>45</v>
      </c>
      <c r="W364" s="55">
        <f>IFERROR(AVERAGE(TablaResultados[[#This Row],[Score-Buscamos la excelencia]:[Score-Vivimos y disfrutamos]]),"")</f>
        <v>68.584280303030312</v>
      </c>
      <c r="X364" s="56">
        <f>AVERAGE(TablaResultados[[#This Row],[Count-Buscamos la excelencia]:[Count-Vivimos y disfrutamos]])</f>
        <v>22.5</v>
      </c>
      <c r="Y364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45 años a 54 años</v>
      </c>
    </row>
    <row r="365" spans="1:25">
      <c r="A365" s="7" t="s">
        <v>448</v>
      </c>
      <c r="B365" s="8" t="s">
        <v>449</v>
      </c>
      <c r="C365" s="8" t="s">
        <v>14</v>
      </c>
      <c r="D365" s="9">
        <v>4</v>
      </c>
      <c r="E365" s="8" t="s">
        <v>15</v>
      </c>
      <c r="F365" s="7" t="s">
        <v>29</v>
      </c>
      <c r="G365" s="8" t="s">
        <v>692</v>
      </c>
      <c r="H365" s="8" t="str">
        <f>VLOOKUP(TablaResultados[[#This Row],[DNI]],'Jefes Directos mayo 2020'!$A$2:$I$318,8,0)</f>
        <v>PORTELLA PORTUGAL JORGE OSWALDO</v>
      </c>
      <c r="I365" s="36" t="s">
        <v>819</v>
      </c>
      <c r="J365" s="58">
        <v>40606</v>
      </c>
      <c r="K365" s="10">
        <v>70.833333333333329</v>
      </c>
      <c r="L365" s="10">
        <v>73.611111111111114</v>
      </c>
      <c r="M365" s="10">
        <v>76.388888888888886</v>
      </c>
      <c r="N365" s="10">
        <v>73.611111111111114</v>
      </c>
      <c r="O365" s="11">
        <v>18</v>
      </c>
      <c r="P365" s="11">
        <v>18</v>
      </c>
      <c r="Q365" s="11">
        <v>18</v>
      </c>
      <c r="R365" s="11">
        <v>18</v>
      </c>
      <c r="S365" s="18" t="s">
        <v>637</v>
      </c>
      <c r="T365" s="27" t="s">
        <v>667</v>
      </c>
      <c r="U365" s="30">
        <v>23682</v>
      </c>
      <c r="V365" s="54">
        <f ca="1">ROUNDDOWN((TODAY()-TablaResultados[[#This Row],[Fecha de nacimiento]])/365,0)</f>
        <v>55</v>
      </c>
      <c r="W365" s="55">
        <f>IFERROR(AVERAGE(TablaResultados[[#This Row],[Score-Buscamos la excelencia]:[Score-Vivimos y disfrutamos]]),"")</f>
        <v>73.611111111111114</v>
      </c>
      <c r="X365" s="56">
        <f>AVERAGE(TablaResultados[[#This Row],[Count-Buscamos la excelencia]:[Count-Vivimos y disfrutamos]])</f>
        <v>18</v>
      </c>
      <c r="Y365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Más de 54 años</v>
      </c>
    </row>
    <row r="366" spans="1:25">
      <c r="A366" s="7" t="s">
        <v>581</v>
      </c>
      <c r="B366" s="8" t="s">
        <v>582</v>
      </c>
      <c r="C366" s="8" t="s">
        <v>14</v>
      </c>
      <c r="D366" s="9">
        <v>4</v>
      </c>
      <c r="E366" s="8" t="s">
        <v>15</v>
      </c>
      <c r="F366" s="7" t="s">
        <v>120</v>
      </c>
      <c r="G366" s="8" t="s">
        <v>715</v>
      </c>
      <c r="H366" s="8" t="str">
        <f>VLOOKUP(TablaResultados[[#This Row],[DNI]],'Jefes Directos mayo 2020'!$A$2:$I$318,8,0)</f>
        <v>PORTELLA PORTUGAL JORGE OSWALDO</v>
      </c>
      <c r="I366" s="36" t="s">
        <v>823</v>
      </c>
      <c r="J366" s="58">
        <v>43789</v>
      </c>
      <c r="K366" s="10">
        <v>83.333333333333329</v>
      </c>
      <c r="L366" s="10">
        <v>83.333333333333329</v>
      </c>
      <c r="M366" s="10">
        <v>58.333333333333343</v>
      </c>
      <c r="N366" s="10">
        <v>91.666666666666671</v>
      </c>
      <c r="O366" s="11">
        <v>3</v>
      </c>
      <c r="P366" s="11">
        <v>3</v>
      </c>
      <c r="Q366" s="11">
        <v>3</v>
      </c>
      <c r="R366" s="11">
        <v>3</v>
      </c>
      <c r="S366" s="18" t="s">
        <v>637</v>
      </c>
      <c r="T366" s="27" t="s">
        <v>667</v>
      </c>
      <c r="U366" s="30">
        <v>29695</v>
      </c>
      <c r="V366" s="54">
        <f ca="1">ROUNDDOWN((TODAY()-TablaResultados[[#This Row],[Fecha de nacimiento]])/365,0)</f>
        <v>39</v>
      </c>
      <c r="W366" s="55">
        <f>IFERROR(AVERAGE(TablaResultados[[#This Row],[Score-Buscamos la excelencia]:[Score-Vivimos y disfrutamos]]),"")</f>
        <v>79.166666666666671</v>
      </c>
      <c r="X366" s="56">
        <f>AVERAGE(TablaResultados[[#This Row],[Count-Buscamos la excelencia]:[Count-Vivimos y disfrutamos]])</f>
        <v>3</v>
      </c>
      <c r="Y366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367" spans="1:25">
      <c r="A367" s="7" t="s">
        <v>597</v>
      </c>
      <c r="B367" s="8" t="s">
        <v>598</v>
      </c>
      <c r="C367" s="8" t="s">
        <v>14</v>
      </c>
      <c r="D367" s="9">
        <v>4</v>
      </c>
      <c r="E367" s="8" t="s">
        <v>15</v>
      </c>
      <c r="F367" s="7" t="s">
        <v>120</v>
      </c>
      <c r="G367" s="8" t="s">
        <v>720</v>
      </c>
      <c r="H367" s="8" t="str">
        <f>VLOOKUP(TablaResultados[[#This Row],[DNI]],'Jefes Directos mayo 2020'!$A$2:$I$318,8,0)</f>
        <v>PORTELLA PORTUGAL JORGE OSWALDO</v>
      </c>
      <c r="I367" s="36" t="s">
        <v>823</v>
      </c>
      <c r="J367" s="58">
        <v>43789</v>
      </c>
      <c r="K367" s="10">
        <v>85</v>
      </c>
      <c r="L367" s="10">
        <v>87.5</v>
      </c>
      <c r="M367" s="10">
        <v>70</v>
      </c>
      <c r="N367" s="10">
        <v>87.5</v>
      </c>
      <c r="O367" s="11">
        <v>5</v>
      </c>
      <c r="P367" s="11">
        <v>4</v>
      </c>
      <c r="Q367" s="11">
        <v>5</v>
      </c>
      <c r="R367" s="11">
        <v>4</v>
      </c>
      <c r="S367" s="18" t="s">
        <v>637</v>
      </c>
      <c r="T367" s="27" t="s">
        <v>667</v>
      </c>
      <c r="U367" s="30">
        <v>34535</v>
      </c>
      <c r="V367" s="54">
        <f ca="1">ROUNDDOWN((TODAY()-TablaResultados[[#This Row],[Fecha de nacimiento]])/365,0)</f>
        <v>26</v>
      </c>
      <c r="W367" s="55">
        <f>IFERROR(AVERAGE(TablaResultados[[#This Row],[Score-Buscamos la excelencia]:[Score-Vivimos y disfrutamos]]),"")</f>
        <v>82.5</v>
      </c>
      <c r="X367" s="56">
        <f>AVERAGE(TablaResultados[[#This Row],[Count-Buscamos la excelencia]:[Count-Vivimos y disfrutamos]])</f>
        <v>4.5</v>
      </c>
      <c r="Y367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368" spans="1:25">
      <c r="A368" s="61" t="s">
        <v>58</v>
      </c>
      <c r="B368" s="64" t="s">
        <v>59</v>
      </c>
      <c r="C368" s="64" t="s">
        <v>22</v>
      </c>
      <c r="D368" s="65">
        <v>3</v>
      </c>
      <c r="E368" s="64" t="s">
        <v>15</v>
      </c>
      <c r="F368" s="61" t="s">
        <v>29</v>
      </c>
      <c r="G368" s="61" t="s">
        <v>697</v>
      </c>
      <c r="H368" s="87" t="str">
        <f>VLOOKUP(TablaResultados[[#This Row],[DNI]],'Jefes Directos mayo 2020'!$A$2:$I$318,8,0)</f>
        <v>PORTELLA PORTUGAL JORGE OSWALDO</v>
      </c>
      <c r="I368" s="75" t="s">
        <v>819</v>
      </c>
      <c r="J368" s="76">
        <v>43171</v>
      </c>
      <c r="K368" s="10">
        <v>76.5625</v>
      </c>
      <c r="L368" s="10">
        <v>67.1875</v>
      </c>
      <c r="M368" s="10">
        <v>77.941176470588232</v>
      </c>
      <c r="N368" s="10">
        <v>71.875</v>
      </c>
      <c r="O368" s="67">
        <v>16</v>
      </c>
      <c r="P368" s="45">
        <v>16</v>
      </c>
      <c r="Q368" s="45">
        <v>17</v>
      </c>
      <c r="R368" s="67">
        <v>16</v>
      </c>
      <c r="S368" s="77" t="s">
        <v>1805</v>
      </c>
      <c r="T368" s="67" t="s">
        <v>668</v>
      </c>
      <c r="U368" s="78">
        <v>30853</v>
      </c>
      <c r="V368" s="67">
        <f ca="1">ROUNDDOWN((TODAY()-TablaResultados[[#This Row],[Fecha de nacimiento]])/365,0)</f>
        <v>36</v>
      </c>
      <c r="W368" s="68">
        <f>IFERROR(AVERAGE(TablaResultados[[#This Row],[Score-Buscamos la excelencia]:[Score-Vivimos y disfrutamos]]),"")</f>
        <v>73.391544117647058</v>
      </c>
      <c r="X368" s="69">
        <f>AVERAGE(TablaResultados[[#This Row],[Count-Buscamos la excelencia]:[Count-Vivimos y disfrutamos]])</f>
        <v>16.25</v>
      </c>
      <c r="Y368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369" spans="1:25">
      <c r="A369" s="61" t="s">
        <v>93</v>
      </c>
      <c r="B369" s="64" t="s">
        <v>94</v>
      </c>
      <c r="C369" s="64" t="s">
        <v>14</v>
      </c>
      <c r="D369" s="65">
        <v>4</v>
      </c>
      <c r="E369" s="64" t="s">
        <v>15</v>
      </c>
      <c r="F369" s="61" t="s">
        <v>29</v>
      </c>
      <c r="G369" s="61" t="s">
        <v>692</v>
      </c>
      <c r="H369" s="87" t="str">
        <f>VLOOKUP(TablaResultados[[#This Row],[DNI]],'Jefes Directos mayo 2020'!$A$2:$I$318,8,0)</f>
        <v>PORTELLA PORTUGAL JORGE OSWALDO</v>
      </c>
      <c r="I369" s="75" t="s">
        <v>819</v>
      </c>
      <c r="J369" s="76">
        <v>40513</v>
      </c>
      <c r="K369" s="10">
        <v>71.25</v>
      </c>
      <c r="L369" s="10">
        <v>66.666666666666671</v>
      </c>
      <c r="M369" s="10">
        <v>75</v>
      </c>
      <c r="N369" s="10">
        <v>67.10526315789474</v>
      </c>
      <c r="O369" s="67">
        <v>20</v>
      </c>
      <c r="P369" s="45">
        <v>21</v>
      </c>
      <c r="Q369" s="45">
        <v>20</v>
      </c>
      <c r="R369" s="67">
        <v>19</v>
      </c>
      <c r="S369" s="77" t="s">
        <v>1805</v>
      </c>
      <c r="T369" s="67" t="s">
        <v>667</v>
      </c>
      <c r="U369" s="78">
        <v>28207</v>
      </c>
      <c r="V369" s="67">
        <f ca="1">ROUNDDOWN((TODAY()-TablaResultados[[#This Row],[Fecha de nacimiento]])/365,0)</f>
        <v>43</v>
      </c>
      <c r="W369" s="68">
        <f>IFERROR(AVERAGE(TablaResultados[[#This Row],[Score-Buscamos la excelencia]:[Score-Vivimos y disfrutamos]]),"")</f>
        <v>70.005482456140356</v>
      </c>
      <c r="X369" s="69">
        <f>AVERAGE(TablaResultados[[#This Row],[Count-Buscamos la excelencia]:[Count-Vivimos y disfrutamos]])</f>
        <v>20</v>
      </c>
      <c r="Y369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370" spans="1:25">
      <c r="A370" s="61" t="s">
        <v>103</v>
      </c>
      <c r="B370" s="64" t="s">
        <v>104</v>
      </c>
      <c r="C370" s="64" t="s">
        <v>14</v>
      </c>
      <c r="D370" s="65">
        <v>4</v>
      </c>
      <c r="E370" s="64" t="s">
        <v>15</v>
      </c>
      <c r="F370" s="61" t="s">
        <v>29</v>
      </c>
      <c r="G370" s="61" t="s">
        <v>709</v>
      </c>
      <c r="H370" s="87" t="str">
        <f>VLOOKUP(TablaResultados[[#This Row],[DNI]],'Jefes Directos mayo 2020'!$A$2:$I$318,8,0)</f>
        <v>PORTELLA PORTUGAL JORGE OSWALDO</v>
      </c>
      <c r="I370" s="75" t="s">
        <v>819</v>
      </c>
      <c r="J370" s="76">
        <v>41474</v>
      </c>
      <c r="K370" s="10">
        <v>70.652173913043484</v>
      </c>
      <c r="L370" s="10">
        <v>76.13636363636364</v>
      </c>
      <c r="M370" s="10">
        <v>70.652173913043484</v>
      </c>
      <c r="N370" s="10">
        <v>66.304347826086953</v>
      </c>
      <c r="O370" s="67">
        <v>23</v>
      </c>
      <c r="P370" s="45">
        <v>22</v>
      </c>
      <c r="Q370" s="45">
        <v>23</v>
      </c>
      <c r="R370" s="67">
        <v>23</v>
      </c>
      <c r="S370" s="77" t="s">
        <v>1805</v>
      </c>
      <c r="T370" s="67" t="s">
        <v>667</v>
      </c>
      <c r="U370" s="78">
        <v>28761</v>
      </c>
      <c r="V370" s="67">
        <f ca="1">ROUNDDOWN((TODAY()-TablaResultados[[#This Row],[Fecha de nacimiento]])/365,0)</f>
        <v>41</v>
      </c>
      <c r="W370" s="68">
        <f>IFERROR(AVERAGE(TablaResultados[[#This Row],[Score-Buscamos la excelencia]:[Score-Vivimos y disfrutamos]]),"")</f>
        <v>70.93626482213439</v>
      </c>
      <c r="X370" s="69">
        <f>AVERAGE(TablaResultados[[#This Row],[Count-Buscamos la excelencia]:[Count-Vivimos y disfrutamos]])</f>
        <v>22.75</v>
      </c>
      <c r="Y370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371" spans="1:25">
      <c r="A371" s="61" t="s">
        <v>170</v>
      </c>
      <c r="B371" s="64" t="s">
        <v>171</v>
      </c>
      <c r="C371" s="64" t="s">
        <v>14</v>
      </c>
      <c r="D371" s="65">
        <v>4</v>
      </c>
      <c r="E371" s="64" t="s">
        <v>15</v>
      </c>
      <c r="F371" s="61" t="s">
        <v>120</v>
      </c>
      <c r="G371" s="61" t="s">
        <v>715</v>
      </c>
      <c r="H371" s="87" t="str">
        <f>VLOOKUP(TablaResultados[[#This Row],[DNI]],'Jefes Directos mayo 2020'!$A$2:$I$318,8,0)</f>
        <v>PORTELLA PORTUGAL JORGE OSWALDO</v>
      </c>
      <c r="I371" s="75" t="s">
        <v>823</v>
      </c>
      <c r="J371" s="76">
        <v>43789</v>
      </c>
      <c r="K371" s="10">
        <v>85</v>
      </c>
      <c r="L371" s="10">
        <v>75</v>
      </c>
      <c r="M371" s="10">
        <v>90</v>
      </c>
      <c r="N371" s="10">
        <v>80</v>
      </c>
      <c r="O371" s="67">
        <v>5</v>
      </c>
      <c r="P371" s="45">
        <v>5</v>
      </c>
      <c r="Q371" s="45">
        <v>5</v>
      </c>
      <c r="R371" s="67">
        <v>5</v>
      </c>
      <c r="S371" s="77" t="s">
        <v>1805</v>
      </c>
      <c r="T371" s="67" t="s">
        <v>667</v>
      </c>
      <c r="U371" s="78">
        <v>24624</v>
      </c>
      <c r="V371" s="67">
        <f ca="1">ROUNDDOWN((TODAY()-TablaResultados[[#This Row],[Fecha de nacimiento]])/365,0)</f>
        <v>53</v>
      </c>
      <c r="W371" s="68">
        <f>IFERROR(AVERAGE(TablaResultados[[#This Row],[Score-Buscamos la excelencia]:[Score-Vivimos y disfrutamos]]),"")</f>
        <v>82.5</v>
      </c>
      <c r="X371" s="69">
        <f>AVERAGE(TablaResultados[[#This Row],[Count-Buscamos la excelencia]:[Count-Vivimos y disfrutamos]])</f>
        <v>5</v>
      </c>
      <c r="Y371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45 años a 54 años</v>
      </c>
    </row>
    <row r="372" spans="1:25">
      <c r="A372" s="61" t="s">
        <v>231</v>
      </c>
      <c r="B372" s="64" t="s">
        <v>232</v>
      </c>
      <c r="C372" s="64" t="s">
        <v>14</v>
      </c>
      <c r="D372" s="65">
        <v>4</v>
      </c>
      <c r="E372" s="64" t="s">
        <v>15</v>
      </c>
      <c r="F372" s="61" t="s">
        <v>29</v>
      </c>
      <c r="G372" s="61" t="s">
        <v>692</v>
      </c>
      <c r="H372" s="87" t="str">
        <f>VLOOKUP(TablaResultados[[#This Row],[DNI]],'Jefes Directos mayo 2020'!$A$2:$I$318,8,0)</f>
        <v>PORTELLA PORTUGAL JORGE OSWALDO</v>
      </c>
      <c r="I372" s="75" t="s">
        <v>819</v>
      </c>
      <c r="J372" s="76">
        <v>39795</v>
      </c>
      <c r="K372" s="10">
        <v>83.333333333333329</v>
      </c>
      <c r="L372" s="10">
        <v>71.590909090909093</v>
      </c>
      <c r="M372" s="10">
        <v>73.80952380952381</v>
      </c>
      <c r="N372" s="10">
        <v>71.428571428571431</v>
      </c>
      <c r="O372" s="67">
        <v>21</v>
      </c>
      <c r="P372" s="45">
        <v>22</v>
      </c>
      <c r="Q372" s="45">
        <v>21</v>
      </c>
      <c r="R372" s="67">
        <v>21</v>
      </c>
      <c r="S372" s="77" t="s">
        <v>1805</v>
      </c>
      <c r="T372" s="67" t="s">
        <v>668</v>
      </c>
      <c r="U372" s="78">
        <v>25771</v>
      </c>
      <c r="V372" s="67">
        <f ca="1">ROUNDDOWN((TODAY()-TablaResultados[[#This Row],[Fecha de nacimiento]])/365,0)</f>
        <v>50</v>
      </c>
      <c r="W372" s="68">
        <f>IFERROR(AVERAGE(TablaResultados[[#This Row],[Score-Buscamos la excelencia]:[Score-Vivimos y disfrutamos]]),"")</f>
        <v>75.040584415584419</v>
      </c>
      <c r="X372" s="69">
        <f>AVERAGE(TablaResultados[[#This Row],[Count-Buscamos la excelencia]:[Count-Vivimos y disfrutamos]])</f>
        <v>21.25</v>
      </c>
      <c r="Y372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45 años a 54 años</v>
      </c>
    </row>
    <row r="373" spans="1:25">
      <c r="A373" s="61" t="s">
        <v>281</v>
      </c>
      <c r="B373" s="64" t="s">
        <v>282</v>
      </c>
      <c r="C373" s="64" t="s">
        <v>55</v>
      </c>
      <c r="D373" s="65">
        <v>2</v>
      </c>
      <c r="E373" s="64" t="s">
        <v>15</v>
      </c>
      <c r="F373" s="61" t="s">
        <v>120</v>
      </c>
      <c r="G373" s="61" t="s">
        <v>748</v>
      </c>
      <c r="H373" s="87" t="str">
        <f>VLOOKUP(TablaResultados[[#This Row],[DNI]],'Jefes Directos mayo 2020'!$A$2:$I$318,8,0)</f>
        <v>PORTELLA PORTUGAL JORGE OSWALDO</v>
      </c>
      <c r="I373" s="75" t="s">
        <v>825</v>
      </c>
      <c r="J373" s="76">
        <v>43781</v>
      </c>
      <c r="K373" s="10">
        <v>80</v>
      </c>
      <c r="L373" s="10">
        <v>95</v>
      </c>
      <c r="M373" s="10">
        <v>90</v>
      </c>
      <c r="N373" s="10">
        <v>80</v>
      </c>
      <c r="O373" s="67">
        <v>5</v>
      </c>
      <c r="P373" s="45">
        <v>5</v>
      </c>
      <c r="Q373" s="45">
        <v>5</v>
      </c>
      <c r="R373" s="67">
        <v>5</v>
      </c>
      <c r="S373" s="77" t="s">
        <v>1805</v>
      </c>
      <c r="T373" s="67" t="s">
        <v>667</v>
      </c>
      <c r="U373" s="78">
        <v>29557</v>
      </c>
      <c r="V373" s="67">
        <f ca="1">ROUNDDOWN((TODAY()-TablaResultados[[#This Row],[Fecha de nacimiento]])/365,0)</f>
        <v>39</v>
      </c>
      <c r="W373" s="68">
        <f>IFERROR(AVERAGE(TablaResultados[[#This Row],[Score-Buscamos la excelencia]:[Score-Vivimos y disfrutamos]]),"")</f>
        <v>86.25</v>
      </c>
      <c r="X373" s="69">
        <f>AVERAGE(TablaResultados[[#This Row],[Count-Buscamos la excelencia]:[Count-Vivimos y disfrutamos]])</f>
        <v>5</v>
      </c>
      <c r="Y373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374" spans="1:25">
      <c r="A374" s="61" t="s">
        <v>289</v>
      </c>
      <c r="B374" s="64" t="s">
        <v>290</v>
      </c>
      <c r="C374" s="64" t="s">
        <v>14</v>
      </c>
      <c r="D374" s="65">
        <v>4</v>
      </c>
      <c r="E374" s="64" t="s">
        <v>15</v>
      </c>
      <c r="F374" s="61" t="s">
        <v>29</v>
      </c>
      <c r="G374" s="61" t="s">
        <v>691</v>
      </c>
      <c r="H374" s="87" t="str">
        <f>VLOOKUP(TablaResultados[[#This Row],[DNI]],'Jefes Directos mayo 2020'!$A$2:$I$318,8,0)</f>
        <v>PORTELLA PORTUGAL JORGE OSWALDO</v>
      </c>
      <c r="I374" s="75" t="s">
        <v>819</v>
      </c>
      <c r="J374" s="76">
        <v>42107</v>
      </c>
      <c r="K374" s="10">
        <v>76.666666666666671</v>
      </c>
      <c r="L374" s="10">
        <v>73.529411764705884</v>
      </c>
      <c r="M374" s="10">
        <v>77.941176470588232</v>
      </c>
      <c r="N374" s="10">
        <v>79.6875</v>
      </c>
      <c r="O374" s="67">
        <v>15</v>
      </c>
      <c r="P374" s="45">
        <v>17</v>
      </c>
      <c r="Q374" s="45">
        <v>17</v>
      </c>
      <c r="R374" s="67">
        <v>16</v>
      </c>
      <c r="S374" s="77" t="s">
        <v>1805</v>
      </c>
      <c r="T374" s="67" t="s">
        <v>667</v>
      </c>
      <c r="U374" s="78">
        <v>33160</v>
      </c>
      <c r="V374" s="67">
        <f ca="1">ROUNDDOWN((TODAY()-TablaResultados[[#This Row],[Fecha de nacimiento]])/365,0)</f>
        <v>29</v>
      </c>
      <c r="W374" s="68">
        <f>IFERROR(AVERAGE(TablaResultados[[#This Row],[Score-Buscamos la excelencia]:[Score-Vivimos y disfrutamos]]),"")</f>
        <v>76.956188725490193</v>
      </c>
      <c r="X374" s="69">
        <f>AVERAGE(TablaResultados[[#This Row],[Count-Buscamos la excelencia]:[Count-Vivimos y disfrutamos]])</f>
        <v>16.25</v>
      </c>
      <c r="Y374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375" spans="1:25">
      <c r="A375" s="61" t="s">
        <v>301</v>
      </c>
      <c r="B375" s="64" t="s">
        <v>302</v>
      </c>
      <c r="C375" s="64" t="s">
        <v>55</v>
      </c>
      <c r="D375" s="65">
        <v>2</v>
      </c>
      <c r="E375" s="64" t="s">
        <v>15</v>
      </c>
      <c r="F375" s="61" t="s">
        <v>120</v>
      </c>
      <c r="G375" s="61" t="s">
        <v>748</v>
      </c>
      <c r="H375" s="87" t="str">
        <f>VLOOKUP(TablaResultados[[#This Row],[DNI]],'Jefes Directos mayo 2020'!$A$2:$I$318,8,0)</f>
        <v>PORTELLA PORTUGAL JORGE OSWALDO</v>
      </c>
      <c r="I375" s="75" t="s">
        <v>822</v>
      </c>
      <c r="J375" s="76">
        <v>43774</v>
      </c>
      <c r="K375" s="10">
        <v>87.5</v>
      </c>
      <c r="L375" s="10">
        <v>90.625</v>
      </c>
      <c r="M375" s="10">
        <v>87.5</v>
      </c>
      <c r="N375" s="10">
        <v>88.888888888888886</v>
      </c>
      <c r="O375" s="67">
        <v>8</v>
      </c>
      <c r="P375" s="45">
        <v>8</v>
      </c>
      <c r="Q375" s="45">
        <v>8</v>
      </c>
      <c r="R375" s="67">
        <v>9</v>
      </c>
      <c r="S375" s="77" t="s">
        <v>1805</v>
      </c>
      <c r="T375" s="67" t="s">
        <v>667</v>
      </c>
      <c r="U375" s="78">
        <v>29157</v>
      </c>
      <c r="V375" s="67">
        <f ca="1">ROUNDDOWN((TODAY()-TablaResultados[[#This Row],[Fecha de nacimiento]])/365,0)</f>
        <v>40</v>
      </c>
      <c r="W375" s="68">
        <f>IFERROR(AVERAGE(TablaResultados[[#This Row],[Score-Buscamos la excelencia]:[Score-Vivimos y disfrutamos]]),"")</f>
        <v>88.628472222222229</v>
      </c>
      <c r="X375" s="69">
        <f>AVERAGE(TablaResultados[[#This Row],[Count-Buscamos la excelencia]:[Count-Vivimos y disfrutamos]])</f>
        <v>8.25</v>
      </c>
      <c r="Y375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376" spans="1:25">
      <c r="A376" s="61" t="s">
        <v>413</v>
      </c>
      <c r="B376" s="64" t="s">
        <v>414</v>
      </c>
      <c r="C376" s="64" t="s">
        <v>14</v>
      </c>
      <c r="D376" s="65">
        <v>4</v>
      </c>
      <c r="E376" s="64" t="s">
        <v>15</v>
      </c>
      <c r="F376" s="61" t="s">
        <v>120</v>
      </c>
      <c r="G376" s="61" t="s">
        <v>715</v>
      </c>
      <c r="H376" s="87" t="str">
        <f>VLOOKUP(TablaResultados[[#This Row],[DNI]],'Jefes Directos mayo 2020'!$A$2:$I$318,8,0)</f>
        <v>PORTELLA PORTUGAL JORGE OSWALDO</v>
      </c>
      <c r="I376" s="75" t="s">
        <v>823</v>
      </c>
      <c r="J376" s="76">
        <v>43789</v>
      </c>
      <c r="K376" s="10">
        <v>75</v>
      </c>
      <c r="L376" s="10">
        <v>75</v>
      </c>
      <c r="M376" s="10">
        <v>75</v>
      </c>
      <c r="N376" s="10">
        <v>70.833333333333329</v>
      </c>
      <c r="O376" s="67">
        <v>6</v>
      </c>
      <c r="P376" s="45">
        <v>6</v>
      </c>
      <c r="Q376" s="45">
        <v>6</v>
      </c>
      <c r="R376" s="67">
        <v>6</v>
      </c>
      <c r="S376" s="77" t="s">
        <v>1805</v>
      </c>
      <c r="T376" s="67" t="s">
        <v>667</v>
      </c>
      <c r="U376" s="78">
        <v>30162</v>
      </c>
      <c r="V376" s="67">
        <f ca="1">ROUNDDOWN((TODAY()-TablaResultados[[#This Row],[Fecha de nacimiento]])/365,0)</f>
        <v>38</v>
      </c>
      <c r="W376" s="68">
        <f>IFERROR(AVERAGE(TablaResultados[[#This Row],[Score-Buscamos la excelencia]:[Score-Vivimos y disfrutamos]]),"")</f>
        <v>73.958333333333329</v>
      </c>
      <c r="X376" s="69">
        <f>AVERAGE(TablaResultados[[#This Row],[Count-Buscamos la excelencia]:[Count-Vivimos y disfrutamos]])</f>
        <v>6</v>
      </c>
      <c r="Y376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377" spans="1:25">
      <c r="A377" s="61" t="s">
        <v>423</v>
      </c>
      <c r="B377" s="64" t="s">
        <v>424</v>
      </c>
      <c r="C377" s="64" t="s">
        <v>22</v>
      </c>
      <c r="D377" s="65">
        <v>3</v>
      </c>
      <c r="E377" s="64" t="s">
        <v>15</v>
      </c>
      <c r="F377" s="61" t="s">
        <v>29</v>
      </c>
      <c r="G377" s="61" t="s">
        <v>778</v>
      </c>
      <c r="H377" s="87" t="str">
        <f>VLOOKUP(TablaResultados[[#This Row],[DNI]],'Jefes Directos mayo 2020'!$A$2:$I$318,8,0)</f>
        <v>PORTELLA PORTUGAL JORGE OSWALDO</v>
      </c>
      <c r="I377" s="75" t="s">
        <v>819</v>
      </c>
      <c r="J377" s="76">
        <v>42919</v>
      </c>
      <c r="K377" s="10">
        <v>76.666666666666671</v>
      </c>
      <c r="L377" s="10">
        <v>58.823529411764703</v>
      </c>
      <c r="M377" s="10">
        <v>66.17647058823529</v>
      </c>
      <c r="N377" s="10">
        <v>65.625</v>
      </c>
      <c r="O377" s="67">
        <v>15</v>
      </c>
      <c r="P377" s="45">
        <v>17</v>
      </c>
      <c r="Q377" s="45">
        <v>17</v>
      </c>
      <c r="R377" s="67">
        <v>16</v>
      </c>
      <c r="S377" s="77" t="s">
        <v>1805</v>
      </c>
      <c r="T377" s="67" t="s">
        <v>668</v>
      </c>
      <c r="U377" s="78">
        <v>27566</v>
      </c>
      <c r="V377" s="67">
        <f ca="1">ROUNDDOWN((TODAY()-TablaResultados[[#This Row],[Fecha de nacimiento]])/365,0)</f>
        <v>45</v>
      </c>
      <c r="W377" s="68">
        <f>IFERROR(AVERAGE(TablaResultados[[#This Row],[Score-Buscamos la excelencia]:[Score-Vivimos y disfrutamos]]),"")</f>
        <v>66.822916666666671</v>
      </c>
      <c r="X377" s="69">
        <f>AVERAGE(TablaResultados[[#This Row],[Count-Buscamos la excelencia]:[Count-Vivimos y disfrutamos]])</f>
        <v>16.25</v>
      </c>
      <c r="Y377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45 años a 54 años</v>
      </c>
    </row>
    <row r="378" spans="1:25">
      <c r="A378" s="61" t="s">
        <v>448</v>
      </c>
      <c r="B378" s="64" t="s">
        <v>449</v>
      </c>
      <c r="C378" s="64" t="s">
        <v>14</v>
      </c>
      <c r="D378" s="65">
        <v>4</v>
      </c>
      <c r="E378" s="64" t="s">
        <v>15</v>
      </c>
      <c r="F378" s="61" t="s">
        <v>29</v>
      </c>
      <c r="G378" s="61" t="s">
        <v>692</v>
      </c>
      <c r="H378" s="87" t="str">
        <f>VLOOKUP(TablaResultados[[#This Row],[DNI]],'Jefes Directos mayo 2020'!$A$2:$I$318,8,0)</f>
        <v>PORTELLA PORTUGAL JORGE OSWALDO</v>
      </c>
      <c r="I378" s="75" t="s">
        <v>819</v>
      </c>
      <c r="J378" s="76">
        <v>40606</v>
      </c>
      <c r="K378" s="10">
        <v>59.615384615384613</v>
      </c>
      <c r="L378" s="10">
        <v>58.928571428571431</v>
      </c>
      <c r="M378" s="10">
        <v>73.214285714285708</v>
      </c>
      <c r="N378" s="10">
        <v>62.5</v>
      </c>
      <c r="O378" s="67">
        <v>13</v>
      </c>
      <c r="P378" s="45">
        <v>14</v>
      </c>
      <c r="Q378" s="45">
        <v>14</v>
      </c>
      <c r="R378" s="67">
        <v>14</v>
      </c>
      <c r="S378" s="77" t="s">
        <v>1805</v>
      </c>
      <c r="T378" s="67" t="s">
        <v>667</v>
      </c>
      <c r="U378" s="78">
        <v>23682</v>
      </c>
      <c r="V378" s="67">
        <f ca="1">ROUNDDOWN((TODAY()-TablaResultados[[#This Row],[Fecha de nacimiento]])/365,0)</f>
        <v>55</v>
      </c>
      <c r="W378" s="68">
        <f>IFERROR(AVERAGE(TablaResultados[[#This Row],[Score-Buscamos la excelencia]:[Score-Vivimos y disfrutamos]]),"")</f>
        <v>63.564560439560438</v>
      </c>
      <c r="X378" s="69">
        <f>AVERAGE(TablaResultados[[#This Row],[Count-Buscamos la excelencia]:[Count-Vivimos y disfrutamos]])</f>
        <v>13.75</v>
      </c>
      <c r="Y378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Más de 54 años</v>
      </c>
    </row>
    <row r="379" spans="1:25">
      <c r="A379" s="61" t="s">
        <v>597</v>
      </c>
      <c r="B379" s="64" t="s">
        <v>598</v>
      </c>
      <c r="C379" s="64" t="s">
        <v>14</v>
      </c>
      <c r="D379" s="65">
        <v>4</v>
      </c>
      <c r="E379" s="64" t="s">
        <v>15</v>
      </c>
      <c r="F379" s="61" t="s">
        <v>120</v>
      </c>
      <c r="G379" s="61" t="s">
        <v>720</v>
      </c>
      <c r="H379" s="87" t="str">
        <f>VLOOKUP(TablaResultados[[#This Row],[DNI]],'Jefes Directos mayo 2020'!$A$2:$I$318,8,0)</f>
        <v>PORTELLA PORTUGAL JORGE OSWALDO</v>
      </c>
      <c r="I379" s="75" t="s">
        <v>823</v>
      </c>
      <c r="J379" s="76">
        <v>43789</v>
      </c>
      <c r="K379" s="10">
        <v>100</v>
      </c>
      <c r="L379" s="10">
        <v>93.75</v>
      </c>
      <c r="M379" s="10">
        <v>93.75</v>
      </c>
      <c r="N379" s="10">
        <v>100</v>
      </c>
      <c r="O379" s="67">
        <v>3</v>
      </c>
      <c r="P379" s="45">
        <v>4</v>
      </c>
      <c r="Q379" s="45">
        <v>4</v>
      </c>
      <c r="R379" s="67">
        <v>4</v>
      </c>
      <c r="S379" s="77" t="s">
        <v>1805</v>
      </c>
      <c r="T379" s="67" t="s">
        <v>667</v>
      </c>
      <c r="U379" s="78">
        <v>34535</v>
      </c>
      <c r="V379" s="67">
        <f ca="1">ROUNDDOWN((TODAY()-TablaResultados[[#This Row],[Fecha de nacimiento]])/365,0)</f>
        <v>26</v>
      </c>
      <c r="W379" s="68">
        <f>IFERROR(AVERAGE(TablaResultados[[#This Row],[Score-Buscamos la excelencia]:[Score-Vivimos y disfrutamos]]),"")</f>
        <v>96.875</v>
      </c>
      <c r="X379" s="69">
        <f>AVERAGE(TablaResultados[[#This Row],[Count-Buscamos la excelencia]:[Count-Vivimos y disfrutamos]])</f>
        <v>3.75</v>
      </c>
      <c r="Y379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380" spans="1:25">
      <c r="A380" s="7" t="s">
        <v>48</v>
      </c>
      <c r="B380" s="8" t="s">
        <v>49</v>
      </c>
      <c r="C380" s="8" t="s">
        <v>22</v>
      </c>
      <c r="D380" s="9">
        <v>3</v>
      </c>
      <c r="E380" s="8" t="s">
        <v>15</v>
      </c>
      <c r="F380" s="7" t="s">
        <v>50</v>
      </c>
      <c r="G380" s="8" t="s">
        <v>695</v>
      </c>
      <c r="H380" s="8" t="str">
        <f>VLOOKUP(TablaResultados[[#This Row],[DNI]],'Jefes Directos mayo 2020'!$A$2:$I$318,8,0)</f>
        <v>QUIÑONES CORTEZ EDWIN RICARDO</v>
      </c>
      <c r="I380" s="36" t="s">
        <v>819</v>
      </c>
      <c r="J380" s="58">
        <v>43467</v>
      </c>
      <c r="K380" s="10">
        <v>79.6875</v>
      </c>
      <c r="L380" s="10">
        <v>76.470588235294116</v>
      </c>
      <c r="M380" s="10">
        <v>76.5625</v>
      </c>
      <c r="N380" s="10">
        <v>75</v>
      </c>
      <c r="O380" s="11">
        <v>16</v>
      </c>
      <c r="P380" s="11">
        <v>17</v>
      </c>
      <c r="Q380" s="11">
        <v>16</v>
      </c>
      <c r="R380" s="11">
        <v>17</v>
      </c>
      <c r="S380" s="18" t="s">
        <v>637</v>
      </c>
      <c r="T380" s="27" t="s">
        <v>668</v>
      </c>
      <c r="U380" s="30">
        <v>33193</v>
      </c>
      <c r="V380" s="54">
        <f ca="1">ROUNDDOWN((TODAY()-TablaResultados[[#This Row],[Fecha de nacimiento]])/365,0)</f>
        <v>29</v>
      </c>
      <c r="W380" s="55">
        <f>IFERROR(AVERAGE(TablaResultados[[#This Row],[Score-Buscamos la excelencia]:[Score-Vivimos y disfrutamos]]),"")</f>
        <v>76.930147058823536</v>
      </c>
      <c r="X380" s="56">
        <f>AVERAGE(TablaResultados[[#This Row],[Count-Buscamos la excelencia]:[Count-Vivimos y disfrutamos]])</f>
        <v>16.5</v>
      </c>
      <c r="Y380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381" spans="1:25">
      <c r="A381" s="7" t="s">
        <v>309</v>
      </c>
      <c r="B381" s="8" t="s">
        <v>310</v>
      </c>
      <c r="C381" s="8" t="s">
        <v>14</v>
      </c>
      <c r="D381" s="9">
        <v>4</v>
      </c>
      <c r="E381" s="8" t="s">
        <v>15</v>
      </c>
      <c r="F381" s="7" t="s">
        <v>26</v>
      </c>
      <c r="G381" s="8" t="s">
        <v>723</v>
      </c>
      <c r="H381" s="8" t="str">
        <f>VLOOKUP(TablaResultados[[#This Row],[DNI]],'Jefes Directos mayo 2020'!$A$2:$I$318,8,0)</f>
        <v>QUIÑONES CORTEZ EDWIN RICARDO</v>
      </c>
      <c r="I381" s="36" t="s">
        <v>819</v>
      </c>
      <c r="J381" s="58">
        <v>43598</v>
      </c>
      <c r="K381" s="10">
        <v>75</v>
      </c>
      <c r="L381" s="10">
        <v>64.583333333333329</v>
      </c>
      <c r="M381" s="10">
        <v>79.166666666666671</v>
      </c>
      <c r="N381" s="10">
        <v>79.166666666666671</v>
      </c>
      <c r="O381" s="11">
        <v>12</v>
      </c>
      <c r="P381" s="11">
        <v>12</v>
      </c>
      <c r="Q381" s="11">
        <v>12</v>
      </c>
      <c r="R381" s="11">
        <v>12</v>
      </c>
      <c r="S381" s="18" t="s">
        <v>637</v>
      </c>
      <c r="T381" s="27" t="s">
        <v>667</v>
      </c>
      <c r="U381" s="30">
        <v>35314</v>
      </c>
      <c r="V381" s="54">
        <f ca="1">ROUNDDOWN((TODAY()-TablaResultados[[#This Row],[Fecha de nacimiento]])/365,0)</f>
        <v>23</v>
      </c>
      <c r="W381" s="55">
        <f>IFERROR(AVERAGE(TablaResultados[[#This Row],[Score-Buscamos la excelencia]:[Score-Vivimos y disfrutamos]]),"")</f>
        <v>74.479166666666671</v>
      </c>
      <c r="X381" s="56">
        <f>AVERAGE(TablaResultados[[#This Row],[Count-Buscamos la excelencia]:[Count-Vivimos y disfrutamos]])</f>
        <v>12</v>
      </c>
      <c r="Y381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18 años a 24 años</v>
      </c>
    </row>
    <row r="382" spans="1:25">
      <c r="A382" s="61" t="s">
        <v>48</v>
      </c>
      <c r="B382" s="64" t="s">
        <v>49</v>
      </c>
      <c r="C382" s="64" t="s">
        <v>22</v>
      </c>
      <c r="D382" s="65">
        <v>3</v>
      </c>
      <c r="E382" s="64" t="s">
        <v>15</v>
      </c>
      <c r="F382" s="61" t="s">
        <v>50</v>
      </c>
      <c r="G382" s="61" t="s">
        <v>695</v>
      </c>
      <c r="H382" s="87" t="str">
        <f>VLOOKUP(TablaResultados[[#This Row],[DNI]],'Jefes Directos mayo 2020'!$A$2:$I$318,8,0)</f>
        <v>QUIÑONES CORTEZ EDWIN RICARDO</v>
      </c>
      <c r="I382" s="75" t="s">
        <v>819</v>
      </c>
      <c r="J382" s="76">
        <v>43467</v>
      </c>
      <c r="K382" s="10">
        <v>68.75</v>
      </c>
      <c r="L382" s="10">
        <v>60.416666666666657</v>
      </c>
      <c r="M382" s="10">
        <v>70.833333333333329</v>
      </c>
      <c r="N382" s="10">
        <v>68.75</v>
      </c>
      <c r="O382" s="67">
        <v>12</v>
      </c>
      <c r="P382" s="45">
        <v>12</v>
      </c>
      <c r="Q382" s="45">
        <v>12</v>
      </c>
      <c r="R382" s="67">
        <v>12</v>
      </c>
      <c r="S382" s="77" t="s">
        <v>1805</v>
      </c>
      <c r="T382" s="67" t="s">
        <v>668</v>
      </c>
      <c r="U382" s="78">
        <v>33193</v>
      </c>
      <c r="V382" s="67">
        <f ca="1">ROUNDDOWN((TODAY()-TablaResultados[[#This Row],[Fecha de nacimiento]])/365,0)</f>
        <v>29</v>
      </c>
      <c r="W382" s="68">
        <f>IFERROR(AVERAGE(TablaResultados[[#This Row],[Score-Buscamos la excelencia]:[Score-Vivimos y disfrutamos]]),"")</f>
        <v>67.1875</v>
      </c>
      <c r="X382" s="69">
        <f>AVERAGE(TablaResultados[[#This Row],[Count-Buscamos la excelencia]:[Count-Vivimos y disfrutamos]])</f>
        <v>12</v>
      </c>
      <c r="Y382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383" spans="1:25">
      <c r="A383" s="61" t="s">
        <v>309</v>
      </c>
      <c r="B383" s="64" t="s">
        <v>310</v>
      </c>
      <c r="C383" s="64" t="s">
        <v>14</v>
      </c>
      <c r="D383" s="65">
        <v>4</v>
      </c>
      <c r="E383" s="64" t="s">
        <v>15</v>
      </c>
      <c r="F383" s="61" t="s">
        <v>50</v>
      </c>
      <c r="G383" s="61" t="s">
        <v>757</v>
      </c>
      <c r="H383" s="87" t="str">
        <f>VLOOKUP(TablaResultados[[#This Row],[DNI]],'Jefes Directos mayo 2020'!$A$2:$I$318,8,0)</f>
        <v>QUIÑONES CORTEZ EDWIN RICARDO</v>
      </c>
      <c r="I383" s="75" t="s">
        <v>820</v>
      </c>
      <c r="J383" s="76">
        <v>43598</v>
      </c>
      <c r="K383" s="10">
        <v>83.333333333333329</v>
      </c>
      <c r="L383" s="10">
        <v>75</v>
      </c>
      <c r="M383" s="10">
        <v>75</v>
      </c>
      <c r="N383" s="10">
        <v>83.333333333333329</v>
      </c>
      <c r="O383" s="67">
        <v>3</v>
      </c>
      <c r="P383" s="45">
        <v>3</v>
      </c>
      <c r="Q383" s="45">
        <v>2</v>
      </c>
      <c r="R383" s="67">
        <v>3</v>
      </c>
      <c r="S383" s="77" t="s">
        <v>1805</v>
      </c>
      <c r="T383" s="67" t="s">
        <v>667</v>
      </c>
      <c r="U383" s="78">
        <v>35314</v>
      </c>
      <c r="V383" s="67">
        <f ca="1">ROUNDDOWN((TODAY()-TablaResultados[[#This Row],[Fecha de nacimiento]])/365,0)</f>
        <v>23</v>
      </c>
      <c r="W383" s="68">
        <f>IFERROR(AVERAGE(TablaResultados[[#This Row],[Score-Buscamos la excelencia]:[Score-Vivimos y disfrutamos]]),"")</f>
        <v>79.166666666666657</v>
      </c>
      <c r="X383" s="69">
        <f>AVERAGE(TablaResultados[[#This Row],[Count-Buscamos la excelencia]:[Count-Vivimos y disfrutamos]])</f>
        <v>2.75</v>
      </c>
      <c r="Y383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18 años a 24 años</v>
      </c>
    </row>
    <row r="384" spans="1:25">
      <c r="A384" s="7" t="s">
        <v>42</v>
      </c>
      <c r="B384" s="8" t="s">
        <v>43</v>
      </c>
      <c r="C384" s="8" t="s">
        <v>22</v>
      </c>
      <c r="D384" s="9">
        <v>3</v>
      </c>
      <c r="E384" s="8" t="s">
        <v>15</v>
      </c>
      <c r="F384" s="7" t="s">
        <v>44</v>
      </c>
      <c r="G384" s="8" t="s">
        <v>693</v>
      </c>
      <c r="H384" s="8" t="str">
        <f>VLOOKUP(TablaResultados[[#This Row],[DNI]],'Jefes Directos mayo 2020'!$A$2:$I$318,8,0)</f>
        <v>RAMIREZ OBREGON OSCAR</v>
      </c>
      <c r="I384" s="36" t="s">
        <v>820</v>
      </c>
      <c r="J384" s="58">
        <v>43178</v>
      </c>
      <c r="K384" s="10">
        <v>75</v>
      </c>
      <c r="L384" s="10">
        <v>72.5</v>
      </c>
      <c r="M384" s="10">
        <v>80</v>
      </c>
      <c r="N384" s="10">
        <v>77.5</v>
      </c>
      <c r="O384" s="11">
        <v>10</v>
      </c>
      <c r="P384" s="11">
        <v>10</v>
      </c>
      <c r="Q384" s="11">
        <v>10</v>
      </c>
      <c r="R384" s="11">
        <v>10</v>
      </c>
      <c r="S384" s="18" t="s">
        <v>637</v>
      </c>
      <c r="T384" s="27" t="s">
        <v>668</v>
      </c>
      <c r="U384" s="30">
        <v>32690</v>
      </c>
      <c r="V384" s="54">
        <f ca="1">ROUNDDOWN((TODAY()-TablaResultados[[#This Row],[Fecha de nacimiento]])/365,0)</f>
        <v>31</v>
      </c>
      <c r="W384" s="55">
        <f>IFERROR(AVERAGE(TablaResultados[[#This Row],[Score-Buscamos la excelencia]:[Score-Vivimos y disfrutamos]]),"")</f>
        <v>76.25</v>
      </c>
      <c r="X384" s="56">
        <f>AVERAGE(TablaResultados[[#This Row],[Count-Buscamos la excelencia]:[Count-Vivimos y disfrutamos]])</f>
        <v>10</v>
      </c>
      <c r="Y384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385" spans="1:25">
      <c r="A385" s="7" t="s">
        <v>214</v>
      </c>
      <c r="B385" s="8" t="s">
        <v>215</v>
      </c>
      <c r="C385" s="8" t="s">
        <v>22</v>
      </c>
      <c r="D385" s="9">
        <v>3</v>
      </c>
      <c r="E385" s="8" t="s">
        <v>15</v>
      </c>
      <c r="F385" s="7" t="s">
        <v>44</v>
      </c>
      <c r="G385" s="8" t="s">
        <v>693</v>
      </c>
      <c r="H385" s="8" t="str">
        <f>VLOOKUP(TablaResultados[[#This Row],[DNI]],'Jefes Directos mayo 2020'!$A$2:$I$318,8,0)</f>
        <v>RAMIREZ OBREGON OSCAR</v>
      </c>
      <c r="I385" s="36" t="s">
        <v>824</v>
      </c>
      <c r="J385" s="58">
        <v>43070</v>
      </c>
      <c r="K385" s="10">
        <v>72.916666666666671</v>
      </c>
      <c r="L385" s="10">
        <v>75</v>
      </c>
      <c r="M385" s="10">
        <v>77.083333333333329</v>
      </c>
      <c r="N385" s="10">
        <v>75</v>
      </c>
      <c r="O385" s="11">
        <v>12</v>
      </c>
      <c r="P385" s="11">
        <v>11</v>
      </c>
      <c r="Q385" s="11">
        <v>12</v>
      </c>
      <c r="R385" s="10">
        <v>12</v>
      </c>
      <c r="S385" s="18" t="s">
        <v>637</v>
      </c>
      <c r="T385" s="27" t="s">
        <v>667</v>
      </c>
      <c r="U385" s="30">
        <v>33973</v>
      </c>
      <c r="V385" s="54">
        <f ca="1">ROUNDDOWN((TODAY()-TablaResultados[[#This Row],[Fecha de nacimiento]])/365,0)</f>
        <v>27</v>
      </c>
      <c r="W385" s="55">
        <f>IFERROR(AVERAGE(TablaResultados[[#This Row],[Score-Buscamos la excelencia]:[Score-Vivimos y disfrutamos]]),"")</f>
        <v>75</v>
      </c>
      <c r="X385" s="56">
        <f>AVERAGE(TablaResultados[[#This Row],[Count-Buscamos la excelencia]:[Count-Vivimos y disfrutamos]])</f>
        <v>11.75</v>
      </c>
      <c r="Y385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386" spans="1:25">
      <c r="A386" s="7" t="s">
        <v>255</v>
      </c>
      <c r="B386" s="8" t="s">
        <v>256</v>
      </c>
      <c r="C386" s="8" t="s">
        <v>14</v>
      </c>
      <c r="D386" s="9">
        <v>4</v>
      </c>
      <c r="E386" s="8" t="s">
        <v>15</v>
      </c>
      <c r="F386" s="7" t="s">
        <v>44</v>
      </c>
      <c r="G386" s="8" t="s">
        <v>683</v>
      </c>
      <c r="H386" s="8" t="str">
        <f>VLOOKUP(TablaResultados[[#This Row],[DNI]],'Jefes Directos mayo 2020'!$A$2:$I$318,8,0)</f>
        <v>RAMIREZ OBREGON OSCAR</v>
      </c>
      <c r="I386" s="36" t="s">
        <v>824</v>
      </c>
      <c r="J386" s="58">
        <v>43102</v>
      </c>
      <c r="K386" s="10">
        <v>70</v>
      </c>
      <c r="L386" s="10">
        <v>65</v>
      </c>
      <c r="M386" s="10">
        <v>75</v>
      </c>
      <c r="N386" s="10">
        <v>70</v>
      </c>
      <c r="O386" s="11">
        <v>5</v>
      </c>
      <c r="P386" s="11">
        <v>5</v>
      </c>
      <c r="Q386" s="11">
        <v>5</v>
      </c>
      <c r="R386" s="11">
        <v>5</v>
      </c>
      <c r="S386" s="18" t="s">
        <v>637</v>
      </c>
      <c r="T386" s="27" t="s">
        <v>667</v>
      </c>
      <c r="U386" s="30">
        <v>35392</v>
      </c>
      <c r="V386" s="54">
        <f ca="1">ROUNDDOWN((TODAY()-TablaResultados[[#This Row],[Fecha de nacimiento]])/365,0)</f>
        <v>23</v>
      </c>
      <c r="W386" s="55">
        <f>IFERROR(AVERAGE(TablaResultados[[#This Row],[Score-Buscamos la excelencia]:[Score-Vivimos y disfrutamos]]),"")</f>
        <v>70</v>
      </c>
      <c r="X386" s="56">
        <f>AVERAGE(TablaResultados[[#This Row],[Count-Buscamos la excelencia]:[Count-Vivimos y disfrutamos]])</f>
        <v>5</v>
      </c>
      <c r="Y386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18 años a 24 años</v>
      </c>
    </row>
    <row r="387" spans="1:25">
      <c r="A387" s="7" t="s">
        <v>340</v>
      </c>
      <c r="B387" s="8" t="s">
        <v>341</v>
      </c>
      <c r="C387" s="8" t="s">
        <v>22</v>
      </c>
      <c r="D387" s="9">
        <v>3</v>
      </c>
      <c r="E387" s="8" t="s">
        <v>15</v>
      </c>
      <c r="F387" s="7" t="s">
        <v>44</v>
      </c>
      <c r="G387" s="8" t="s">
        <v>760</v>
      </c>
      <c r="H387" s="8" t="str">
        <f>VLOOKUP(TablaResultados[[#This Row],[DNI]],'Jefes Directos mayo 2020'!$A$2:$I$318,8,0)</f>
        <v>RAMIREZ OBREGON OSCAR</v>
      </c>
      <c r="I387" s="36" t="s">
        <v>824</v>
      </c>
      <c r="J387" s="58">
        <v>38018</v>
      </c>
      <c r="K387" s="10">
        <v>81.25</v>
      </c>
      <c r="L387" s="10">
        <v>83.333333333333329</v>
      </c>
      <c r="M387" s="10">
        <v>83.333333333333329</v>
      </c>
      <c r="N387" s="10">
        <v>84.090909090909093</v>
      </c>
      <c r="O387" s="11">
        <v>12</v>
      </c>
      <c r="P387" s="11">
        <v>12</v>
      </c>
      <c r="Q387" s="11">
        <v>12</v>
      </c>
      <c r="R387" s="11">
        <v>11</v>
      </c>
      <c r="S387" s="18" t="s">
        <v>637</v>
      </c>
      <c r="T387" s="27" t="s">
        <v>667</v>
      </c>
      <c r="U387" s="30">
        <v>29790</v>
      </c>
      <c r="V387" s="54">
        <f ca="1">ROUNDDOWN((TODAY()-TablaResultados[[#This Row],[Fecha de nacimiento]])/365,0)</f>
        <v>39</v>
      </c>
      <c r="W387" s="55">
        <f>IFERROR(AVERAGE(TablaResultados[[#This Row],[Score-Buscamos la excelencia]:[Score-Vivimos y disfrutamos]]),"")</f>
        <v>83.001893939393938</v>
      </c>
      <c r="X387" s="56">
        <f>AVERAGE(TablaResultados[[#This Row],[Count-Buscamos la excelencia]:[Count-Vivimos y disfrutamos]])</f>
        <v>11.75</v>
      </c>
      <c r="Y387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388" spans="1:25">
      <c r="A388" s="7" t="s">
        <v>350</v>
      </c>
      <c r="B388" s="8" t="s">
        <v>351</v>
      </c>
      <c r="C388" s="8" t="s">
        <v>14</v>
      </c>
      <c r="D388" s="9">
        <v>4</v>
      </c>
      <c r="E388" s="8" t="s">
        <v>15</v>
      </c>
      <c r="F388" s="7" t="s">
        <v>44</v>
      </c>
      <c r="G388" s="8" t="s">
        <v>762</v>
      </c>
      <c r="H388" s="8" t="str">
        <f>VLOOKUP(TablaResultados[[#This Row],[DNI]],'Jefes Directos mayo 2020'!$A$2:$I$318,8,0)</f>
        <v>RAMIREZ OBREGON OSCAR</v>
      </c>
      <c r="I388" s="36" t="s">
        <v>820</v>
      </c>
      <c r="J388" s="58">
        <v>43619</v>
      </c>
      <c r="K388" s="10">
        <v>71.428571428571431</v>
      </c>
      <c r="L388" s="10">
        <v>64.285714285714292</v>
      </c>
      <c r="M388" s="10">
        <v>71.428571428571431</v>
      </c>
      <c r="N388" s="10">
        <v>71.428571428571431</v>
      </c>
      <c r="O388" s="11">
        <v>7</v>
      </c>
      <c r="P388" s="11">
        <v>7</v>
      </c>
      <c r="Q388" s="11">
        <v>7</v>
      </c>
      <c r="R388" s="11">
        <v>7</v>
      </c>
      <c r="S388" s="18" t="s">
        <v>637</v>
      </c>
      <c r="T388" s="27" t="s">
        <v>668</v>
      </c>
      <c r="U388" s="30">
        <v>34787</v>
      </c>
      <c r="V388" s="54">
        <f ca="1">ROUNDDOWN((TODAY()-TablaResultados[[#This Row],[Fecha de nacimiento]])/365,0)</f>
        <v>25</v>
      </c>
      <c r="W388" s="55">
        <f>IFERROR(AVERAGE(TablaResultados[[#This Row],[Score-Buscamos la excelencia]:[Score-Vivimos y disfrutamos]]),"")</f>
        <v>69.642857142857153</v>
      </c>
      <c r="X388" s="56">
        <f>AVERAGE(TablaResultados[[#This Row],[Count-Buscamos la excelencia]:[Count-Vivimos y disfrutamos]])</f>
        <v>7</v>
      </c>
      <c r="Y388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389" spans="1:25">
      <c r="A389" s="7" t="s">
        <v>396</v>
      </c>
      <c r="B389" s="8" t="s">
        <v>397</v>
      </c>
      <c r="C389" s="8" t="s">
        <v>22</v>
      </c>
      <c r="D389" s="9">
        <v>3</v>
      </c>
      <c r="E389" s="8" t="s">
        <v>15</v>
      </c>
      <c r="F389" s="7" t="s">
        <v>44</v>
      </c>
      <c r="G389" s="8" t="s">
        <v>693</v>
      </c>
      <c r="H389" s="8" t="str">
        <f>VLOOKUP(TablaResultados[[#This Row],[DNI]],'Jefes Directos mayo 2020'!$A$2:$I$318,8,0)</f>
        <v>RAMIREZ OBREGON OSCAR</v>
      </c>
      <c r="I389" s="36" t="s">
        <v>824</v>
      </c>
      <c r="J389" s="58">
        <v>43115</v>
      </c>
      <c r="K389" s="10">
        <v>81.25</v>
      </c>
      <c r="L389" s="10">
        <v>75</v>
      </c>
      <c r="M389" s="10">
        <v>84.375</v>
      </c>
      <c r="N389" s="10">
        <v>78.125</v>
      </c>
      <c r="O389" s="11">
        <v>8</v>
      </c>
      <c r="P389" s="11">
        <v>8</v>
      </c>
      <c r="Q389" s="11">
        <v>8</v>
      </c>
      <c r="R389" s="11">
        <v>8</v>
      </c>
      <c r="S389" s="18" t="s">
        <v>637</v>
      </c>
      <c r="T389" s="27" t="s">
        <v>667</v>
      </c>
      <c r="U389" s="30">
        <v>33087</v>
      </c>
      <c r="V389" s="54">
        <f ca="1">ROUNDDOWN((TODAY()-TablaResultados[[#This Row],[Fecha de nacimiento]])/365,0)</f>
        <v>30</v>
      </c>
      <c r="W389" s="55">
        <f>IFERROR(AVERAGE(TablaResultados[[#This Row],[Score-Buscamos la excelencia]:[Score-Vivimos y disfrutamos]]),"")</f>
        <v>79.6875</v>
      </c>
      <c r="X389" s="56">
        <f>AVERAGE(TablaResultados[[#This Row],[Count-Buscamos la excelencia]:[Count-Vivimos y disfrutamos]])</f>
        <v>8</v>
      </c>
      <c r="Y389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390" spans="1:25">
      <c r="A390" s="7" t="s">
        <v>532</v>
      </c>
      <c r="B390" s="8" t="s">
        <v>533</v>
      </c>
      <c r="C390" s="8" t="s">
        <v>22</v>
      </c>
      <c r="D390" s="9">
        <v>3</v>
      </c>
      <c r="E390" s="8" t="s">
        <v>15</v>
      </c>
      <c r="F390" s="7" t="s">
        <v>44</v>
      </c>
      <c r="G390" s="8" t="s">
        <v>690</v>
      </c>
      <c r="H390" s="8" t="str">
        <f>VLOOKUP(TablaResultados[[#This Row],[DNI]],'Jefes Directos mayo 2020'!$A$2:$I$318,8,0)</f>
        <v>RAMIREZ OBREGON OSCAR</v>
      </c>
      <c r="I390" s="36" t="s">
        <v>824</v>
      </c>
      <c r="J390" s="58">
        <v>40549</v>
      </c>
      <c r="K390" s="10">
        <v>77.777777777777771</v>
      </c>
      <c r="L390" s="10">
        <v>86.111111111111114</v>
      </c>
      <c r="M390" s="10">
        <v>83.333333333333329</v>
      </c>
      <c r="N390" s="10">
        <v>86.111111111111114</v>
      </c>
      <c r="O390" s="11">
        <v>9</v>
      </c>
      <c r="P390" s="11">
        <v>9</v>
      </c>
      <c r="Q390" s="11">
        <v>9</v>
      </c>
      <c r="R390" s="11">
        <v>9</v>
      </c>
      <c r="S390" s="18" t="s">
        <v>637</v>
      </c>
      <c r="T390" s="27" t="s">
        <v>667</v>
      </c>
      <c r="U390" s="30">
        <v>29679</v>
      </c>
      <c r="V390" s="54">
        <f ca="1">ROUNDDOWN((TODAY()-TablaResultados[[#This Row],[Fecha de nacimiento]])/365,0)</f>
        <v>39</v>
      </c>
      <c r="W390" s="55">
        <f>IFERROR(AVERAGE(TablaResultados[[#This Row],[Score-Buscamos la excelencia]:[Score-Vivimos y disfrutamos]]),"")</f>
        <v>83.333333333333343</v>
      </c>
      <c r="X390" s="56">
        <f>AVERAGE(TablaResultados[[#This Row],[Count-Buscamos la excelencia]:[Count-Vivimos y disfrutamos]])</f>
        <v>9</v>
      </c>
      <c r="Y390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391" spans="1:25">
      <c r="A391" s="61" t="s">
        <v>42</v>
      </c>
      <c r="B391" s="64" t="s">
        <v>43</v>
      </c>
      <c r="C391" s="64" t="s">
        <v>22</v>
      </c>
      <c r="D391" s="65">
        <v>3</v>
      </c>
      <c r="E391" s="64" t="s">
        <v>15</v>
      </c>
      <c r="F391" s="61" t="s">
        <v>44</v>
      </c>
      <c r="G391" s="61" t="s">
        <v>693</v>
      </c>
      <c r="H391" s="87" t="str">
        <f>VLOOKUP(TablaResultados[[#This Row],[DNI]],'Jefes Directos mayo 2020'!$A$2:$I$318,8,0)</f>
        <v>RAMIREZ OBREGON OSCAR</v>
      </c>
      <c r="I391" s="75" t="s">
        <v>820</v>
      </c>
      <c r="J391" s="76">
        <v>43178</v>
      </c>
      <c r="K391" s="10">
        <v>80</v>
      </c>
      <c r="L391" s="10">
        <v>71.428571428571431</v>
      </c>
      <c r="M391" s="10">
        <v>75</v>
      </c>
      <c r="N391" s="10">
        <v>85</v>
      </c>
      <c r="O391" s="67">
        <v>5</v>
      </c>
      <c r="P391" s="45">
        <v>7</v>
      </c>
      <c r="Q391" s="45">
        <v>7</v>
      </c>
      <c r="R391" s="67">
        <v>5</v>
      </c>
      <c r="S391" s="77" t="s">
        <v>1805</v>
      </c>
      <c r="T391" s="67" t="s">
        <v>668</v>
      </c>
      <c r="U391" s="78">
        <v>32690</v>
      </c>
      <c r="V391" s="67">
        <f ca="1">ROUNDDOWN((TODAY()-TablaResultados[[#This Row],[Fecha de nacimiento]])/365,0)</f>
        <v>31</v>
      </c>
      <c r="W391" s="68">
        <f>IFERROR(AVERAGE(TablaResultados[[#This Row],[Score-Buscamos la excelencia]:[Score-Vivimos y disfrutamos]]),"")</f>
        <v>77.857142857142861</v>
      </c>
      <c r="X391" s="69">
        <f>AVERAGE(TablaResultados[[#This Row],[Count-Buscamos la excelencia]:[Count-Vivimos y disfrutamos]])</f>
        <v>6</v>
      </c>
      <c r="Y391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392" spans="1:25">
      <c r="A392" s="61" t="s">
        <v>214</v>
      </c>
      <c r="B392" s="64" t="s">
        <v>215</v>
      </c>
      <c r="C392" s="64" t="s">
        <v>22</v>
      </c>
      <c r="D392" s="65">
        <v>3</v>
      </c>
      <c r="E392" s="64" t="s">
        <v>15</v>
      </c>
      <c r="F392" s="61" t="s">
        <v>44</v>
      </c>
      <c r="G392" s="61" t="s">
        <v>693</v>
      </c>
      <c r="H392" s="87" t="str">
        <f>VLOOKUP(TablaResultados[[#This Row],[DNI]],'Jefes Directos mayo 2020'!$A$2:$I$318,8,0)</f>
        <v>RAMIREZ OBREGON OSCAR</v>
      </c>
      <c r="I392" s="75" t="s">
        <v>824</v>
      </c>
      <c r="J392" s="76">
        <v>43070</v>
      </c>
      <c r="K392" s="10">
        <v>81.25</v>
      </c>
      <c r="L392" s="10">
        <v>75</v>
      </c>
      <c r="M392" s="10">
        <v>81.25</v>
      </c>
      <c r="N392" s="10">
        <v>78.125</v>
      </c>
      <c r="O392" s="67">
        <v>8</v>
      </c>
      <c r="P392" s="45">
        <v>8</v>
      </c>
      <c r="Q392" s="45">
        <v>8</v>
      </c>
      <c r="R392" s="67">
        <v>8</v>
      </c>
      <c r="S392" s="77" t="s">
        <v>1805</v>
      </c>
      <c r="T392" s="67" t="s">
        <v>667</v>
      </c>
      <c r="U392" s="78">
        <v>33973</v>
      </c>
      <c r="V392" s="67">
        <f ca="1">ROUNDDOWN((TODAY()-TablaResultados[[#This Row],[Fecha de nacimiento]])/365,0)</f>
        <v>27</v>
      </c>
      <c r="W392" s="68">
        <f>IFERROR(AVERAGE(TablaResultados[[#This Row],[Score-Buscamos la excelencia]:[Score-Vivimos y disfrutamos]]),"")</f>
        <v>78.90625</v>
      </c>
      <c r="X392" s="69">
        <f>AVERAGE(TablaResultados[[#This Row],[Count-Buscamos la excelencia]:[Count-Vivimos y disfrutamos]])</f>
        <v>8</v>
      </c>
      <c r="Y392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393" spans="1:25">
      <c r="A393" s="61" t="s">
        <v>340</v>
      </c>
      <c r="B393" s="64" t="s">
        <v>341</v>
      </c>
      <c r="C393" s="64" t="s">
        <v>22</v>
      </c>
      <c r="D393" s="65">
        <v>3</v>
      </c>
      <c r="E393" s="64" t="s">
        <v>15</v>
      </c>
      <c r="F393" s="61" t="s">
        <v>44</v>
      </c>
      <c r="G393" s="61" t="s">
        <v>760</v>
      </c>
      <c r="H393" s="87" t="str">
        <f>VLOOKUP(TablaResultados[[#This Row],[DNI]],'Jefes Directos mayo 2020'!$A$2:$I$318,8,0)</f>
        <v>RAMIREZ OBREGON OSCAR</v>
      </c>
      <c r="I393" s="75" t="s">
        <v>824</v>
      </c>
      <c r="J393" s="76">
        <v>38018</v>
      </c>
      <c r="K393" s="10">
        <v>93.75</v>
      </c>
      <c r="L393" s="10">
        <v>91.666666666666671</v>
      </c>
      <c r="M393" s="10">
        <v>91.666666666666671</v>
      </c>
      <c r="N393" s="10">
        <v>91.666666666666671</v>
      </c>
      <c r="O393" s="67">
        <v>4</v>
      </c>
      <c r="P393" s="45">
        <v>6</v>
      </c>
      <c r="Q393" s="45">
        <v>6</v>
      </c>
      <c r="R393" s="67">
        <v>6</v>
      </c>
      <c r="S393" s="77" t="s">
        <v>1805</v>
      </c>
      <c r="T393" s="67" t="s">
        <v>667</v>
      </c>
      <c r="U393" s="78">
        <v>29790</v>
      </c>
      <c r="V393" s="67">
        <f ca="1">ROUNDDOWN((TODAY()-TablaResultados[[#This Row],[Fecha de nacimiento]])/365,0)</f>
        <v>39</v>
      </c>
      <c r="W393" s="68">
        <f>IFERROR(AVERAGE(TablaResultados[[#This Row],[Score-Buscamos la excelencia]:[Score-Vivimos y disfrutamos]]),"")</f>
        <v>92.187500000000014</v>
      </c>
      <c r="X393" s="69">
        <f>AVERAGE(TablaResultados[[#This Row],[Count-Buscamos la excelencia]:[Count-Vivimos y disfrutamos]])</f>
        <v>5.5</v>
      </c>
      <c r="Y393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394" spans="1:25">
      <c r="A394" s="61" t="s">
        <v>350</v>
      </c>
      <c r="B394" s="64" t="s">
        <v>351</v>
      </c>
      <c r="C394" s="64" t="s">
        <v>14</v>
      </c>
      <c r="D394" s="65">
        <v>4</v>
      </c>
      <c r="E394" s="64" t="s">
        <v>15</v>
      </c>
      <c r="F394" s="61" t="s">
        <v>44</v>
      </c>
      <c r="G394" s="61" t="s">
        <v>762</v>
      </c>
      <c r="H394" s="87" t="str">
        <f>VLOOKUP(TablaResultados[[#This Row],[DNI]],'Jefes Directos mayo 2020'!$A$2:$I$318,8,0)</f>
        <v>RAMIREZ OBREGON OSCAR</v>
      </c>
      <c r="I394" s="75" t="s">
        <v>820</v>
      </c>
      <c r="J394" s="76">
        <v>43619</v>
      </c>
      <c r="K394" s="10">
        <v>87.5</v>
      </c>
      <c r="L394" s="10">
        <v>70.833333333333329</v>
      </c>
      <c r="M394" s="10">
        <v>70.833333333333329</v>
      </c>
      <c r="N394" s="10">
        <v>75</v>
      </c>
      <c r="O394" s="67">
        <v>4</v>
      </c>
      <c r="P394" s="45">
        <v>6</v>
      </c>
      <c r="Q394" s="45">
        <v>6</v>
      </c>
      <c r="R394" s="67">
        <v>4</v>
      </c>
      <c r="S394" s="77" t="s">
        <v>1805</v>
      </c>
      <c r="T394" s="67" t="s">
        <v>668</v>
      </c>
      <c r="U394" s="78">
        <v>34787</v>
      </c>
      <c r="V394" s="67">
        <f ca="1">ROUNDDOWN((TODAY()-TablaResultados[[#This Row],[Fecha de nacimiento]])/365,0)</f>
        <v>25</v>
      </c>
      <c r="W394" s="68">
        <f>IFERROR(AVERAGE(TablaResultados[[#This Row],[Score-Buscamos la excelencia]:[Score-Vivimos y disfrutamos]]),"")</f>
        <v>76.041666666666657</v>
      </c>
      <c r="X394" s="69">
        <f>AVERAGE(TablaResultados[[#This Row],[Count-Buscamos la excelencia]:[Count-Vivimos y disfrutamos]])</f>
        <v>5</v>
      </c>
      <c r="Y394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395" spans="1:25">
      <c r="A395" s="61" t="s">
        <v>396</v>
      </c>
      <c r="B395" s="64" t="s">
        <v>397</v>
      </c>
      <c r="C395" s="64" t="s">
        <v>22</v>
      </c>
      <c r="D395" s="65">
        <v>3</v>
      </c>
      <c r="E395" s="64" t="s">
        <v>15</v>
      </c>
      <c r="F395" s="61" t="s">
        <v>44</v>
      </c>
      <c r="G395" s="61" t="s">
        <v>693</v>
      </c>
      <c r="H395" s="87" t="str">
        <f>VLOOKUP(TablaResultados[[#This Row],[DNI]],'Jefes Directos mayo 2020'!$A$2:$I$318,8,0)</f>
        <v>RAMIREZ OBREGON OSCAR</v>
      </c>
      <c r="I395" s="75" t="s">
        <v>824</v>
      </c>
      <c r="J395" s="76">
        <v>43115</v>
      </c>
      <c r="K395" s="10">
        <v>85</v>
      </c>
      <c r="L395" s="10">
        <v>87.5</v>
      </c>
      <c r="M395" s="10">
        <v>83.333333333333329</v>
      </c>
      <c r="N395" s="10">
        <v>83.333333333333329</v>
      </c>
      <c r="O395" s="67">
        <v>5</v>
      </c>
      <c r="P395" s="45">
        <v>6</v>
      </c>
      <c r="Q395" s="45">
        <v>6</v>
      </c>
      <c r="R395" s="67">
        <v>6</v>
      </c>
      <c r="S395" s="77" t="s">
        <v>1805</v>
      </c>
      <c r="T395" s="67" t="s">
        <v>667</v>
      </c>
      <c r="U395" s="78">
        <v>33087</v>
      </c>
      <c r="V395" s="67">
        <f ca="1">ROUNDDOWN((TODAY()-TablaResultados[[#This Row],[Fecha de nacimiento]])/365,0)</f>
        <v>30</v>
      </c>
      <c r="W395" s="68">
        <f>IFERROR(AVERAGE(TablaResultados[[#This Row],[Score-Buscamos la excelencia]:[Score-Vivimos y disfrutamos]]),"")</f>
        <v>84.791666666666657</v>
      </c>
      <c r="X395" s="69">
        <f>AVERAGE(TablaResultados[[#This Row],[Count-Buscamos la excelencia]:[Count-Vivimos y disfrutamos]])</f>
        <v>5.75</v>
      </c>
      <c r="Y395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396" spans="1:25">
      <c r="A396" s="61" t="s">
        <v>532</v>
      </c>
      <c r="B396" s="64" t="s">
        <v>533</v>
      </c>
      <c r="C396" s="64" t="s">
        <v>22</v>
      </c>
      <c r="D396" s="65">
        <v>3</v>
      </c>
      <c r="E396" s="64" t="s">
        <v>15</v>
      </c>
      <c r="F396" s="61" t="s">
        <v>44</v>
      </c>
      <c r="G396" s="61" t="s">
        <v>690</v>
      </c>
      <c r="H396" s="87" t="str">
        <f>VLOOKUP(TablaResultados[[#This Row],[DNI]],'Jefes Directos mayo 2020'!$A$2:$I$318,8,0)</f>
        <v>RAMIREZ OBREGON OSCAR</v>
      </c>
      <c r="I396" s="75" t="s">
        <v>824</v>
      </c>
      <c r="J396" s="76">
        <v>40549</v>
      </c>
      <c r="K396" s="10">
        <v>93.75</v>
      </c>
      <c r="L396" s="10">
        <v>75</v>
      </c>
      <c r="M396" s="10">
        <v>80</v>
      </c>
      <c r="N396" s="10">
        <v>87.5</v>
      </c>
      <c r="O396" s="67">
        <v>4</v>
      </c>
      <c r="P396" s="45">
        <v>5</v>
      </c>
      <c r="Q396" s="45">
        <v>5</v>
      </c>
      <c r="R396" s="67">
        <v>4</v>
      </c>
      <c r="S396" s="77" t="s">
        <v>1805</v>
      </c>
      <c r="T396" s="67" t="s">
        <v>667</v>
      </c>
      <c r="U396" s="78">
        <v>29679</v>
      </c>
      <c r="V396" s="67">
        <f ca="1">ROUNDDOWN((TODAY()-TablaResultados[[#This Row],[Fecha de nacimiento]])/365,0)</f>
        <v>39</v>
      </c>
      <c r="W396" s="68">
        <f>IFERROR(AVERAGE(TablaResultados[[#This Row],[Score-Buscamos la excelencia]:[Score-Vivimos y disfrutamos]]),"")</f>
        <v>84.0625</v>
      </c>
      <c r="X396" s="69">
        <f>AVERAGE(TablaResultados[[#This Row],[Count-Buscamos la excelencia]:[Count-Vivimos y disfrutamos]])</f>
        <v>4.5</v>
      </c>
      <c r="Y396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397" spans="1:25">
      <c r="A397" s="7" t="s">
        <v>68</v>
      </c>
      <c r="B397" s="8" t="s">
        <v>69</v>
      </c>
      <c r="C397" s="8" t="s">
        <v>22</v>
      </c>
      <c r="D397" s="9">
        <v>3</v>
      </c>
      <c r="E397" s="8" t="s">
        <v>15</v>
      </c>
      <c r="F397" s="7" t="s">
        <v>26</v>
      </c>
      <c r="G397" s="8" t="s">
        <v>700</v>
      </c>
      <c r="H397" s="8" t="str">
        <f>VLOOKUP(TablaResultados[[#This Row],[DNI]],'Jefes Directos mayo 2020'!$A$2:$I$318,8,0)</f>
        <v>RAMIREZ ZEVALLOS JOSE MIGUEL</v>
      </c>
      <c r="I397" s="36" t="s">
        <v>819</v>
      </c>
      <c r="J397" s="58">
        <v>43556</v>
      </c>
      <c r="K397" s="10">
        <v>68.333333333333329</v>
      </c>
      <c r="L397" s="10">
        <v>66.666666666666671</v>
      </c>
      <c r="M397" s="10">
        <v>70</v>
      </c>
      <c r="N397" s="10">
        <v>71.666666666666671</v>
      </c>
      <c r="O397" s="11">
        <v>15</v>
      </c>
      <c r="P397" s="11">
        <v>15</v>
      </c>
      <c r="Q397" s="11">
        <v>15</v>
      </c>
      <c r="R397" s="11">
        <v>15</v>
      </c>
      <c r="S397" s="18" t="s">
        <v>637</v>
      </c>
      <c r="T397" s="27" t="s">
        <v>667</v>
      </c>
      <c r="U397" s="30">
        <v>33951</v>
      </c>
      <c r="V397" s="54">
        <f ca="1">ROUNDDOWN((TODAY()-TablaResultados[[#This Row],[Fecha de nacimiento]])/365,0)</f>
        <v>27</v>
      </c>
      <c r="W397" s="55">
        <f>IFERROR(AVERAGE(TablaResultados[[#This Row],[Score-Buscamos la excelencia]:[Score-Vivimos y disfrutamos]]),"")</f>
        <v>69.166666666666671</v>
      </c>
      <c r="X397" s="56">
        <f>AVERAGE(TablaResultados[[#This Row],[Count-Buscamos la excelencia]:[Count-Vivimos y disfrutamos]])</f>
        <v>15</v>
      </c>
      <c r="Y397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398" spans="1:25">
      <c r="A398" s="7" t="s">
        <v>127</v>
      </c>
      <c r="B398" s="8" t="s">
        <v>128</v>
      </c>
      <c r="C398" s="8" t="s">
        <v>22</v>
      </c>
      <c r="D398" s="9">
        <v>3</v>
      </c>
      <c r="E398" s="8" t="s">
        <v>15</v>
      </c>
      <c r="F398" s="7" t="s">
        <v>26</v>
      </c>
      <c r="G398" s="8" t="s">
        <v>700</v>
      </c>
      <c r="H398" s="8" t="str">
        <f>VLOOKUP(TablaResultados[[#This Row],[DNI]],'Jefes Directos mayo 2020'!$A$2:$I$318,8,0)</f>
        <v>RAMIREZ ZEVALLOS JOSE MIGUEL</v>
      </c>
      <c r="I398" s="36" t="s">
        <v>819</v>
      </c>
      <c r="J398" s="58">
        <v>43473</v>
      </c>
      <c r="K398" s="10">
        <v>67.5</v>
      </c>
      <c r="L398" s="10">
        <v>65</v>
      </c>
      <c r="M398" s="10">
        <v>70</v>
      </c>
      <c r="N398" s="10">
        <v>70</v>
      </c>
      <c r="O398" s="11">
        <v>10</v>
      </c>
      <c r="P398" s="11">
        <v>10</v>
      </c>
      <c r="Q398" s="11">
        <v>10</v>
      </c>
      <c r="R398" s="11">
        <v>10</v>
      </c>
      <c r="S398" s="18" t="s">
        <v>637</v>
      </c>
      <c r="T398" s="27" t="s">
        <v>667</v>
      </c>
      <c r="U398" s="30">
        <v>32214</v>
      </c>
      <c r="V398" s="54">
        <f ca="1">ROUNDDOWN((TODAY()-TablaResultados[[#This Row],[Fecha de nacimiento]])/365,0)</f>
        <v>32</v>
      </c>
      <c r="W398" s="55">
        <f>IFERROR(AVERAGE(TablaResultados[[#This Row],[Score-Buscamos la excelencia]:[Score-Vivimos y disfrutamos]]),"")</f>
        <v>68.125</v>
      </c>
      <c r="X398" s="56">
        <f>AVERAGE(TablaResultados[[#This Row],[Count-Buscamos la excelencia]:[Count-Vivimos y disfrutamos]])</f>
        <v>10</v>
      </c>
      <c r="Y398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399" spans="1:25">
      <c r="A399" s="7" t="s">
        <v>160</v>
      </c>
      <c r="B399" s="8" t="s">
        <v>161</v>
      </c>
      <c r="C399" s="8" t="s">
        <v>22</v>
      </c>
      <c r="D399" s="9">
        <v>3</v>
      </c>
      <c r="E399" s="8" t="s">
        <v>15</v>
      </c>
      <c r="F399" s="7" t="s">
        <v>26</v>
      </c>
      <c r="G399" s="8" t="s">
        <v>700</v>
      </c>
      <c r="H399" s="8" t="str">
        <f>VLOOKUP(TablaResultados[[#This Row],[DNI]],'Jefes Directos mayo 2020'!$A$2:$I$318,8,0)</f>
        <v>RAMIREZ ZEVALLOS JOSE MIGUEL</v>
      </c>
      <c r="I399" s="36" t="s">
        <v>819</v>
      </c>
      <c r="J399" s="58">
        <v>41155</v>
      </c>
      <c r="K399" s="10">
        <v>78.333333333333329</v>
      </c>
      <c r="L399" s="10">
        <v>76.785714285714292</v>
      </c>
      <c r="M399" s="10">
        <v>83.333333333333329</v>
      </c>
      <c r="N399" s="10">
        <v>76.666666666666671</v>
      </c>
      <c r="O399" s="11">
        <v>15</v>
      </c>
      <c r="P399" s="11">
        <v>14</v>
      </c>
      <c r="Q399" s="11">
        <v>15</v>
      </c>
      <c r="R399" s="11">
        <v>15</v>
      </c>
      <c r="S399" s="18" t="s">
        <v>637</v>
      </c>
      <c r="T399" s="27" t="s">
        <v>667</v>
      </c>
      <c r="U399" s="30">
        <v>32838</v>
      </c>
      <c r="V399" s="54">
        <f ca="1">ROUNDDOWN((TODAY()-TablaResultados[[#This Row],[Fecha de nacimiento]])/365,0)</f>
        <v>30</v>
      </c>
      <c r="W399" s="55">
        <f>IFERROR(AVERAGE(TablaResultados[[#This Row],[Score-Buscamos la excelencia]:[Score-Vivimos y disfrutamos]]),"")</f>
        <v>78.779761904761912</v>
      </c>
      <c r="X399" s="56">
        <f>AVERAGE(TablaResultados[[#This Row],[Count-Buscamos la excelencia]:[Count-Vivimos y disfrutamos]])</f>
        <v>14.75</v>
      </c>
      <c r="Y399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400" spans="1:25">
      <c r="A400" s="7" t="s">
        <v>327</v>
      </c>
      <c r="B400" s="8" t="s">
        <v>328</v>
      </c>
      <c r="C400" s="8" t="s">
        <v>22</v>
      </c>
      <c r="D400" s="9">
        <v>3</v>
      </c>
      <c r="E400" s="8" t="s">
        <v>15</v>
      </c>
      <c r="F400" s="7" t="s">
        <v>26</v>
      </c>
      <c r="G400" s="8" t="s">
        <v>756</v>
      </c>
      <c r="H400" s="8" t="str">
        <f>VLOOKUP(TablaResultados[[#This Row],[DNI]],'Jefes Directos mayo 2020'!$A$2:$I$318,8,0)</f>
        <v>RAMIREZ ZEVALLOS JOSE MIGUEL</v>
      </c>
      <c r="I400" s="36" t="s">
        <v>819</v>
      </c>
      <c r="J400" s="58">
        <v>40987</v>
      </c>
      <c r="K400" s="10">
        <v>75</v>
      </c>
      <c r="L400" s="10">
        <v>73.80952380952381</v>
      </c>
      <c r="M400" s="10">
        <v>77.38095238095238</v>
      </c>
      <c r="N400" s="10">
        <v>73.75</v>
      </c>
      <c r="O400" s="11">
        <v>21</v>
      </c>
      <c r="P400" s="11">
        <v>21</v>
      </c>
      <c r="Q400" s="11">
        <v>21</v>
      </c>
      <c r="R400" s="11">
        <v>20</v>
      </c>
      <c r="S400" s="18" t="s">
        <v>637</v>
      </c>
      <c r="T400" s="27" t="s">
        <v>667</v>
      </c>
      <c r="U400" s="30">
        <v>29263</v>
      </c>
      <c r="V400" s="54">
        <f ca="1">ROUNDDOWN((TODAY()-TablaResultados[[#This Row],[Fecha de nacimiento]])/365,0)</f>
        <v>40</v>
      </c>
      <c r="W400" s="55">
        <f>IFERROR(AVERAGE(TablaResultados[[#This Row],[Score-Buscamos la excelencia]:[Score-Vivimos y disfrutamos]]),"")</f>
        <v>74.985119047619037</v>
      </c>
      <c r="X400" s="56">
        <f>AVERAGE(TablaResultados[[#This Row],[Count-Buscamos la excelencia]:[Count-Vivimos y disfrutamos]])</f>
        <v>20.75</v>
      </c>
      <c r="Y400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401" spans="1:25">
      <c r="A401" s="7" t="s">
        <v>329</v>
      </c>
      <c r="B401" s="8" t="s">
        <v>330</v>
      </c>
      <c r="C401" s="8" t="s">
        <v>14</v>
      </c>
      <c r="D401" s="9">
        <v>4</v>
      </c>
      <c r="E401" s="8" t="s">
        <v>15</v>
      </c>
      <c r="F401" s="7" t="s">
        <v>50</v>
      </c>
      <c r="G401" s="8" t="s">
        <v>757</v>
      </c>
      <c r="H401" s="8" t="str">
        <f>VLOOKUP(TablaResultados[[#This Row],[DNI]],'Jefes Directos mayo 2020'!$A$2:$I$318,8,0)</f>
        <v>RAMIREZ ZEVALLOS JOSE MIGUEL</v>
      </c>
      <c r="I401" s="36" t="s">
        <v>820</v>
      </c>
      <c r="J401" s="58">
        <v>42677</v>
      </c>
      <c r="K401" s="10">
        <v>67.857142857142861</v>
      </c>
      <c r="L401" s="10">
        <v>71.428571428571431</v>
      </c>
      <c r="M401" s="10">
        <v>67.857142857142861</v>
      </c>
      <c r="N401" s="10">
        <v>71.428571428571431</v>
      </c>
      <c r="O401" s="11">
        <v>7</v>
      </c>
      <c r="P401" s="11">
        <v>7</v>
      </c>
      <c r="Q401" s="11">
        <v>7</v>
      </c>
      <c r="R401" s="11">
        <v>7</v>
      </c>
      <c r="S401" s="18" t="s">
        <v>637</v>
      </c>
      <c r="T401" s="27" t="s">
        <v>667</v>
      </c>
      <c r="U401" s="30">
        <v>34690</v>
      </c>
      <c r="V401" s="54">
        <f ca="1">ROUNDDOWN((TODAY()-TablaResultados[[#This Row],[Fecha de nacimiento]])/365,0)</f>
        <v>25</v>
      </c>
      <c r="W401" s="55">
        <f>IFERROR(AVERAGE(TablaResultados[[#This Row],[Score-Buscamos la excelencia]:[Score-Vivimos y disfrutamos]]),"")</f>
        <v>69.642857142857139</v>
      </c>
      <c r="X401" s="56">
        <f>AVERAGE(TablaResultados[[#This Row],[Count-Buscamos la excelencia]:[Count-Vivimos y disfrutamos]])</f>
        <v>7</v>
      </c>
      <c r="Y401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402" spans="1:25">
      <c r="A402" s="7" t="s">
        <v>433</v>
      </c>
      <c r="B402" s="8" t="s">
        <v>434</v>
      </c>
      <c r="C402" s="8" t="s">
        <v>22</v>
      </c>
      <c r="D402" s="9">
        <v>3</v>
      </c>
      <c r="E402" s="8" t="s">
        <v>15</v>
      </c>
      <c r="F402" s="7" t="s">
        <v>26</v>
      </c>
      <c r="G402" s="8" t="s">
        <v>700</v>
      </c>
      <c r="H402" s="8" t="str">
        <f>VLOOKUP(TablaResultados[[#This Row],[DNI]],'Jefes Directos mayo 2020'!$A$2:$I$318,8,0)</f>
        <v>RAMIREZ ZEVALLOS JOSE MIGUEL</v>
      </c>
      <c r="I402" s="36" t="s">
        <v>819</v>
      </c>
      <c r="J402" s="58">
        <v>43318</v>
      </c>
      <c r="K402" s="10">
        <v>67.857142857142861</v>
      </c>
      <c r="L402" s="10">
        <v>69.642857142857139</v>
      </c>
      <c r="M402" s="10">
        <v>71.428571428571431</v>
      </c>
      <c r="N402" s="10">
        <v>73.214285714285708</v>
      </c>
      <c r="O402" s="11">
        <v>14</v>
      </c>
      <c r="P402" s="11">
        <v>14</v>
      </c>
      <c r="Q402" s="11">
        <v>14</v>
      </c>
      <c r="R402" s="11">
        <v>14</v>
      </c>
      <c r="S402" s="18" t="s">
        <v>637</v>
      </c>
      <c r="T402" s="27" t="s">
        <v>667</v>
      </c>
      <c r="U402" s="30">
        <v>29974</v>
      </c>
      <c r="V402" s="54">
        <f ca="1">ROUNDDOWN((TODAY()-TablaResultados[[#This Row],[Fecha de nacimiento]])/365,0)</f>
        <v>38</v>
      </c>
      <c r="W402" s="55">
        <f>IFERROR(AVERAGE(TablaResultados[[#This Row],[Score-Buscamos la excelencia]:[Score-Vivimos y disfrutamos]]),"")</f>
        <v>70.535714285714292</v>
      </c>
      <c r="X402" s="56">
        <f>AVERAGE(TablaResultados[[#This Row],[Count-Buscamos la excelencia]:[Count-Vivimos y disfrutamos]])</f>
        <v>14</v>
      </c>
      <c r="Y402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403" spans="1:25">
      <c r="A403" s="7" t="s">
        <v>443</v>
      </c>
      <c r="B403" s="8" t="s">
        <v>444</v>
      </c>
      <c r="C403" s="8" t="s">
        <v>22</v>
      </c>
      <c r="D403" s="9">
        <v>3</v>
      </c>
      <c r="E403" s="8" t="s">
        <v>15</v>
      </c>
      <c r="F403" s="7" t="s">
        <v>26</v>
      </c>
      <c r="G403" s="8" t="s">
        <v>783</v>
      </c>
      <c r="H403" s="8" t="str">
        <f>VLOOKUP(TablaResultados[[#This Row],[DNI]],'Jefes Directos mayo 2020'!$A$2:$I$318,8,0)</f>
        <v>RAMIREZ ZEVALLOS JOSE MIGUEL</v>
      </c>
      <c r="I403" s="36" t="s">
        <v>819</v>
      </c>
      <c r="J403" s="58">
        <v>43164</v>
      </c>
      <c r="K403" s="10">
        <v>72.058823529411768</v>
      </c>
      <c r="L403" s="10">
        <v>76.470588235294116</v>
      </c>
      <c r="M403" s="10">
        <v>80.882352941176464</v>
      </c>
      <c r="N403" s="10">
        <v>75</v>
      </c>
      <c r="O403" s="11">
        <v>17</v>
      </c>
      <c r="P403" s="11">
        <v>17</v>
      </c>
      <c r="Q403" s="11">
        <v>17</v>
      </c>
      <c r="R403" s="11">
        <v>18</v>
      </c>
      <c r="S403" s="18" t="s">
        <v>637</v>
      </c>
      <c r="T403" s="27" t="s">
        <v>667</v>
      </c>
      <c r="U403" s="30">
        <v>34644</v>
      </c>
      <c r="V403" s="54">
        <f ca="1">ROUNDDOWN((TODAY()-TablaResultados[[#This Row],[Fecha de nacimiento]])/365,0)</f>
        <v>25</v>
      </c>
      <c r="W403" s="55">
        <f>IFERROR(AVERAGE(TablaResultados[[#This Row],[Score-Buscamos la excelencia]:[Score-Vivimos y disfrutamos]]),"")</f>
        <v>76.10294117647058</v>
      </c>
      <c r="X403" s="56">
        <f>AVERAGE(TablaResultados[[#This Row],[Count-Buscamos la excelencia]:[Count-Vivimos y disfrutamos]])</f>
        <v>17.25</v>
      </c>
      <c r="Y403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404" spans="1:25">
      <c r="A404" s="7" t="s">
        <v>557</v>
      </c>
      <c r="B404" s="8" t="s">
        <v>558</v>
      </c>
      <c r="C404" s="8" t="s">
        <v>22</v>
      </c>
      <c r="D404" s="9">
        <v>3</v>
      </c>
      <c r="E404" s="8" t="s">
        <v>15</v>
      </c>
      <c r="F404" s="7" t="s">
        <v>26</v>
      </c>
      <c r="G404" s="8" t="s">
        <v>803</v>
      </c>
      <c r="H404" s="8" t="str">
        <f>VLOOKUP(TablaResultados[[#This Row],[DNI]],'Jefes Directos mayo 2020'!$A$2:$I$318,8,0)</f>
        <v>RAMIREZ ZEVALLOS JOSE MIGUEL</v>
      </c>
      <c r="I404" s="36" t="s">
        <v>819</v>
      </c>
      <c r="J404" s="58">
        <v>42310</v>
      </c>
      <c r="K404" s="10">
        <v>82.608695652173907</v>
      </c>
      <c r="L404" s="10">
        <v>84.782608695652172</v>
      </c>
      <c r="M404" s="10">
        <v>86.956521739130437</v>
      </c>
      <c r="N404" s="10">
        <v>83.695652173913047</v>
      </c>
      <c r="O404" s="11">
        <v>23</v>
      </c>
      <c r="P404" s="11">
        <v>23</v>
      </c>
      <c r="Q404" s="11">
        <v>23</v>
      </c>
      <c r="R404" s="11">
        <v>23</v>
      </c>
      <c r="S404" s="18" t="s">
        <v>637</v>
      </c>
      <c r="T404" s="27" t="s">
        <v>667</v>
      </c>
      <c r="U404" s="30">
        <v>30829</v>
      </c>
      <c r="V404" s="54">
        <f ca="1">ROUNDDOWN((TODAY()-TablaResultados[[#This Row],[Fecha de nacimiento]])/365,0)</f>
        <v>36</v>
      </c>
      <c r="W404" s="55">
        <f>IFERROR(AVERAGE(TablaResultados[[#This Row],[Score-Buscamos la excelencia]:[Score-Vivimos y disfrutamos]]),"")</f>
        <v>84.510869565217391</v>
      </c>
      <c r="X404" s="56">
        <f>AVERAGE(TablaResultados[[#This Row],[Count-Buscamos la excelencia]:[Count-Vivimos y disfrutamos]])</f>
        <v>23</v>
      </c>
      <c r="Y404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405" spans="1:25">
      <c r="A405" s="31" t="s">
        <v>632</v>
      </c>
      <c r="B405" s="8" t="s">
        <v>633</v>
      </c>
      <c r="C405" s="8" t="s">
        <v>14</v>
      </c>
      <c r="D405" s="9">
        <v>4</v>
      </c>
      <c r="E405" s="8" t="s">
        <v>15</v>
      </c>
      <c r="F405" s="32" t="s">
        <v>26</v>
      </c>
      <c r="G405" s="32" t="s">
        <v>675</v>
      </c>
      <c r="H405" s="32" t="str">
        <f>VLOOKUP(TablaResultados[[#This Row],[DNI]],'Jefes Directos mayo 2020'!$A$2:$I$318,8,0)</f>
        <v>RAMIREZ ZEVALLOS JOSE MIGUEL</v>
      </c>
      <c r="I405" s="36" t="s">
        <v>819</v>
      </c>
      <c r="J405" s="58">
        <v>40822</v>
      </c>
      <c r="K405" s="10">
        <v>73.529411764705884</v>
      </c>
      <c r="L405" s="10">
        <v>72.222222222222229</v>
      </c>
      <c r="M405" s="10">
        <v>73.611111111111114</v>
      </c>
      <c r="N405" s="10">
        <v>77.777777777777771</v>
      </c>
      <c r="O405" s="11">
        <v>17</v>
      </c>
      <c r="P405" s="11">
        <v>18</v>
      </c>
      <c r="Q405" s="11">
        <v>18</v>
      </c>
      <c r="R405" s="11">
        <v>18</v>
      </c>
      <c r="S405" s="18" t="s">
        <v>637</v>
      </c>
      <c r="T405" s="27" t="s">
        <v>667</v>
      </c>
      <c r="U405" s="30">
        <v>31885</v>
      </c>
      <c r="V405" s="54">
        <f ca="1">ROUNDDOWN((TODAY()-TablaResultados[[#This Row],[Fecha de nacimiento]])/365,0)</f>
        <v>33</v>
      </c>
      <c r="W405" s="55">
        <f>IFERROR(AVERAGE(TablaResultados[[#This Row],[Score-Buscamos la excelencia]:[Score-Vivimos y disfrutamos]]),"")</f>
        <v>74.28513071895425</v>
      </c>
      <c r="X405" s="56">
        <f>AVERAGE(TablaResultados[[#This Row],[Count-Buscamos la excelencia]:[Count-Vivimos y disfrutamos]])</f>
        <v>17.75</v>
      </c>
      <c r="Y405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406" spans="1:25">
      <c r="A406" s="7" t="s">
        <v>593</v>
      </c>
      <c r="B406" s="8" t="s">
        <v>594</v>
      </c>
      <c r="C406" s="8" t="s">
        <v>22</v>
      </c>
      <c r="D406" s="9">
        <v>3</v>
      </c>
      <c r="E406" s="8" t="s">
        <v>15</v>
      </c>
      <c r="F406" s="7" t="s">
        <v>26</v>
      </c>
      <c r="G406" s="8" t="s">
        <v>700</v>
      </c>
      <c r="H406" s="8" t="str">
        <f>VLOOKUP(TablaResultados[[#This Row],[DNI]],'Jefes Directos mayo 2020'!$A$2:$I$318,8,0)</f>
        <v>RAMIREZ ZEVALLOS JOSE MIGUEL</v>
      </c>
      <c r="I406" s="36" t="s">
        <v>819</v>
      </c>
      <c r="J406" s="58">
        <v>39661</v>
      </c>
      <c r="K406" s="10">
        <v>60.9375</v>
      </c>
      <c r="L406" s="10">
        <v>68.75</v>
      </c>
      <c r="M406" s="10">
        <v>67.1875</v>
      </c>
      <c r="N406" s="10">
        <v>73.333333333333329</v>
      </c>
      <c r="O406" s="11">
        <v>16</v>
      </c>
      <c r="P406" s="11">
        <v>16</v>
      </c>
      <c r="Q406" s="11">
        <v>16</v>
      </c>
      <c r="R406" s="11">
        <v>15</v>
      </c>
      <c r="S406" s="18" t="s">
        <v>637</v>
      </c>
      <c r="T406" s="27" t="s">
        <v>667</v>
      </c>
      <c r="U406" s="30">
        <v>26726</v>
      </c>
      <c r="V406" s="54">
        <f ca="1">ROUNDDOWN((TODAY()-TablaResultados[[#This Row],[Fecha de nacimiento]])/365,0)</f>
        <v>47</v>
      </c>
      <c r="W406" s="55">
        <f>IFERROR(AVERAGE(TablaResultados[[#This Row],[Score-Buscamos la excelencia]:[Score-Vivimos y disfrutamos]]),"")</f>
        <v>67.552083333333329</v>
      </c>
      <c r="X406" s="56">
        <f>AVERAGE(TablaResultados[[#This Row],[Count-Buscamos la excelencia]:[Count-Vivimos y disfrutamos]])</f>
        <v>15.75</v>
      </c>
      <c r="Y406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45 años a 54 años</v>
      </c>
    </row>
    <row r="407" spans="1:25">
      <c r="A407" s="61" t="s">
        <v>68</v>
      </c>
      <c r="B407" s="64" t="s">
        <v>69</v>
      </c>
      <c r="C407" s="64" t="s">
        <v>22</v>
      </c>
      <c r="D407" s="65">
        <v>3</v>
      </c>
      <c r="E407" s="64" t="s">
        <v>15</v>
      </c>
      <c r="F407" s="61" t="s">
        <v>26</v>
      </c>
      <c r="G407" s="61" t="s">
        <v>700</v>
      </c>
      <c r="H407" s="87" t="str">
        <f>VLOOKUP(TablaResultados[[#This Row],[DNI]],'Jefes Directos mayo 2020'!$A$2:$I$318,8,0)</f>
        <v>RAMIREZ ZEVALLOS JOSE MIGUEL</v>
      </c>
      <c r="I407" s="75" t="s">
        <v>819</v>
      </c>
      <c r="J407" s="76">
        <v>43556</v>
      </c>
      <c r="K407" s="10">
        <v>67.5</v>
      </c>
      <c r="L407" s="10">
        <v>62.5</v>
      </c>
      <c r="M407" s="10">
        <v>70</v>
      </c>
      <c r="N407" s="10">
        <v>59.090909090909093</v>
      </c>
      <c r="O407" s="67">
        <v>10</v>
      </c>
      <c r="P407" s="45">
        <v>10</v>
      </c>
      <c r="Q407" s="45">
        <v>10</v>
      </c>
      <c r="R407" s="67">
        <v>11</v>
      </c>
      <c r="S407" s="77" t="s">
        <v>1805</v>
      </c>
      <c r="T407" s="67" t="s">
        <v>667</v>
      </c>
      <c r="U407" s="78">
        <v>33951</v>
      </c>
      <c r="V407" s="67">
        <f ca="1">ROUNDDOWN((TODAY()-TablaResultados[[#This Row],[Fecha de nacimiento]])/365,0)</f>
        <v>27</v>
      </c>
      <c r="W407" s="68">
        <f>IFERROR(AVERAGE(TablaResultados[[#This Row],[Score-Buscamos la excelencia]:[Score-Vivimos y disfrutamos]]),"")</f>
        <v>64.77272727272728</v>
      </c>
      <c r="X407" s="69">
        <f>AVERAGE(TablaResultados[[#This Row],[Count-Buscamos la excelencia]:[Count-Vivimos y disfrutamos]])</f>
        <v>10.25</v>
      </c>
      <c r="Y407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408" spans="1:25">
      <c r="A408" s="61" t="s">
        <v>127</v>
      </c>
      <c r="B408" s="64" t="s">
        <v>128</v>
      </c>
      <c r="C408" s="64" t="s">
        <v>22</v>
      </c>
      <c r="D408" s="65">
        <v>3</v>
      </c>
      <c r="E408" s="64" t="s">
        <v>15</v>
      </c>
      <c r="F408" s="61" t="s">
        <v>26</v>
      </c>
      <c r="G408" s="61" t="s">
        <v>700</v>
      </c>
      <c r="H408" s="87" t="str">
        <f>VLOOKUP(TablaResultados[[#This Row],[DNI]],'Jefes Directos mayo 2020'!$A$2:$I$318,8,0)</f>
        <v>RAMIREZ ZEVALLOS JOSE MIGUEL</v>
      </c>
      <c r="I408" s="75" t="s">
        <v>819</v>
      </c>
      <c r="J408" s="76">
        <v>43473</v>
      </c>
      <c r="K408" s="10">
        <v>65.625</v>
      </c>
      <c r="L408" s="10">
        <v>63.888888888888893</v>
      </c>
      <c r="M408" s="10">
        <v>75</v>
      </c>
      <c r="N408" s="10">
        <v>63.888888888888893</v>
      </c>
      <c r="O408" s="67">
        <v>8</v>
      </c>
      <c r="P408" s="45">
        <v>9</v>
      </c>
      <c r="Q408" s="45">
        <v>8</v>
      </c>
      <c r="R408" s="67">
        <v>9</v>
      </c>
      <c r="S408" s="77" t="s">
        <v>1805</v>
      </c>
      <c r="T408" s="67" t="s">
        <v>667</v>
      </c>
      <c r="U408" s="78">
        <v>32214</v>
      </c>
      <c r="V408" s="67">
        <f ca="1">ROUNDDOWN((TODAY()-TablaResultados[[#This Row],[Fecha de nacimiento]])/365,0)</f>
        <v>32</v>
      </c>
      <c r="W408" s="68">
        <f>IFERROR(AVERAGE(TablaResultados[[#This Row],[Score-Buscamos la excelencia]:[Score-Vivimos y disfrutamos]]),"")</f>
        <v>67.100694444444443</v>
      </c>
      <c r="X408" s="69">
        <f>AVERAGE(TablaResultados[[#This Row],[Count-Buscamos la excelencia]:[Count-Vivimos y disfrutamos]])</f>
        <v>8.5</v>
      </c>
      <c r="Y408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409" spans="1:25">
      <c r="A409" s="61" t="s">
        <v>160</v>
      </c>
      <c r="B409" s="64" t="s">
        <v>161</v>
      </c>
      <c r="C409" s="64" t="s">
        <v>22</v>
      </c>
      <c r="D409" s="65">
        <v>3</v>
      </c>
      <c r="E409" s="64" t="s">
        <v>15</v>
      </c>
      <c r="F409" s="61" t="s">
        <v>26</v>
      </c>
      <c r="G409" s="61" t="s">
        <v>700</v>
      </c>
      <c r="H409" s="87" t="str">
        <f>VLOOKUP(TablaResultados[[#This Row],[DNI]],'Jefes Directos mayo 2020'!$A$2:$I$318,8,0)</f>
        <v>RAMIREZ ZEVALLOS JOSE MIGUEL</v>
      </c>
      <c r="I409" s="75" t="s">
        <v>819</v>
      </c>
      <c r="J409" s="76">
        <v>41155</v>
      </c>
      <c r="K409" s="10">
        <v>62.5</v>
      </c>
      <c r="L409" s="10">
        <v>57.5</v>
      </c>
      <c r="M409" s="10">
        <v>60</v>
      </c>
      <c r="N409" s="10">
        <v>55</v>
      </c>
      <c r="O409" s="67">
        <v>10</v>
      </c>
      <c r="P409" s="45">
        <v>10</v>
      </c>
      <c r="Q409" s="45">
        <v>10</v>
      </c>
      <c r="R409" s="67">
        <v>10</v>
      </c>
      <c r="S409" s="77" t="s">
        <v>1805</v>
      </c>
      <c r="T409" s="67" t="s">
        <v>667</v>
      </c>
      <c r="U409" s="78">
        <v>32838</v>
      </c>
      <c r="V409" s="67">
        <f ca="1">ROUNDDOWN((TODAY()-TablaResultados[[#This Row],[Fecha de nacimiento]])/365,0)</f>
        <v>30</v>
      </c>
      <c r="W409" s="68">
        <f>IFERROR(AVERAGE(TablaResultados[[#This Row],[Score-Buscamos la excelencia]:[Score-Vivimos y disfrutamos]]),"")</f>
        <v>58.75</v>
      </c>
      <c r="X409" s="69">
        <f>AVERAGE(TablaResultados[[#This Row],[Count-Buscamos la excelencia]:[Count-Vivimos y disfrutamos]])</f>
        <v>10</v>
      </c>
      <c r="Y409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410" spans="1:25">
      <c r="A410" s="61" t="s">
        <v>327</v>
      </c>
      <c r="B410" s="64" t="s">
        <v>328</v>
      </c>
      <c r="C410" s="64" t="s">
        <v>22</v>
      </c>
      <c r="D410" s="65">
        <v>3</v>
      </c>
      <c r="E410" s="64" t="s">
        <v>15</v>
      </c>
      <c r="F410" s="61" t="s">
        <v>26</v>
      </c>
      <c r="G410" s="61" t="s">
        <v>756</v>
      </c>
      <c r="H410" s="87" t="str">
        <f>VLOOKUP(TablaResultados[[#This Row],[DNI]],'Jefes Directos mayo 2020'!$A$2:$I$318,8,0)</f>
        <v>RAMIREZ ZEVALLOS JOSE MIGUEL</v>
      </c>
      <c r="I410" s="75" t="s">
        <v>819</v>
      </c>
      <c r="J410" s="76">
        <v>40987</v>
      </c>
      <c r="K410" s="10">
        <v>71.666666666666671</v>
      </c>
      <c r="L410" s="10">
        <v>64.705882352941174</v>
      </c>
      <c r="M410" s="10">
        <v>70.3125</v>
      </c>
      <c r="N410" s="10">
        <v>64.705882352941174</v>
      </c>
      <c r="O410" s="67">
        <v>15</v>
      </c>
      <c r="P410" s="45">
        <v>17</v>
      </c>
      <c r="Q410" s="45">
        <v>16</v>
      </c>
      <c r="R410" s="67">
        <v>17</v>
      </c>
      <c r="S410" s="77" t="s">
        <v>1805</v>
      </c>
      <c r="T410" s="67" t="s">
        <v>667</v>
      </c>
      <c r="U410" s="78">
        <v>29263</v>
      </c>
      <c r="V410" s="67">
        <f ca="1">ROUNDDOWN((TODAY()-TablaResultados[[#This Row],[Fecha de nacimiento]])/365,0)</f>
        <v>40</v>
      </c>
      <c r="W410" s="68">
        <f>IFERROR(AVERAGE(TablaResultados[[#This Row],[Score-Buscamos la excelencia]:[Score-Vivimos y disfrutamos]]),"")</f>
        <v>67.847732843137251</v>
      </c>
      <c r="X410" s="69">
        <f>AVERAGE(TablaResultados[[#This Row],[Count-Buscamos la excelencia]:[Count-Vivimos y disfrutamos]])</f>
        <v>16.25</v>
      </c>
      <c r="Y410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411" spans="1:25">
      <c r="A411" s="61" t="s">
        <v>329</v>
      </c>
      <c r="B411" s="64" t="s">
        <v>330</v>
      </c>
      <c r="C411" s="64" t="s">
        <v>22</v>
      </c>
      <c r="D411" s="65">
        <v>3</v>
      </c>
      <c r="E411" s="64" t="s">
        <v>15</v>
      </c>
      <c r="F411" s="61" t="s">
        <v>26</v>
      </c>
      <c r="G411" s="61" t="s">
        <v>700</v>
      </c>
      <c r="H411" s="87" t="str">
        <f>VLOOKUP(TablaResultados[[#This Row],[DNI]],'Jefes Directos mayo 2020'!$A$2:$I$318,8,0)</f>
        <v>RAMIREZ ZEVALLOS JOSE MIGUEL</v>
      </c>
      <c r="I411" s="75" t="s">
        <v>819</v>
      </c>
      <c r="J411" s="76">
        <v>42677</v>
      </c>
      <c r="K411" s="10">
        <v>79.166666666666671</v>
      </c>
      <c r="L411" s="10">
        <v>75</v>
      </c>
      <c r="M411" s="10">
        <v>87.5</v>
      </c>
      <c r="N411" s="10">
        <v>62.5</v>
      </c>
      <c r="O411" s="67">
        <v>6</v>
      </c>
      <c r="P411" s="45">
        <v>6</v>
      </c>
      <c r="Q411" s="45">
        <v>6</v>
      </c>
      <c r="R411" s="67">
        <v>8</v>
      </c>
      <c r="S411" s="77" t="s">
        <v>1805</v>
      </c>
      <c r="T411" s="67" t="s">
        <v>667</v>
      </c>
      <c r="U411" s="78">
        <v>34690</v>
      </c>
      <c r="V411" s="67">
        <f ca="1">ROUNDDOWN((TODAY()-TablaResultados[[#This Row],[Fecha de nacimiento]])/365,0)</f>
        <v>25</v>
      </c>
      <c r="W411" s="68">
        <f>IFERROR(AVERAGE(TablaResultados[[#This Row],[Score-Buscamos la excelencia]:[Score-Vivimos y disfrutamos]]),"")</f>
        <v>76.041666666666671</v>
      </c>
      <c r="X411" s="69">
        <f>AVERAGE(TablaResultados[[#This Row],[Count-Buscamos la excelencia]:[Count-Vivimos y disfrutamos]])</f>
        <v>6.5</v>
      </c>
      <c r="Y411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412" spans="1:25">
      <c r="A412" s="61" t="s">
        <v>433</v>
      </c>
      <c r="B412" s="64" t="s">
        <v>434</v>
      </c>
      <c r="C412" s="64" t="s">
        <v>22</v>
      </c>
      <c r="D412" s="65">
        <v>3</v>
      </c>
      <c r="E412" s="64" t="s">
        <v>15</v>
      </c>
      <c r="F412" s="61" t="s">
        <v>26</v>
      </c>
      <c r="G412" s="61" t="s">
        <v>700</v>
      </c>
      <c r="H412" s="87" t="str">
        <f>VLOOKUP(TablaResultados[[#This Row],[DNI]],'Jefes Directos mayo 2020'!$A$2:$I$318,8,0)</f>
        <v>RAMIREZ ZEVALLOS JOSE MIGUEL</v>
      </c>
      <c r="I412" s="75" t="s">
        <v>819</v>
      </c>
      <c r="J412" s="76">
        <v>43318</v>
      </c>
      <c r="K412" s="10">
        <v>63.636363636363633</v>
      </c>
      <c r="L412" s="10">
        <v>54.545454545454547</v>
      </c>
      <c r="M412" s="10">
        <v>63.636363636363633</v>
      </c>
      <c r="N412" s="10">
        <v>58.333333333333343</v>
      </c>
      <c r="O412" s="67">
        <v>11</v>
      </c>
      <c r="P412" s="45">
        <v>11</v>
      </c>
      <c r="Q412" s="45">
        <v>11</v>
      </c>
      <c r="R412" s="67">
        <v>12</v>
      </c>
      <c r="S412" s="77" t="s">
        <v>1805</v>
      </c>
      <c r="T412" s="67" t="s">
        <v>667</v>
      </c>
      <c r="U412" s="78">
        <v>29974</v>
      </c>
      <c r="V412" s="67">
        <f ca="1">ROUNDDOWN((TODAY()-TablaResultados[[#This Row],[Fecha de nacimiento]])/365,0)</f>
        <v>38</v>
      </c>
      <c r="W412" s="68">
        <f>IFERROR(AVERAGE(TablaResultados[[#This Row],[Score-Buscamos la excelencia]:[Score-Vivimos y disfrutamos]]),"")</f>
        <v>60.037878787878789</v>
      </c>
      <c r="X412" s="69">
        <f>AVERAGE(TablaResultados[[#This Row],[Count-Buscamos la excelencia]:[Count-Vivimos y disfrutamos]])</f>
        <v>11.25</v>
      </c>
      <c r="Y412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413" spans="1:25">
      <c r="A413" s="61" t="s">
        <v>443</v>
      </c>
      <c r="B413" s="64" t="s">
        <v>444</v>
      </c>
      <c r="C413" s="64" t="s">
        <v>22</v>
      </c>
      <c r="D413" s="65">
        <v>3</v>
      </c>
      <c r="E413" s="64" t="s">
        <v>15</v>
      </c>
      <c r="F413" s="61" t="s">
        <v>26</v>
      </c>
      <c r="G413" s="61" t="s">
        <v>783</v>
      </c>
      <c r="H413" s="87" t="str">
        <f>VLOOKUP(TablaResultados[[#This Row],[DNI]],'Jefes Directos mayo 2020'!$A$2:$I$318,8,0)</f>
        <v>RAMIREZ ZEVALLOS JOSE MIGUEL</v>
      </c>
      <c r="I413" s="75" t="s">
        <v>819</v>
      </c>
      <c r="J413" s="76">
        <v>43164</v>
      </c>
      <c r="K413" s="10">
        <v>76.388888888888886</v>
      </c>
      <c r="L413" s="10">
        <v>71.05263157894737</v>
      </c>
      <c r="M413" s="10">
        <v>84.21052631578948</v>
      </c>
      <c r="N413" s="10">
        <v>68.75</v>
      </c>
      <c r="O413" s="67">
        <v>18</v>
      </c>
      <c r="P413" s="45">
        <v>19</v>
      </c>
      <c r="Q413" s="45">
        <v>19</v>
      </c>
      <c r="R413" s="67">
        <v>20</v>
      </c>
      <c r="S413" s="77" t="s">
        <v>1805</v>
      </c>
      <c r="T413" s="67" t="s">
        <v>667</v>
      </c>
      <c r="U413" s="78">
        <v>34644</v>
      </c>
      <c r="V413" s="67">
        <f ca="1">ROUNDDOWN((TODAY()-TablaResultados[[#This Row],[Fecha de nacimiento]])/365,0)</f>
        <v>25</v>
      </c>
      <c r="W413" s="68">
        <f>IFERROR(AVERAGE(TablaResultados[[#This Row],[Score-Buscamos la excelencia]:[Score-Vivimos y disfrutamos]]),"")</f>
        <v>75.100511695906434</v>
      </c>
      <c r="X413" s="69">
        <f>AVERAGE(TablaResultados[[#This Row],[Count-Buscamos la excelencia]:[Count-Vivimos y disfrutamos]])</f>
        <v>19</v>
      </c>
      <c r="Y413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414" spans="1:25">
      <c r="A414" s="61" t="s">
        <v>557</v>
      </c>
      <c r="B414" s="64" t="s">
        <v>558</v>
      </c>
      <c r="C414" s="64" t="s">
        <v>22</v>
      </c>
      <c r="D414" s="65">
        <v>3</v>
      </c>
      <c r="E414" s="64" t="s">
        <v>15</v>
      </c>
      <c r="F414" s="61" t="s">
        <v>26</v>
      </c>
      <c r="G414" s="61" t="s">
        <v>803</v>
      </c>
      <c r="H414" s="87" t="str">
        <f>VLOOKUP(TablaResultados[[#This Row],[DNI]],'Jefes Directos mayo 2020'!$A$2:$I$318,8,0)</f>
        <v>RAMIREZ ZEVALLOS JOSE MIGUEL</v>
      </c>
      <c r="I414" s="75" t="s">
        <v>819</v>
      </c>
      <c r="J414" s="76">
        <v>42310</v>
      </c>
      <c r="K414" s="10">
        <v>82.142857142857139</v>
      </c>
      <c r="L414" s="10">
        <v>90</v>
      </c>
      <c r="M414" s="10">
        <v>92.1875</v>
      </c>
      <c r="N414" s="10">
        <v>75</v>
      </c>
      <c r="O414" s="67">
        <v>14</v>
      </c>
      <c r="P414" s="45">
        <v>15</v>
      </c>
      <c r="Q414" s="45">
        <v>16</v>
      </c>
      <c r="R414" s="67">
        <v>16</v>
      </c>
      <c r="S414" s="77" t="s">
        <v>1805</v>
      </c>
      <c r="T414" s="67" t="s">
        <v>667</v>
      </c>
      <c r="U414" s="78">
        <v>30829</v>
      </c>
      <c r="V414" s="67">
        <f ca="1">ROUNDDOWN((TODAY()-TablaResultados[[#This Row],[Fecha de nacimiento]])/365,0)</f>
        <v>36</v>
      </c>
      <c r="W414" s="68">
        <f>IFERROR(AVERAGE(TablaResultados[[#This Row],[Score-Buscamos la excelencia]:[Score-Vivimos y disfrutamos]]),"")</f>
        <v>84.832589285714278</v>
      </c>
      <c r="X414" s="69">
        <f>AVERAGE(TablaResultados[[#This Row],[Count-Buscamos la excelencia]:[Count-Vivimos y disfrutamos]])</f>
        <v>15.25</v>
      </c>
      <c r="Y414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415" spans="1:25">
      <c r="A415" s="62" t="s">
        <v>632</v>
      </c>
      <c r="B415" s="64" t="s">
        <v>633</v>
      </c>
      <c r="C415" s="64" t="s">
        <v>14</v>
      </c>
      <c r="D415" s="65">
        <v>4</v>
      </c>
      <c r="E415" s="64" t="s">
        <v>15</v>
      </c>
      <c r="F415" s="61" t="s">
        <v>26</v>
      </c>
      <c r="G415" s="61" t="s">
        <v>675</v>
      </c>
      <c r="H415" s="87" t="str">
        <f>VLOOKUP(TablaResultados[[#This Row],[DNI]],'Jefes Directos mayo 2020'!$A$2:$I$318,8,0)</f>
        <v>RAMIREZ ZEVALLOS JOSE MIGUEL</v>
      </c>
      <c r="I415" s="75" t="s">
        <v>819</v>
      </c>
      <c r="J415" s="76">
        <v>40822</v>
      </c>
      <c r="K415" s="10">
        <v>58.928571428571431</v>
      </c>
      <c r="L415" s="10">
        <v>56.666666666666657</v>
      </c>
      <c r="M415" s="10">
        <v>55</v>
      </c>
      <c r="N415" s="10">
        <v>56.25</v>
      </c>
      <c r="O415" s="67">
        <v>14</v>
      </c>
      <c r="P415" s="45">
        <v>15</v>
      </c>
      <c r="Q415" s="45">
        <v>15</v>
      </c>
      <c r="R415" s="67">
        <v>16</v>
      </c>
      <c r="S415" s="77" t="s">
        <v>1805</v>
      </c>
      <c r="T415" s="67" t="s">
        <v>667</v>
      </c>
      <c r="U415" s="78">
        <v>31885</v>
      </c>
      <c r="V415" s="67">
        <f ca="1">ROUNDDOWN((TODAY()-TablaResultados[[#This Row],[Fecha de nacimiento]])/365,0)</f>
        <v>33</v>
      </c>
      <c r="W415" s="68">
        <f>IFERROR(AVERAGE(TablaResultados[[#This Row],[Score-Buscamos la excelencia]:[Score-Vivimos y disfrutamos]]),"")</f>
        <v>56.711309523809518</v>
      </c>
      <c r="X415" s="69">
        <f>AVERAGE(TablaResultados[[#This Row],[Count-Buscamos la excelencia]:[Count-Vivimos y disfrutamos]])</f>
        <v>15</v>
      </c>
      <c r="Y415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416" spans="1:25">
      <c r="A416" s="61" t="s">
        <v>593</v>
      </c>
      <c r="B416" s="64" t="s">
        <v>594</v>
      </c>
      <c r="C416" s="64" t="s">
        <v>22</v>
      </c>
      <c r="D416" s="65">
        <v>3</v>
      </c>
      <c r="E416" s="64" t="s">
        <v>15</v>
      </c>
      <c r="F416" s="61" t="s">
        <v>26</v>
      </c>
      <c r="G416" s="61" t="s">
        <v>700</v>
      </c>
      <c r="H416" s="87" t="str">
        <f>VLOOKUP(TablaResultados[[#This Row],[DNI]],'Jefes Directos mayo 2020'!$A$2:$I$318,8,0)</f>
        <v>RAMIREZ ZEVALLOS JOSE MIGUEL</v>
      </c>
      <c r="I416" s="75" t="s">
        <v>819</v>
      </c>
      <c r="J416" s="76">
        <v>39661</v>
      </c>
      <c r="K416" s="10">
        <v>57.692307692307693</v>
      </c>
      <c r="L416" s="10">
        <v>65.384615384615387</v>
      </c>
      <c r="M416" s="10">
        <v>67.857142857142861</v>
      </c>
      <c r="N416" s="10">
        <v>66.071428571428569</v>
      </c>
      <c r="O416" s="67">
        <v>13</v>
      </c>
      <c r="P416" s="45">
        <v>13</v>
      </c>
      <c r="Q416" s="45">
        <v>14</v>
      </c>
      <c r="R416" s="67">
        <v>14</v>
      </c>
      <c r="S416" s="77" t="s">
        <v>1805</v>
      </c>
      <c r="T416" s="67" t="s">
        <v>667</v>
      </c>
      <c r="U416" s="78">
        <v>26726</v>
      </c>
      <c r="V416" s="67">
        <f ca="1">ROUNDDOWN((TODAY()-TablaResultados[[#This Row],[Fecha de nacimiento]])/365,0)</f>
        <v>47</v>
      </c>
      <c r="W416" s="68">
        <f>IFERROR(AVERAGE(TablaResultados[[#This Row],[Score-Buscamos la excelencia]:[Score-Vivimos y disfrutamos]]),"")</f>
        <v>64.251373626373621</v>
      </c>
      <c r="X416" s="69">
        <f>AVERAGE(TablaResultados[[#This Row],[Count-Buscamos la excelencia]:[Count-Vivimos y disfrutamos]])</f>
        <v>13.5</v>
      </c>
      <c r="Y416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45 años a 54 años</v>
      </c>
    </row>
    <row r="417" spans="1:25">
      <c r="A417" s="7" t="s">
        <v>51</v>
      </c>
      <c r="B417" s="8" t="s">
        <v>52</v>
      </c>
      <c r="C417" s="8" t="s">
        <v>14</v>
      </c>
      <c r="D417" s="9">
        <v>4</v>
      </c>
      <c r="E417" s="8" t="s">
        <v>15</v>
      </c>
      <c r="F417" s="7" t="s">
        <v>47</v>
      </c>
      <c r="G417" s="8" t="s">
        <v>689</v>
      </c>
      <c r="H417" s="8" t="str">
        <f>VLOOKUP(TablaResultados[[#This Row],[DNI]],'Jefes Directos mayo 2020'!$A$2:$I$318,8,0)</f>
        <v>RIVERA VASQUEZ MARTIN RODOLFO</v>
      </c>
      <c r="I417" s="36" t="s">
        <v>821</v>
      </c>
      <c r="J417" s="58">
        <v>43262</v>
      </c>
      <c r="K417" s="10">
        <v>80.357142857142861</v>
      </c>
      <c r="L417" s="10">
        <v>80.357142857142861</v>
      </c>
      <c r="M417" s="10">
        <v>87.5</v>
      </c>
      <c r="N417" s="10">
        <v>82.692307692307693</v>
      </c>
      <c r="O417" s="11">
        <v>14</v>
      </c>
      <c r="P417" s="11">
        <v>14</v>
      </c>
      <c r="Q417" s="11">
        <v>14</v>
      </c>
      <c r="R417" s="11">
        <v>13</v>
      </c>
      <c r="S417" s="18" t="s">
        <v>637</v>
      </c>
      <c r="T417" s="27" t="s">
        <v>667</v>
      </c>
      <c r="U417" s="30">
        <v>33247</v>
      </c>
      <c r="V417" s="54">
        <f ca="1">ROUNDDOWN((TODAY()-TablaResultados[[#This Row],[Fecha de nacimiento]])/365,0)</f>
        <v>29</v>
      </c>
      <c r="W417" s="55">
        <f>IFERROR(AVERAGE(TablaResultados[[#This Row],[Score-Buscamos la excelencia]:[Score-Vivimos y disfrutamos]]),"")</f>
        <v>82.72664835164835</v>
      </c>
      <c r="X417" s="56">
        <f>AVERAGE(TablaResultados[[#This Row],[Count-Buscamos la excelencia]:[Count-Vivimos y disfrutamos]])</f>
        <v>13.75</v>
      </c>
      <c r="Y417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418" spans="1:25">
      <c r="A418" s="7" t="s">
        <v>168</v>
      </c>
      <c r="B418" s="8" t="s">
        <v>169</v>
      </c>
      <c r="C418" s="8" t="s">
        <v>14</v>
      </c>
      <c r="D418" s="9">
        <v>4</v>
      </c>
      <c r="E418" s="8" t="s">
        <v>15</v>
      </c>
      <c r="F418" s="7" t="s">
        <v>47</v>
      </c>
      <c r="G418" s="8" t="s">
        <v>728</v>
      </c>
      <c r="H418" s="8" t="str">
        <f>VLOOKUP(TablaResultados[[#This Row],[DNI]],'Jefes Directos mayo 2020'!$A$2:$I$318,8,0)</f>
        <v>RIVERA VASQUEZ MARTIN RODOLFO</v>
      </c>
      <c r="I418" s="36" t="s">
        <v>821</v>
      </c>
      <c r="J418" s="58">
        <v>43717</v>
      </c>
      <c r="K418" s="10">
        <v>75</v>
      </c>
      <c r="L418" s="10">
        <v>75</v>
      </c>
      <c r="M418" s="10">
        <v>75</v>
      </c>
      <c r="N418" s="10">
        <v>75</v>
      </c>
      <c r="O418" s="11">
        <v>2</v>
      </c>
      <c r="P418" s="11">
        <v>3</v>
      </c>
      <c r="Q418" s="11">
        <v>3</v>
      </c>
      <c r="R418" s="11">
        <v>2</v>
      </c>
      <c r="S418" s="18" t="s">
        <v>637</v>
      </c>
      <c r="T418" s="27" t="s">
        <v>667</v>
      </c>
      <c r="U418" s="30">
        <v>33991</v>
      </c>
      <c r="V418" s="54">
        <f ca="1">ROUNDDOWN((TODAY()-TablaResultados[[#This Row],[Fecha de nacimiento]])/365,0)</f>
        <v>27</v>
      </c>
      <c r="W418" s="55">
        <f>IFERROR(AVERAGE(TablaResultados[[#This Row],[Score-Buscamos la excelencia]:[Score-Vivimos y disfrutamos]]),"")</f>
        <v>75</v>
      </c>
      <c r="X418" s="56">
        <f>AVERAGE(TablaResultados[[#This Row],[Count-Buscamos la excelencia]:[Count-Vivimos y disfrutamos]])</f>
        <v>2.5</v>
      </c>
      <c r="Y418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419" spans="1:25">
      <c r="A419" s="7" t="s">
        <v>283</v>
      </c>
      <c r="B419" s="8" t="s">
        <v>284</v>
      </c>
      <c r="C419" s="8" t="s">
        <v>14</v>
      </c>
      <c r="D419" s="9">
        <v>4</v>
      </c>
      <c r="E419" s="8" t="s">
        <v>15</v>
      </c>
      <c r="F419" s="7" t="s">
        <v>47</v>
      </c>
      <c r="G419" s="8" t="s">
        <v>683</v>
      </c>
      <c r="H419" s="8" t="str">
        <f>VLOOKUP(TablaResultados[[#This Row],[DNI]],'Jefes Directos mayo 2020'!$A$2:$I$318,8,0)</f>
        <v>RIVERA VASQUEZ MARTIN RODOLFO</v>
      </c>
      <c r="I419" s="36" t="s">
        <v>821</v>
      </c>
      <c r="J419" s="58">
        <v>43717</v>
      </c>
      <c r="K419" s="10">
        <v>81.25</v>
      </c>
      <c r="L419" s="10">
        <v>75</v>
      </c>
      <c r="M419" s="10">
        <v>75</v>
      </c>
      <c r="N419" s="10">
        <v>81.25</v>
      </c>
      <c r="O419" s="11">
        <v>4</v>
      </c>
      <c r="P419" s="11">
        <v>4</v>
      </c>
      <c r="Q419" s="11">
        <v>4</v>
      </c>
      <c r="R419" s="11">
        <v>4</v>
      </c>
      <c r="S419" s="18" t="s">
        <v>637</v>
      </c>
      <c r="T419" s="27" t="s">
        <v>667</v>
      </c>
      <c r="U419" s="30">
        <v>36787</v>
      </c>
      <c r="V419" s="54">
        <f ca="1">ROUNDDOWN((TODAY()-TablaResultados[[#This Row],[Fecha de nacimiento]])/365,0)</f>
        <v>19</v>
      </c>
      <c r="W419" s="55">
        <f>IFERROR(AVERAGE(TablaResultados[[#This Row],[Score-Buscamos la excelencia]:[Score-Vivimos y disfrutamos]]),"")</f>
        <v>78.125</v>
      </c>
      <c r="X419" s="56">
        <f>AVERAGE(TablaResultados[[#This Row],[Count-Buscamos la excelencia]:[Count-Vivimos y disfrutamos]])</f>
        <v>4</v>
      </c>
      <c r="Y419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18 años a 24 años</v>
      </c>
    </row>
    <row r="420" spans="1:25">
      <c r="A420" s="7" t="s">
        <v>364</v>
      </c>
      <c r="B420" s="8" t="s">
        <v>365</v>
      </c>
      <c r="C420" s="8" t="s">
        <v>14</v>
      </c>
      <c r="D420" s="9">
        <v>4</v>
      </c>
      <c r="E420" s="8" t="s">
        <v>15</v>
      </c>
      <c r="F420" s="7" t="s">
        <v>47</v>
      </c>
      <c r="G420" s="8" t="s">
        <v>728</v>
      </c>
      <c r="H420" s="8" t="str">
        <f>VLOOKUP(TablaResultados[[#This Row],[DNI]],'Jefes Directos mayo 2020'!$A$2:$I$318,8,0)</f>
        <v>RIVERA VASQUEZ MARTIN RODOLFO</v>
      </c>
      <c r="I420" s="36" t="s">
        <v>821</v>
      </c>
      <c r="J420" s="58">
        <v>43847</v>
      </c>
      <c r="K420" s="10">
        <v>83.333333333333329</v>
      </c>
      <c r="L420" s="10">
        <v>75</v>
      </c>
      <c r="M420" s="10">
        <v>75</v>
      </c>
      <c r="N420" s="10">
        <v>87.5</v>
      </c>
      <c r="O420" s="11">
        <v>3</v>
      </c>
      <c r="P420" s="11">
        <v>4</v>
      </c>
      <c r="Q420" s="11">
        <v>4</v>
      </c>
      <c r="R420" s="11">
        <v>2</v>
      </c>
      <c r="S420" s="18" t="s">
        <v>637</v>
      </c>
      <c r="T420" s="27" t="s">
        <v>667</v>
      </c>
      <c r="U420" s="30">
        <v>34251</v>
      </c>
      <c r="V420" s="54">
        <f ca="1">ROUNDDOWN((TODAY()-TablaResultados[[#This Row],[Fecha de nacimiento]])/365,0)</f>
        <v>26</v>
      </c>
      <c r="W420" s="55">
        <f>IFERROR(AVERAGE(TablaResultados[[#This Row],[Score-Buscamos la excelencia]:[Score-Vivimos y disfrutamos]]),"")</f>
        <v>80.208333333333329</v>
      </c>
      <c r="X420" s="56">
        <f>AVERAGE(TablaResultados[[#This Row],[Count-Buscamos la excelencia]:[Count-Vivimos y disfrutamos]])</f>
        <v>3.25</v>
      </c>
      <c r="Y420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421" spans="1:25">
      <c r="A421" s="7" t="s">
        <v>370</v>
      </c>
      <c r="B421" s="8" t="s">
        <v>371</v>
      </c>
      <c r="C421" s="8" t="s">
        <v>22</v>
      </c>
      <c r="D421" s="9">
        <v>3</v>
      </c>
      <c r="E421" s="8" t="s">
        <v>15</v>
      </c>
      <c r="F421" s="7" t="s">
        <v>47</v>
      </c>
      <c r="G421" s="8" t="s">
        <v>690</v>
      </c>
      <c r="H421" s="8" t="str">
        <f>VLOOKUP(TablaResultados[[#This Row],[DNI]],'Jefes Directos mayo 2020'!$A$2:$I$318,8,0)</f>
        <v>RIVERA VASQUEZ MARTIN RODOLFO</v>
      </c>
      <c r="I421" s="36" t="s">
        <v>821</v>
      </c>
      <c r="J421" s="58">
        <v>37991</v>
      </c>
      <c r="K421" s="10">
        <v>78.84615384615384</v>
      </c>
      <c r="L421" s="10">
        <v>76.92307692307692</v>
      </c>
      <c r="M421" s="10">
        <v>84.615384615384613</v>
      </c>
      <c r="N421" s="10">
        <v>83.333333333333329</v>
      </c>
      <c r="O421" s="11">
        <v>13</v>
      </c>
      <c r="P421" s="11">
        <v>13</v>
      </c>
      <c r="Q421" s="11">
        <v>13</v>
      </c>
      <c r="R421" s="11">
        <v>12</v>
      </c>
      <c r="S421" s="18" t="s">
        <v>637</v>
      </c>
      <c r="T421" s="27" t="s">
        <v>667</v>
      </c>
      <c r="U421" s="30">
        <v>20245</v>
      </c>
      <c r="V421" s="54">
        <f ca="1">ROUNDDOWN((TODAY()-TablaResultados[[#This Row],[Fecha de nacimiento]])/365,0)</f>
        <v>65</v>
      </c>
      <c r="W421" s="55">
        <f>IFERROR(AVERAGE(TablaResultados[[#This Row],[Score-Buscamos la excelencia]:[Score-Vivimos y disfrutamos]]),"")</f>
        <v>80.929487179487182</v>
      </c>
      <c r="X421" s="56">
        <f>AVERAGE(TablaResultados[[#This Row],[Count-Buscamos la excelencia]:[Count-Vivimos y disfrutamos]])</f>
        <v>12.75</v>
      </c>
      <c r="Y421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Más de 54 años</v>
      </c>
    </row>
    <row r="422" spans="1:25">
      <c r="A422" s="7" t="s">
        <v>392</v>
      </c>
      <c r="B422" s="8" t="s">
        <v>393</v>
      </c>
      <c r="C422" s="8" t="s">
        <v>22</v>
      </c>
      <c r="D422" s="9">
        <v>3</v>
      </c>
      <c r="E422" s="8" t="s">
        <v>15</v>
      </c>
      <c r="F422" s="7" t="s">
        <v>47</v>
      </c>
      <c r="G422" s="8" t="s">
        <v>770</v>
      </c>
      <c r="H422" s="8" t="str">
        <f>VLOOKUP(TablaResultados[[#This Row],[DNI]],'Jefes Directos mayo 2020'!$A$2:$I$318,8,0)</f>
        <v>RIVERA VASQUEZ MARTIN RODOLFO</v>
      </c>
      <c r="I422" s="36" t="s">
        <v>821</v>
      </c>
      <c r="J422" s="58">
        <v>42401</v>
      </c>
      <c r="K422" s="10">
        <v>73.684210526315795</v>
      </c>
      <c r="L422" s="10">
        <v>70</v>
      </c>
      <c r="M422" s="10">
        <v>76.388888888888886</v>
      </c>
      <c r="N422" s="10">
        <v>73.529411764705884</v>
      </c>
      <c r="O422" s="11">
        <v>19</v>
      </c>
      <c r="P422" s="11">
        <v>20</v>
      </c>
      <c r="Q422" s="11">
        <v>18</v>
      </c>
      <c r="R422" s="11">
        <v>17</v>
      </c>
      <c r="S422" s="18" t="s">
        <v>637</v>
      </c>
      <c r="T422" s="27" t="s">
        <v>667</v>
      </c>
      <c r="U422" s="30">
        <v>30695</v>
      </c>
      <c r="V422" s="54">
        <f ca="1">ROUNDDOWN((TODAY()-TablaResultados[[#This Row],[Fecha de nacimiento]])/365,0)</f>
        <v>36</v>
      </c>
      <c r="W422" s="55">
        <f>IFERROR(AVERAGE(TablaResultados[[#This Row],[Score-Buscamos la excelencia]:[Score-Vivimos y disfrutamos]]),"")</f>
        <v>73.400627794977638</v>
      </c>
      <c r="X422" s="56">
        <f>AVERAGE(TablaResultados[[#This Row],[Count-Buscamos la excelencia]:[Count-Vivimos y disfrutamos]])</f>
        <v>18.5</v>
      </c>
      <c r="Y422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423" spans="1:25">
      <c r="A423" s="7" t="s">
        <v>508</v>
      </c>
      <c r="B423" s="8" t="s">
        <v>509</v>
      </c>
      <c r="C423" s="8" t="s">
        <v>22</v>
      </c>
      <c r="D423" s="9">
        <v>3</v>
      </c>
      <c r="E423" s="8" t="s">
        <v>15</v>
      </c>
      <c r="F423" s="7" t="s">
        <v>47</v>
      </c>
      <c r="G423" s="8" t="s">
        <v>779</v>
      </c>
      <c r="H423" s="8" t="str">
        <f>VLOOKUP(TablaResultados[[#This Row],[DNI]],'Jefes Directos mayo 2020'!$A$2:$I$318,8,0)</f>
        <v>RIVERA VASQUEZ MARTIN RODOLFO</v>
      </c>
      <c r="I423" s="36" t="s">
        <v>821</v>
      </c>
      <c r="J423" s="58">
        <v>41719</v>
      </c>
      <c r="K423" s="10">
        <v>72.5</v>
      </c>
      <c r="L423" s="10">
        <v>72.222222222222229</v>
      </c>
      <c r="M423" s="10">
        <v>75</v>
      </c>
      <c r="N423" s="10">
        <v>68.75</v>
      </c>
      <c r="O423" s="11">
        <v>10</v>
      </c>
      <c r="P423" s="11">
        <v>9</v>
      </c>
      <c r="Q423" s="11">
        <v>10</v>
      </c>
      <c r="R423" s="11">
        <v>8</v>
      </c>
      <c r="S423" s="18" t="s">
        <v>637</v>
      </c>
      <c r="T423" s="27" t="s">
        <v>667</v>
      </c>
      <c r="U423" s="30">
        <v>27768</v>
      </c>
      <c r="V423" s="54">
        <f ca="1">ROUNDDOWN((TODAY()-TablaResultados[[#This Row],[Fecha de nacimiento]])/365,0)</f>
        <v>44</v>
      </c>
      <c r="W423" s="55">
        <f>IFERROR(AVERAGE(TablaResultados[[#This Row],[Score-Buscamos la excelencia]:[Score-Vivimos y disfrutamos]]),"")</f>
        <v>72.118055555555557</v>
      </c>
      <c r="X423" s="56">
        <f>AVERAGE(TablaResultados[[#This Row],[Count-Buscamos la excelencia]:[Count-Vivimos y disfrutamos]])</f>
        <v>9.25</v>
      </c>
      <c r="Y423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424" spans="1:25">
      <c r="A424" s="7" t="s">
        <v>599</v>
      </c>
      <c r="B424" s="8" t="s">
        <v>600</v>
      </c>
      <c r="C424" s="8" t="s">
        <v>14</v>
      </c>
      <c r="D424" s="9">
        <v>4</v>
      </c>
      <c r="E424" s="8" t="s">
        <v>15</v>
      </c>
      <c r="F424" s="7" t="s">
        <v>47</v>
      </c>
      <c r="G424" s="8" t="s">
        <v>728</v>
      </c>
      <c r="H424" s="8" t="str">
        <f>VLOOKUP(TablaResultados[[#This Row],[DNI]],'Jefes Directos mayo 2020'!$A$2:$I$318,8,0)</f>
        <v>RIVERA VASQUEZ MARTIN RODOLFO</v>
      </c>
      <c r="I424" s="36" t="s">
        <v>821</v>
      </c>
      <c r="J424" s="58">
        <v>38306</v>
      </c>
      <c r="K424" s="10">
        <v>64.285714285714292</v>
      </c>
      <c r="L424" s="10">
        <v>60.714285714285722</v>
      </c>
      <c r="M424" s="10">
        <v>67.857142857142861</v>
      </c>
      <c r="N424" s="10">
        <v>62.5</v>
      </c>
      <c r="O424" s="11">
        <v>7</v>
      </c>
      <c r="P424" s="11">
        <v>7</v>
      </c>
      <c r="Q424" s="11">
        <v>7</v>
      </c>
      <c r="R424" s="11">
        <v>6</v>
      </c>
      <c r="S424" s="18" t="s">
        <v>637</v>
      </c>
      <c r="T424" s="27" t="s">
        <v>667</v>
      </c>
      <c r="U424" s="30">
        <v>30373</v>
      </c>
      <c r="V424" s="54">
        <f ca="1">ROUNDDOWN((TODAY()-TablaResultados[[#This Row],[Fecha de nacimiento]])/365,0)</f>
        <v>37</v>
      </c>
      <c r="W424" s="55">
        <f>IFERROR(AVERAGE(TablaResultados[[#This Row],[Score-Buscamos la excelencia]:[Score-Vivimos y disfrutamos]]),"")</f>
        <v>63.839285714285722</v>
      </c>
      <c r="X424" s="56">
        <f>AVERAGE(TablaResultados[[#This Row],[Count-Buscamos la excelencia]:[Count-Vivimos y disfrutamos]])</f>
        <v>6.75</v>
      </c>
      <c r="Y424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425" spans="1:25">
      <c r="A425" s="61" t="s">
        <v>51</v>
      </c>
      <c r="B425" s="64" t="s">
        <v>52</v>
      </c>
      <c r="C425" s="64" t="s">
        <v>14</v>
      </c>
      <c r="D425" s="65">
        <v>4</v>
      </c>
      <c r="E425" s="64" t="s">
        <v>15</v>
      </c>
      <c r="F425" s="61" t="s">
        <v>47</v>
      </c>
      <c r="G425" s="61" t="s">
        <v>689</v>
      </c>
      <c r="H425" s="87" t="str">
        <f>VLOOKUP(TablaResultados[[#This Row],[DNI]],'Jefes Directos mayo 2020'!$A$2:$I$318,8,0)</f>
        <v>RIVERA VASQUEZ MARTIN RODOLFO</v>
      </c>
      <c r="I425" s="75" t="s">
        <v>821</v>
      </c>
      <c r="J425" s="76">
        <v>43262</v>
      </c>
      <c r="K425" s="10">
        <v>85</v>
      </c>
      <c r="L425" s="10">
        <v>79.411764705882348</v>
      </c>
      <c r="M425" s="10">
        <v>86.764705882352942</v>
      </c>
      <c r="N425" s="10">
        <v>85.294117647058826</v>
      </c>
      <c r="O425" s="67">
        <v>15</v>
      </c>
      <c r="P425" s="45">
        <v>17</v>
      </c>
      <c r="Q425" s="45">
        <v>17</v>
      </c>
      <c r="R425" s="67">
        <v>17</v>
      </c>
      <c r="S425" s="77" t="s">
        <v>1805</v>
      </c>
      <c r="T425" s="67" t="s">
        <v>667</v>
      </c>
      <c r="U425" s="78">
        <v>33247</v>
      </c>
      <c r="V425" s="67">
        <f ca="1">ROUNDDOWN((TODAY()-TablaResultados[[#This Row],[Fecha de nacimiento]])/365,0)</f>
        <v>29</v>
      </c>
      <c r="W425" s="68">
        <f>IFERROR(AVERAGE(TablaResultados[[#This Row],[Score-Buscamos la excelencia]:[Score-Vivimos y disfrutamos]]),"")</f>
        <v>84.117647058823536</v>
      </c>
      <c r="X425" s="69">
        <f>AVERAGE(TablaResultados[[#This Row],[Count-Buscamos la excelencia]:[Count-Vivimos y disfrutamos]])</f>
        <v>16.5</v>
      </c>
      <c r="Y425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426" spans="1:25">
      <c r="A426" s="61" t="s">
        <v>168</v>
      </c>
      <c r="B426" s="64" t="s">
        <v>169</v>
      </c>
      <c r="C426" s="64" t="s">
        <v>14</v>
      </c>
      <c r="D426" s="65">
        <v>4</v>
      </c>
      <c r="E426" s="64" t="s">
        <v>15</v>
      </c>
      <c r="F426" s="61" t="s">
        <v>47</v>
      </c>
      <c r="G426" s="61" t="s">
        <v>728</v>
      </c>
      <c r="H426" s="87" t="str">
        <f>VLOOKUP(TablaResultados[[#This Row],[DNI]],'Jefes Directos mayo 2020'!$A$2:$I$318,8,0)</f>
        <v>RIVERA VASQUEZ MARTIN RODOLFO</v>
      </c>
      <c r="I426" s="75" t="s">
        <v>821</v>
      </c>
      <c r="J426" s="76">
        <v>43717</v>
      </c>
      <c r="K426" s="10">
        <v>58.333333333333343</v>
      </c>
      <c r="L426" s="10">
        <v>83.333333333333329</v>
      </c>
      <c r="M426" s="10">
        <v>83.333333333333329</v>
      </c>
      <c r="N426" s="10">
        <v>66.666666666666671</v>
      </c>
      <c r="O426" s="67">
        <v>3</v>
      </c>
      <c r="P426" s="45">
        <v>3</v>
      </c>
      <c r="Q426" s="45">
        <v>3</v>
      </c>
      <c r="R426" s="67">
        <v>3</v>
      </c>
      <c r="S426" s="77" t="s">
        <v>1805</v>
      </c>
      <c r="T426" s="67" t="s">
        <v>667</v>
      </c>
      <c r="U426" s="78">
        <v>33991</v>
      </c>
      <c r="V426" s="67">
        <f ca="1">ROUNDDOWN((TODAY()-TablaResultados[[#This Row],[Fecha de nacimiento]])/365,0)</f>
        <v>27</v>
      </c>
      <c r="W426" s="68">
        <f>IFERROR(AVERAGE(TablaResultados[[#This Row],[Score-Buscamos la excelencia]:[Score-Vivimos y disfrutamos]]),"")</f>
        <v>72.916666666666671</v>
      </c>
      <c r="X426" s="69">
        <f>AVERAGE(TablaResultados[[#This Row],[Count-Buscamos la excelencia]:[Count-Vivimos y disfrutamos]])</f>
        <v>3</v>
      </c>
      <c r="Y426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427" spans="1:25">
      <c r="A427" s="61" t="s">
        <v>283</v>
      </c>
      <c r="B427" s="64" t="s">
        <v>284</v>
      </c>
      <c r="C427" s="64" t="s">
        <v>14</v>
      </c>
      <c r="D427" s="65">
        <v>4</v>
      </c>
      <c r="E427" s="64" t="s">
        <v>15</v>
      </c>
      <c r="F427" s="61" t="s">
        <v>47</v>
      </c>
      <c r="G427" s="61" t="s">
        <v>683</v>
      </c>
      <c r="H427" s="87" t="str">
        <f>VLOOKUP(TablaResultados[[#This Row],[DNI]],'Jefes Directos mayo 2020'!$A$2:$I$318,8,0)</f>
        <v>RIVERA VASQUEZ MARTIN RODOLFO</v>
      </c>
      <c r="I427" s="75" t="s">
        <v>821</v>
      </c>
      <c r="J427" s="76">
        <v>43717</v>
      </c>
      <c r="K427" s="10">
        <v>78.571428571428569</v>
      </c>
      <c r="L427" s="10">
        <v>82.142857142857139</v>
      </c>
      <c r="M427" s="10">
        <v>78.571428571428569</v>
      </c>
      <c r="N427" s="10">
        <v>69.444444444444443</v>
      </c>
      <c r="O427" s="67">
        <v>7</v>
      </c>
      <c r="P427" s="45">
        <v>7</v>
      </c>
      <c r="Q427" s="45">
        <v>7</v>
      </c>
      <c r="R427" s="67">
        <v>9</v>
      </c>
      <c r="S427" s="77" t="s">
        <v>1805</v>
      </c>
      <c r="T427" s="67" t="s">
        <v>667</v>
      </c>
      <c r="U427" s="78">
        <v>36787</v>
      </c>
      <c r="V427" s="67">
        <f ca="1">ROUNDDOWN((TODAY()-TablaResultados[[#This Row],[Fecha de nacimiento]])/365,0)</f>
        <v>19</v>
      </c>
      <c r="W427" s="68">
        <f>IFERROR(AVERAGE(TablaResultados[[#This Row],[Score-Buscamos la excelencia]:[Score-Vivimos y disfrutamos]]),"")</f>
        <v>77.182539682539684</v>
      </c>
      <c r="X427" s="69">
        <f>AVERAGE(TablaResultados[[#This Row],[Count-Buscamos la excelencia]:[Count-Vivimos y disfrutamos]])</f>
        <v>7.5</v>
      </c>
      <c r="Y427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18 años a 24 años</v>
      </c>
    </row>
    <row r="428" spans="1:25">
      <c r="A428" s="61" t="s">
        <v>364</v>
      </c>
      <c r="B428" s="64" t="s">
        <v>365</v>
      </c>
      <c r="C428" s="64" t="s">
        <v>14</v>
      </c>
      <c r="D428" s="65">
        <v>4</v>
      </c>
      <c r="E428" s="64" t="s">
        <v>15</v>
      </c>
      <c r="F428" s="61" t="s">
        <v>47</v>
      </c>
      <c r="G428" s="61" t="s">
        <v>728</v>
      </c>
      <c r="H428" s="87" t="str">
        <f>VLOOKUP(TablaResultados[[#This Row],[DNI]],'Jefes Directos mayo 2020'!$A$2:$I$318,8,0)</f>
        <v>RIVERA VASQUEZ MARTIN RODOLFO</v>
      </c>
      <c r="I428" s="75" t="s">
        <v>821</v>
      </c>
      <c r="J428" s="76">
        <v>43847</v>
      </c>
      <c r="K428" s="10">
        <v>62.5</v>
      </c>
      <c r="L428" s="10">
        <v>75</v>
      </c>
      <c r="M428" s="10">
        <v>79.166666666666671</v>
      </c>
      <c r="N428" s="10">
        <v>79.166666666666671</v>
      </c>
      <c r="O428" s="67">
        <v>6</v>
      </c>
      <c r="P428" s="45">
        <v>6</v>
      </c>
      <c r="Q428" s="45">
        <v>6</v>
      </c>
      <c r="R428" s="67">
        <v>6</v>
      </c>
      <c r="S428" s="77" t="s">
        <v>1805</v>
      </c>
      <c r="T428" s="67" t="s">
        <v>667</v>
      </c>
      <c r="U428" s="78">
        <v>34251</v>
      </c>
      <c r="V428" s="67">
        <f ca="1">ROUNDDOWN((TODAY()-TablaResultados[[#This Row],[Fecha de nacimiento]])/365,0)</f>
        <v>26</v>
      </c>
      <c r="W428" s="68">
        <f>IFERROR(AVERAGE(TablaResultados[[#This Row],[Score-Buscamos la excelencia]:[Score-Vivimos y disfrutamos]]),"")</f>
        <v>73.958333333333343</v>
      </c>
      <c r="X428" s="69">
        <f>AVERAGE(TablaResultados[[#This Row],[Count-Buscamos la excelencia]:[Count-Vivimos y disfrutamos]])</f>
        <v>6</v>
      </c>
      <c r="Y428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429" spans="1:25">
      <c r="A429" s="61" t="s">
        <v>370</v>
      </c>
      <c r="B429" s="64" t="s">
        <v>371</v>
      </c>
      <c r="C429" s="64" t="s">
        <v>22</v>
      </c>
      <c r="D429" s="65">
        <v>3</v>
      </c>
      <c r="E429" s="64" t="s">
        <v>15</v>
      </c>
      <c r="F429" s="61" t="s">
        <v>47</v>
      </c>
      <c r="G429" s="61" t="s">
        <v>690</v>
      </c>
      <c r="H429" s="87" t="str">
        <f>VLOOKUP(TablaResultados[[#This Row],[DNI]],'Jefes Directos mayo 2020'!$A$2:$I$318,8,0)</f>
        <v>RIVERA VASQUEZ MARTIN RODOLFO</v>
      </c>
      <c r="I429" s="75" t="s">
        <v>821</v>
      </c>
      <c r="J429" s="76">
        <v>37991</v>
      </c>
      <c r="K429" s="10">
        <v>75</v>
      </c>
      <c r="L429" s="10">
        <v>60</v>
      </c>
      <c r="M429" s="10">
        <v>81.25</v>
      </c>
      <c r="N429" s="10">
        <v>62.5</v>
      </c>
      <c r="O429" s="67">
        <v>4</v>
      </c>
      <c r="P429" s="45">
        <v>5</v>
      </c>
      <c r="Q429" s="45">
        <v>4</v>
      </c>
      <c r="R429" s="67">
        <v>4</v>
      </c>
      <c r="S429" s="77" t="s">
        <v>1805</v>
      </c>
      <c r="T429" s="67" t="s">
        <v>667</v>
      </c>
      <c r="U429" s="78">
        <v>20245</v>
      </c>
      <c r="V429" s="67">
        <f ca="1">ROUNDDOWN((TODAY()-TablaResultados[[#This Row],[Fecha de nacimiento]])/365,0)</f>
        <v>65</v>
      </c>
      <c r="W429" s="68">
        <f>IFERROR(AVERAGE(TablaResultados[[#This Row],[Score-Buscamos la excelencia]:[Score-Vivimos y disfrutamos]]),"")</f>
        <v>69.6875</v>
      </c>
      <c r="X429" s="69">
        <f>AVERAGE(TablaResultados[[#This Row],[Count-Buscamos la excelencia]:[Count-Vivimos y disfrutamos]])</f>
        <v>4.25</v>
      </c>
      <c r="Y429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Más de 54 años</v>
      </c>
    </row>
    <row r="430" spans="1:25">
      <c r="A430" s="61" t="s">
        <v>392</v>
      </c>
      <c r="B430" s="64" t="s">
        <v>393</v>
      </c>
      <c r="C430" s="64" t="s">
        <v>22</v>
      </c>
      <c r="D430" s="65">
        <v>3</v>
      </c>
      <c r="E430" s="64" t="s">
        <v>15</v>
      </c>
      <c r="F430" s="61" t="s">
        <v>47</v>
      </c>
      <c r="G430" s="61" t="s">
        <v>770</v>
      </c>
      <c r="H430" s="87" t="str">
        <f>VLOOKUP(TablaResultados[[#This Row],[DNI]],'Jefes Directos mayo 2020'!$A$2:$I$318,8,0)</f>
        <v>RIVERA VASQUEZ MARTIN RODOLFO</v>
      </c>
      <c r="I430" s="75" t="s">
        <v>821</v>
      </c>
      <c r="J430" s="76">
        <v>42401</v>
      </c>
      <c r="K430" s="10">
        <v>76.5625</v>
      </c>
      <c r="L430" s="10">
        <v>70</v>
      </c>
      <c r="M430" s="10">
        <v>75</v>
      </c>
      <c r="N430" s="10">
        <v>75</v>
      </c>
      <c r="O430" s="67">
        <v>16</v>
      </c>
      <c r="P430" s="45">
        <v>15</v>
      </c>
      <c r="Q430" s="45">
        <v>16</v>
      </c>
      <c r="R430" s="67">
        <v>17</v>
      </c>
      <c r="S430" s="77" t="s">
        <v>1805</v>
      </c>
      <c r="T430" s="67" t="s">
        <v>667</v>
      </c>
      <c r="U430" s="78">
        <v>30695</v>
      </c>
      <c r="V430" s="67">
        <f ca="1">ROUNDDOWN((TODAY()-TablaResultados[[#This Row],[Fecha de nacimiento]])/365,0)</f>
        <v>36</v>
      </c>
      <c r="W430" s="68">
        <f>IFERROR(AVERAGE(TablaResultados[[#This Row],[Score-Buscamos la excelencia]:[Score-Vivimos y disfrutamos]]),"")</f>
        <v>74.140625</v>
      </c>
      <c r="X430" s="69">
        <f>AVERAGE(TablaResultados[[#This Row],[Count-Buscamos la excelencia]:[Count-Vivimos y disfrutamos]])</f>
        <v>16</v>
      </c>
      <c r="Y430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431" spans="1:25">
      <c r="A431" s="61" t="s">
        <v>508</v>
      </c>
      <c r="B431" s="64" t="s">
        <v>509</v>
      </c>
      <c r="C431" s="64" t="s">
        <v>22</v>
      </c>
      <c r="D431" s="65">
        <v>3</v>
      </c>
      <c r="E431" s="64" t="s">
        <v>15</v>
      </c>
      <c r="F431" s="61" t="s">
        <v>47</v>
      </c>
      <c r="G431" s="61" t="s">
        <v>779</v>
      </c>
      <c r="H431" s="87" t="str">
        <f>VLOOKUP(TablaResultados[[#This Row],[DNI]],'Jefes Directos mayo 2020'!$A$2:$I$318,8,0)</f>
        <v>RIVERA VASQUEZ MARTIN RODOLFO</v>
      </c>
      <c r="I431" s="75" t="s">
        <v>821</v>
      </c>
      <c r="J431" s="76">
        <v>41719</v>
      </c>
      <c r="K431" s="10">
        <v>66.666666666666671</v>
      </c>
      <c r="L431" s="10">
        <v>64.583333333333329</v>
      </c>
      <c r="M431" s="10">
        <v>60.416666666666657</v>
      </c>
      <c r="N431" s="10">
        <v>57.692307692307693</v>
      </c>
      <c r="O431" s="67">
        <v>12</v>
      </c>
      <c r="P431" s="45">
        <v>12</v>
      </c>
      <c r="Q431" s="45">
        <v>12</v>
      </c>
      <c r="R431" s="67">
        <v>13</v>
      </c>
      <c r="S431" s="77" t="s">
        <v>1805</v>
      </c>
      <c r="T431" s="67" t="s">
        <v>667</v>
      </c>
      <c r="U431" s="78">
        <v>27768</v>
      </c>
      <c r="V431" s="67">
        <f ca="1">ROUNDDOWN((TODAY()-TablaResultados[[#This Row],[Fecha de nacimiento]])/365,0)</f>
        <v>44</v>
      </c>
      <c r="W431" s="68">
        <f>IFERROR(AVERAGE(TablaResultados[[#This Row],[Score-Buscamos la excelencia]:[Score-Vivimos y disfrutamos]]),"")</f>
        <v>62.339743589743591</v>
      </c>
      <c r="X431" s="69">
        <f>AVERAGE(TablaResultados[[#This Row],[Count-Buscamos la excelencia]:[Count-Vivimos y disfrutamos]])</f>
        <v>12.25</v>
      </c>
      <c r="Y431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432" spans="1:25">
      <c r="A432" s="61" t="s">
        <v>599</v>
      </c>
      <c r="B432" s="64" t="s">
        <v>600</v>
      </c>
      <c r="C432" s="64" t="s">
        <v>14</v>
      </c>
      <c r="D432" s="65">
        <v>4</v>
      </c>
      <c r="E432" s="64" t="s">
        <v>15</v>
      </c>
      <c r="F432" s="61" t="s">
        <v>47</v>
      </c>
      <c r="G432" s="61" t="s">
        <v>728</v>
      </c>
      <c r="H432" s="87" t="str">
        <f>VLOOKUP(TablaResultados[[#This Row],[DNI]],'Jefes Directos mayo 2020'!$A$2:$I$318,8,0)</f>
        <v>RIVERA VASQUEZ MARTIN RODOLFO</v>
      </c>
      <c r="I432" s="75" t="s">
        <v>821</v>
      </c>
      <c r="J432" s="76">
        <v>38306</v>
      </c>
      <c r="K432" s="10">
        <v>60</v>
      </c>
      <c r="L432" s="10">
        <v>60</v>
      </c>
      <c r="M432" s="10">
        <v>57.5</v>
      </c>
      <c r="N432" s="10">
        <v>68.181818181818187</v>
      </c>
      <c r="O432" s="67">
        <v>10</v>
      </c>
      <c r="P432" s="45">
        <v>10</v>
      </c>
      <c r="Q432" s="45">
        <v>10</v>
      </c>
      <c r="R432" s="67">
        <v>11</v>
      </c>
      <c r="S432" s="77" t="s">
        <v>1805</v>
      </c>
      <c r="T432" s="67" t="s">
        <v>667</v>
      </c>
      <c r="U432" s="78">
        <v>30373</v>
      </c>
      <c r="V432" s="67">
        <f ca="1">ROUNDDOWN((TODAY()-TablaResultados[[#This Row],[Fecha de nacimiento]])/365,0)</f>
        <v>37</v>
      </c>
      <c r="W432" s="68">
        <f>IFERROR(AVERAGE(TablaResultados[[#This Row],[Score-Buscamos la excelencia]:[Score-Vivimos y disfrutamos]]),"")</f>
        <v>61.420454545454547</v>
      </c>
      <c r="X432" s="69">
        <f>AVERAGE(TablaResultados[[#This Row],[Count-Buscamos la excelencia]:[Count-Vivimos y disfrutamos]])</f>
        <v>10.25</v>
      </c>
      <c r="Y432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433" spans="1:25">
      <c r="A433" s="7" t="s">
        <v>113</v>
      </c>
      <c r="B433" s="8" t="s">
        <v>114</v>
      </c>
      <c r="C433" s="8" t="s">
        <v>14</v>
      </c>
      <c r="D433" s="9">
        <v>4</v>
      </c>
      <c r="E433" s="8" t="s">
        <v>15</v>
      </c>
      <c r="F433" s="7" t="s">
        <v>50</v>
      </c>
      <c r="G433" s="8" t="s">
        <v>713</v>
      </c>
      <c r="H433" s="8" t="str">
        <f>VLOOKUP(TablaResultados[[#This Row],[DNI]],'Jefes Directos mayo 2020'!$A$2:$I$318,8,0)</f>
        <v>RODRIGUEZ CARPIO RUTH SELENE</v>
      </c>
      <c r="I433" s="36" t="s">
        <v>819</v>
      </c>
      <c r="J433" s="58">
        <v>43332</v>
      </c>
      <c r="K433" s="10">
        <v>64.705882352941174</v>
      </c>
      <c r="L433" s="10">
        <v>67.647058823529406</v>
      </c>
      <c r="M433" s="10">
        <v>66.17647058823529</v>
      </c>
      <c r="N433" s="10">
        <v>67.647058823529406</v>
      </c>
      <c r="O433" s="11">
        <v>17</v>
      </c>
      <c r="P433" s="11">
        <v>17</v>
      </c>
      <c r="Q433" s="11">
        <v>17</v>
      </c>
      <c r="R433" s="11">
        <v>17</v>
      </c>
      <c r="S433" s="18" t="s">
        <v>637</v>
      </c>
      <c r="T433" s="27" t="s">
        <v>668</v>
      </c>
      <c r="U433" s="30">
        <v>32814</v>
      </c>
      <c r="V433" s="54">
        <f ca="1">ROUNDDOWN((TODAY()-TablaResultados[[#This Row],[Fecha de nacimiento]])/365,0)</f>
        <v>30</v>
      </c>
      <c r="W433" s="55">
        <f>IFERROR(AVERAGE(TablaResultados[[#This Row],[Score-Buscamos la excelencia]:[Score-Vivimos y disfrutamos]]),"")</f>
        <v>66.544117647058812</v>
      </c>
      <c r="X433" s="56">
        <f>AVERAGE(TablaResultados[[#This Row],[Count-Buscamos la excelencia]:[Count-Vivimos y disfrutamos]])</f>
        <v>17</v>
      </c>
      <c r="Y433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434" spans="1:25">
      <c r="A434" s="7" t="s">
        <v>145</v>
      </c>
      <c r="B434" s="8" t="s">
        <v>146</v>
      </c>
      <c r="C434" s="8" t="s">
        <v>14</v>
      </c>
      <c r="D434" s="9">
        <v>4</v>
      </c>
      <c r="E434" s="8" t="s">
        <v>15</v>
      </c>
      <c r="F434" s="7" t="s">
        <v>50</v>
      </c>
      <c r="G434" s="8" t="s">
        <v>713</v>
      </c>
      <c r="H434" s="8" t="str">
        <f>VLOOKUP(TablaResultados[[#This Row],[DNI]],'Jefes Directos mayo 2020'!$A$2:$I$318,8,0)</f>
        <v>RODRIGUEZ CARPIO RUTH SELENE</v>
      </c>
      <c r="I434" s="36" t="s">
        <v>819</v>
      </c>
      <c r="J434" s="58">
        <v>43362</v>
      </c>
      <c r="K434" s="10">
        <v>63.333333333333343</v>
      </c>
      <c r="L434" s="10">
        <v>63.235294117647058</v>
      </c>
      <c r="M434" s="10">
        <v>64.705882352941174</v>
      </c>
      <c r="N434" s="10">
        <v>68.75</v>
      </c>
      <c r="O434" s="11">
        <v>15</v>
      </c>
      <c r="P434" s="11">
        <v>17</v>
      </c>
      <c r="Q434" s="11">
        <v>17</v>
      </c>
      <c r="R434" s="11">
        <v>16</v>
      </c>
      <c r="S434" s="18" t="s">
        <v>637</v>
      </c>
      <c r="T434" s="27" t="s">
        <v>668</v>
      </c>
      <c r="U434" s="30">
        <v>32685</v>
      </c>
      <c r="V434" s="54">
        <f ca="1">ROUNDDOWN((TODAY()-TablaResultados[[#This Row],[Fecha de nacimiento]])/365,0)</f>
        <v>31</v>
      </c>
      <c r="W434" s="55">
        <f>IFERROR(AVERAGE(TablaResultados[[#This Row],[Score-Buscamos la excelencia]:[Score-Vivimos y disfrutamos]]),"")</f>
        <v>65.006127450980387</v>
      </c>
      <c r="X434" s="56">
        <f>AVERAGE(TablaResultados[[#This Row],[Count-Buscamos la excelencia]:[Count-Vivimos y disfrutamos]])</f>
        <v>16.25</v>
      </c>
      <c r="Y434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435" spans="1:25">
      <c r="A435" s="7" t="s">
        <v>454</v>
      </c>
      <c r="B435" s="8" t="s">
        <v>455</v>
      </c>
      <c r="C435" s="8" t="s">
        <v>14</v>
      </c>
      <c r="D435" s="9">
        <v>4</v>
      </c>
      <c r="E435" s="8" t="s">
        <v>15</v>
      </c>
      <c r="F435" s="7" t="s">
        <v>50</v>
      </c>
      <c r="G435" s="8" t="s">
        <v>713</v>
      </c>
      <c r="H435" s="8" t="str">
        <f>VLOOKUP(TablaResultados[[#This Row],[DNI]],'Jefes Directos mayo 2020'!$A$2:$I$318,8,0)</f>
        <v>RODRIGUEZ CARPIO RUTH SELENE</v>
      </c>
      <c r="I435" s="36" t="s">
        <v>819</v>
      </c>
      <c r="J435" s="58">
        <v>43164</v>
      </c>
      <c r="K435" s="10">
        <v>63.235294117647058</v>
      </c>
      <c r="L435" s="10">
        <v>63.235294117647058</v>
      </c>
      <c r="M435" s="10">
        <v>66.17647058823529</v>
      </c>
      <c r="N435" s="10">
        <v>70.588235294117652</v>
      </c>
      <c r="O435" s="11">
        <v>17</v>
      </c>
      <c r="P435" s="11">
        <v>17</v>
      </c>
      <c r="Q435" s="11">
        <v>17</v>
      </c>
      <c r="R435" s="11">
        <v>17</v>
      </c>
      <c r="S435" s="18" t="s">
        <v>637</v>
      </c>
      <c r="T435" s="27" t="s">
        <v>668</v>
      </c>
      <c r="U435" s="30">
        <v>34321</v>
      </c>
      <c r="V435" s="54">
        <f ca="1">ROUNDDOWN((TODAY()-TablaResultados[[#This Row],[Fecha de nacimiento]])/365,0)</f>
        <v>26</v>
      </c>
      <c r="W435" s="55">
        <f>IFERROR(AVERAGE(TablaResultados[[#This Row],[Score-Buscamos la excelencia]:[Score-Vivimos y disfrutamos]]),"")</f>
        <v>65.808823529411768</v>
      </c>
      <c r="X435" s="56">
        <f>AVERAGE(TablaResultados[[#This Row],[Count-Buscamos la excelencia]:[Count-Vivimos y disfrutamos]])</f>
        <v>17</v>
      </c>
      <c r="Y435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436" spans="1:25">
      <c r="A436" s="61" t="s">
        <v>113</v>
      </c>
      <c r="B436" s="64" t="s">
        <v>114</v>
      </c>
      <c r="C436" s="64" t="s">
        <v>14</v>
      </c>
      <c r="D436" s="65">
        <v>4</v>
      </c>
      <c r="E436" s="64" t="s">
        <v>15</v>
      </c>
      <c r="F436" s="61" t="s">
        <v>50</v>
      </c>
      <c r="G436" s="61" t="s">
        <v>713</v>
      </c>
      <c r="H436" s="87" t="str">
        <f>VLOOKUP(TablaResultados[[#This Row],[DNI]],'Jefes Directos mayo 2020'!$A$2:$I$318,8,0)</f>
        <v>RODRIGUEZ CARPIO RUTH SELENE</v>
      </c>
      <c r="I436" s="75" t="s">
        <v>819</v>
      </c>
      <c r="J436" s="76">
        <v>43332</v>
      </c>
      <c r="K436" s="10">
        <v>64.285714285714292</v>
      </c>
      <c r="L436" s="10">
        <v>63.333333333333343</v>
      </c>
      <c r="M436" s="10">
        <v>71.666666666666671</v>
      </c>
      <c r="N436" s="10">
        <v>68.333333333333329</v>
      </c>
      <c r="O436" s="67">
        <v>14</v>
      </c>
      <c r="P436" s="45">
        <v>15</v>
      </c>
      <c r="Q436" s="45">
        <v>15</v>
      </c>
      <c r="R436" s="67">
        <v>15</v>
      </c>
      <c r="S436" s="77" t="s">
        <v>1805</v>
      </c>
      <c r="T436" s="67" t="s">
        <v>668</v>
      </c>
      <c r="U436" s="78">
        <v>32814</v>
      </c>
      <c r="V436" s="67">
        <f ca="1">ROUNDDOWN((TODAY()-TablaResultados[[#This Row],[Fecha de nacimiento]])/365,0)</f>
        <v>30</v>
      </c>
      <c r="W436" s="68">
        <f>IFERROR(AVERAGE(TablaResultados[[#This Row],[Score-Buscamos la excelencia]:[Score-Vivimos y disfrutamos]]),"")</f>
        <v>66.904761904761912</v>
      </c>
      <c r="X436" s="69">
        <f>AVERAGE(TablaResultados[[#This Row],[Count-Buscamos la excelencia]:[Count-Vivimos y disfrutamos]])</f>
        <v>14.75</v>
      </c>
      <c r="Y436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437" spans="1:25">
      <c r="A437" s="61" t="s">
        <v>145</v>
      </c>
      <c r="B437" s="64" t="s">
        <v>146</v>
      </c>
      <c r="C437" s="64" t="s">
        <v>14</v>
      </c>
      <c r="D437" s="65">
        <v>4</v>
      </c>
      <c r="E437" s="64" t="s">
        <v>15</v>
      </c>
      <c r="F437" s="61" t="s">
        <v>50</v>
      </c>
      <c r="G437" s="61" t="s">
        <v>713</v>
      </c>
      <c r="H437" s="87" t="str">
        <f>VLOOKUP(TablaResultados[[#This Row],[DNI]],'Jefes Directos mayo 2020'!$A$2:$I$318,8,0)</f>
        <v>RODRIGUEZ CARPIO RUTH SELENE</v>
      </c>
      <c r="I437" s="75" t="s">
        <v>819</v>
      </c>
      <c r="J437" s="76">
        <v>43362</v>
      </c>
      <c r="K437" s="10">
        <v>76.470588235294116</v>
      </c>
      <c r="L437" s="10">
        <v>75</v>
      </c>
      <c r="M437" s="10">
        <v>82.352941176470594</v>
      </c>
      <c r="N437" s="10">
        <v>79.411764705882348</v>
      </c>
      <c r="O437" s="67">
        <v>17</v>
      </c>
      <c r="P437" s="45">
        <v>17</v>
      </c>
      <c r="Q437" s="45">
        <v>17</v>
      </c>
      <c r="R437" s="67">
        <v>17</v>
      </c>
      <c r="S437" s="77" t="s">
        <v>1805</v>
      </c>
      <c r="T437" s="67" t="s">
        <v>668</v>
      </c>
      <c r="U437" s="78">
        <v>32685</v>
      </c>
      <c r="V437" s="67">
        <f ca="1">ROUNDDOWN((TODAY()-TablaResultados[[#This Row],[Fecha de nacimiento]])/365,0)</f>
        <v>31</v>
      </c>
      <c r="W437" s="68">
        <f>IFERROR(AVERAGE(TablaResultados[[#This Row],[Score-Buscamos la excelencia]:[Score-Vivimos y disfrutamos]]),"")</f>
        <v>78.308823529411768</v>
      </c>
      <c r="X437" s="69">
        <f>AVERAGE(TablaResultados[[#This Row],[Count-Buscamos la excelencia]:[Count-Vivimos y disfrutamos]])</f>
        <v>17</v>
      </c>
      <c r="Y437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438" spans="1:25">
      <c r="A438" s="61" t="s">
        <v>454</v>
      </c>
      <c r="B438" s="64" t="s">
        <v>455</v>
      </c>
      <c r="C438" s="64" t="s">
        <v>14</v>
      </c>
      <c r="D438" s="65">
        <v>4</v>
      </c>
      <c r="E438" s="64" t="s">
        <v>15</v>
      </c>
      <c r="F438" s="61" t="s">
        <v>50</v>
      </c>
      <c r="G438" s="61" t="s">
        <v>713</v>
      </c>
      <c r="H438" s="87" t="str">
        <f>VLOOKUP(TablaResultados[[#This Row],[DNI]],'Jefes Directos mayo 2020'!$A$2:$I$318,8,0)</f>
        <v>RODRIGUEZ CARPIO RUTH SELENE</v>
      </c>
      <c r="I438" s="75" t="s">
        <v>819</v>
      </c>
      <c r="J438" s="76">
        <v>43164</v>
      </c>
      <c r="K438" s="10">
        <v>63.333333333333343</v>
      </c>
      <c r="L438" s="10">
        <v>60</v>
      </c>
      <c r="M438" s="10">
        <v>70</v>
      </c>
      <c r="N438" s="10">
        <v>68.333333333333329</v>
      </c>
      <c r="O438" s="67">
        <v>15</v>
      </c>
      <c r="P438" s="45">
        <v>15</v>
      </c>
      <c r="Q438" s="45">
        <v>15</v>
      </c>
      <c r="R438" s="67">
        <v>15</v>
      </c>
      <c r="S438" s="77" t="s">
        <v>1805</v>
      </c>
      <c r="T438" s="67" t="s">
        <v>668</v>
      </c>
      <c r="U438" s="78">
        <v>34321</v>
      </c>
      <c r="V438" s="67">
        <f ca="1">ROUNDDOWN((TODAY()-TablaResultados[[#This Row],[Fecha de nacimiento]])/365,0)</f>
        <v>26</v>
      </c>
      <c r="W438" s="68">
        <f>IFERROR(AVERAGE(TablaResultados[[#This Row],[Score-Buscamos la excelencia]:[Score-Vivimos y disfrutamos]]),"")</f>
        <v>65.416666666666671</v>
      </c>
      <c r="X438" s="69">
        <f>AVERAGE(TablaResultados[[#This Row],[Count-Buscamos la excelencia]:[Count-Vivimos y disfrutamos]])</f>
        <v>15</v>
      </c>
      <c r="Y438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439" spans="1:25">
      <c r="A439" s="7" t="s">
        <v>27</v>
      </c>
      <c r="B439" s="8" t="s">
        <v>28</v>
      </c>
      <c r="C439" s="8" t="s">
        <v>22</v>
      </c>
      <c r="D439" s="9">
        <v>3</v>
      </c>
      <c r="E439" s="8" t="s">
        <v>15</v>
      </c>
      <c r="F439" s="7" t="s">
        <v>29</v>
      </c>
      <c r="G439" s="8" t="s">
        <v>688</v>
      </c>
      <c r="H439" s="8" t="str">
        <f>VLOOKUP(TablaResultados[[#This Row],[DNI]],'Jefes Directos mayo 2020'!$A$2:$I$318,8,0)</f>
        <v>RODRIGUEZ REYNA ROBERTO MARTIN</v>
      </c>
      <c r="I439" s="36" t="s">
        <v>819</v>
      </c>
      <c r="J439" s="58">
        <v>43838</v>
      </c>
      <c r="K439" s="10">
        <v>76.388888888888886</v>
      </c>
      <c r="L439" s="10">
        <v>77.631578947368425</v>
      </c>
      <c r="M439" s="10">
        <v>82.89473684210526</v>
      </c>
      <c r="N439" s="10">
        <v>79.166666666666671</v>
      </c>
      <c r="O439" s="11">
        <v>18</v>
      </c>
      <c r="P439" s="11">
        <v>19</v>
      </c>
      <c r="Q439" s="11">
        <v>19</v>
      </c>
      <c r="R439" s="11">
        <v>18</v>
      </c>
      <c r="S439" s="18" t="s">
        <v>637</v>
      </c>
      <c r="T439" s="27" t="s">
        <v>668</v>
      </c>
      <c r="U439" s="30">
        <v>33610</v>
      </c>
      <c r="V439" s="54">
        <f ca="1">ROUNDDOWN((TODAY()-TablaResultados[[#This Row],[Fecha de nacimiento]])/365,0)</f>
        <v>28</v>
      </c>
      <c r="W439" s="55">
        <f>IFERROR(AVERAGE(TablaResultados[[#This Row],[Score-Buscamos la excelencia]:[Score-Vivimos y disfrutamos]]),"")</f>
        <v>79.020467836257311</v>
      </c>
      <c r="X439" s="56">
        <f>AVERAGE(TablaResultados[[#This Row],[Count-Buscamos la excelencia]:[Count-Vivimos y disfrutamos]])</f>
        <v>18.5</v>
      </c>
      <c r="Y439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440" spans="1:25">
      <c r="A440" s="7" t="s">
        <v>37</v>
      </c>
      <c r="B440" s="8" t="s">
        <v>38</v>
      </c>
      <c r="C440" s="8" t="s">
        <v>14</v>
      </c>
      <c r="D440" s="9">
        <v>4</v>
      </c>
      <c r="E440" s="8" t="s">
        <v>15</v>
      </c>
      <c r="F440" s="7" t="s">
        <v>39</v>
      </c>
      <c r="G440" s="8" t="s">
        <v>691</v>
      </c>
      <c r="H440" s="8" t="str">
        <f>VLOOKUP(TablaResultados[[#This Row],[DNI]],'Jefes Directos mayo 2020'!$A$2:$I$318,8,0)</f>
        <v>RODRIGUEZ REYNA ROBERTO MARTIN</v>
      </c>
      <c r="I440" s="36" t="s">
        <v>819</v>
      </c>
      <c r="J440" s="58">
        <v>42653</v>
      </c>
      <c r="K440" s="10">
        <v>70</v>
      </c>
      <c r="L440" s="10">
        <v>73</v>
      </c>
      <c r="M440" s="10">
        <v>77</v>
      </c>
      <c r="N440" s="10">
        <v>71</v>
      </c>
      <c r="O440" s="11">
        <v>25</v>
      </c>
      <c r="P440" s="11">
        <v>25</v>
      </c>
      <c r="Q440" s="11">
        <v>25</v>
      </c>
      <c r="R440" s="11">
        <v>25</v>
      </c>
      <c r="S440" s="18" t="s">
        <v>637</v>
      </c>
      <c r="T440" s="27" t="s">
        <v>668</v>
      </c>
      <c r="U440" s="30">
        <v>25531</v>
      </c>
      <c r="V440" s="54">
        <f ca="1">ROUNDDOWN((TODAY()-TablaResultados[[#This Row],[Fecha de nacimiento]])/365,0)</f>
        <v>50</v>
      </c>
      <c r="W440" s="55">
        <f>IFERROR(AVERAGE(TablaResultados[[#This Row],[Score-Buscamos la excelencia]:[Score-Vivimos y disfrutamos]]),"")</f>
        <v>72.75</v>
      </c>
      <c r="X440" s="56">
        <f>AVERAGE(TablaResultados[[#This Row],[Count-Buscamos la excelencia]:[Count-Vivimos y disfrutamos]])</f>
        <v>25</v>
      </c>
      <c r="Y440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45 años a 54 años</v>
      </c>
    </row>
    <row r="441" spans="1:25">
      <c r="A441" s="7" t="s">
        <v>40</v>
      </c>
      <c r="B441" s="8" t="s">
        <v>41</v>
      </c>
      <c r="C441" s="8" t="s">
        <v>14</v>
      </c>
      <c r="D441" s="9">
        <v>4</v>
      </c>
      <c r="E441" s="8" t="s">
        <v>15</v>
      </c>
      <c r="F441" s="7" t="s">
        <v>39</v>
      </c>
      <c r="G441" s="8" t="s">
        <v>692</v>
      </c>
      <c r="H441" s="8" t="str">
        <f>VLOOKUP(TablaResultados[[#This Row],[DNI]],'Jefes Directos mayo 2020'!$A$2:$I$318,8,0)</f>
        <v>RODRIGUEZ REYNA ROBERTO MARTIN</v>
      </c>
      <c r="I441" s="36" t="s">
        <v>819</v>
      </c>
      <c r="J441" s="58">
        <v>42443</v>
      </c>
      <c r="K441" s="10">
        <v>72.826086956521735</v>
      </c>
      <c r="L441" s="10">
        <v>78.260869565217391</v>
      </c>
      <c r="M441" s="10">
        <v>76.086956521739125</v>
      </c>
      <c r="N441" s="10">
        <v>69.565217391304344</v>
      </c>
      <c r="O441" s="11">
        <v>23</v>
      </c>
      <c r="P441" s="11">
        <v>23</v>
      </c>
      <c r="Q441" s="11">
        <v>23</v>
      </c>
      <c r="R441" s="10">
        <v>23</v>
      </c>
      <c r="S441" s="18" t="s">
        <v>637</v>
      </c>
      <c r="T441" s="27" t="s">
        <v>667</v>
      </c>
      <c r="U441" s="30">
        <v>31035</v>
      </c>
      <c r="V441" s="54">
        <f ca="1">ROUNDDOWN((TODAY()-TablaResultados[[#This Row],[Fecha de nacimiento]])/365,0)</f>
        <v>35</v>
      </c>
      <c r="W441" s="55">
        <f>IFERROR(AVERAGE(TablaResultados[[#This Row],[Score-Buscamos la excelencia]:[Score-Vivimos y disfrutamos]]),"")</f>
        <v>74.184782608695656</v>
      </c>
      <c r="X441" s="56">
        <f>AVERAGE(TablaResultados[[#This Row],[Count-Buscamos la excelencia]:[Count-Vivimos y disfrutamos]])</f>
        <v>23</v>
      </c>
      <c r="Y441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442" spans="1:25">
      <c r="A442" s="7" t="s">
        <v>101</v>
      </c>
      <c r="B442" s="8" t="s">
        <v>102</v>
      </c>
      <c r="C442" s="8" t="s">
        <v>14</v>
      </c>
      <c r="D442" s="9">
        <v>4</v>
      </c>
      <c r="E442" s="8" t="s">
        <v>15</v>
      </c>
      <c r="F442" s="7" t="s">
        <v>39</v>
      </c>
      <c r="G442" s="8" t="s">
        <v>709</v>
      </c>
      <c r="H442" s="8" t="str">
        <f>VLOOKUP(TablaResultados[[#This Row],[DNI]],'Jefes Directos mayo 2020'!$A$2:$I$318,8,0)</f>
        <v>RODRIGUEZ REYNA ROBERTO MARTIN</v>
      </c>
      <c r="I442" s="36" t="s">
        <v>819</v>
      </c>
      <c r="J442" s="58">
        <v>41215</v>
      </c>
      <c r="K442" s="10">
        <v>72.826086956521735</v>
      </c>
      <c r="L442" s="10">
        <v>78.260869565217391</v>
      </c>
      <c r="M442" s="10">
        <v>80.681818181818187</v>
      </c>
      <c r="N442" s="10">
        <v>76.086956521739125</v>
      </c>
      <c r="O442" s="11">
        <v>23</v>
      </c>
      <c r="P442" s="11">
        <v>23</v>
      </c>
      <c r="Q442" s="11">
        <v>22</v>
      </c>
      <c r="R442" s="11">
        <v>23</v>
      </c>
      <c r="S442" s="18" t="s">
        <v>637</v>
      </c>
      <c r="T442" s="27" t="s">
        <v>667</v>
      </c>
      <c r="U442" s="30">
        <v>28014</v>
      </c>
      <c r="V442" s="54">
        <f ca="1">ROUNDDOWN((TODAY()-TablaResultados[[#This Row],[Fecha de nacimiento]])/365,0)</f>
        <v>43</v>
      </c>
      <c r="W442" s="55">
        <f>IFERROR(AVERAGE(TablaResultados[[#This Row],[Score-Buscamos la excelencia]:[Score-Vivimos y disfrutamos]]),"")</f>
        <v>76.963932806324109</v>
      </c>
      <c r="X442" s="56">
        <f>AVERAGE(TablaResultados[[#This Row],[Count-Buscamos la excelencia]:[Count-Vivimos y disfrutamos]])</f>
        <v>22.75</v>
      </c>
      <c r="Y442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443" spans="1:25">
      <c r="A443" s="7" t="s">
        <v>180</v>
      </c>
      <c r="B443" s="8" t="s">
        <v>181</v>
      </c>
      <c r="C443" s="8" t="s">
        <v>14</v>
      </c>
      <c r="D443" s="9">
        <v>4</v>
      </c>
      <c r="E443" s="8" t="s">
        <v>15</v>
      </c>
      <c r="F443" s="7" t="s">
        <v>39</v>
      </c>
      <c r="G443" s="8" t="s">
        <v>692</v>
      </c>
      <c r="H443" s="8" t="str">
        <f>VLOOKUP(TablaResultados[[#This Row],[DNI]],'Jefes Directos mayo 2020'!$A$2:$I$318,8,0)</f>
        <v>RODRIGUEZ REYNA ROBERTO MARTIN</v>
      </c>
      <c r="I443" s="36" t="s">
        <v>819</v>
      </c>
      <c r="J443" s="58">
        <v>41387</v>
      </c>
      <c r="K443" s="10">
        <v>71.739130434782609</v>
      </c>
      <c r="L443" s="10">
        <v>73.913043478260875</v>
      </c>
      <c r="M443" s="10">
        <v>77.272727272727266</v>
      </c>
      <c r="N443" s="10">
        <v>72.826086956521735</v>
      </c>
      <c r="O443" s="11">
        <v>23</v>
      </c>
      <c r="P443" s="11">
        <v>23</v>
      </c>
      <c r="Q443" s="11">
        <v>22</v>
      </c>
      <c r="R443" s="11">
        <v>23</v>
      </c>
      <c r="S443" s="18" t="s">
        <v>637</v>
      </c>
      <c r="T443" s="27" t="s">
        <v>667</v>
      </c>
      <c r="U443" s="30">
        <v>24989</v>
      </c>
      <c r="V443" s="54">
        <f ca="1">ROUNDDOWN((TODAY()-TablaResultados[[#This Row],[Fecha de nacimiento]])/365,0)</f>
        <v>52</v>
      </c>
      <c r="W443" s="55">
        <f>IFERROR(AVERAGE(TablaResultados[[#This Row],[Score-Buscamos la excelencia]:[Score-Vivimos y disfrutamos]]),"")</f>
        <v>73.937747035573125</v>
      </c>
      <c r="X443" s="56">
        <f>AVERAGE(TablaResultados[[#This Row],[Count-Buscamos la excelencia]:[Count-Vivimos y disfrutamos]])</f>
        <v>22.75</v>
      </c>
      <c r="Y443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45 años a 54 años</v>
      </c>
    </row>
    <row r="444" spans="1:25">
      <c r="A444" s="7" t="s">
        <v>265</v>
      </c>
      <c r="B444" s="8" t="s">
        <v>266</v>
      </c>
      <c r="C444" s="8" t="s">
        <v>22</v>
      </c>
      <c r="D444" s="9">
        <v>3</v>
      </c>
      <c r="E444" s="8" t="s">
        <v>15</v>
      </c>
      <c r="F444" s="7" t="s">
        <v>39</v>
      </c>
      <c r="G444" s="8" t="s">
        <v>743</v>
      </c>
      <c r="H444" s="8" t="str">
        <f>VLOOKUP(TablaResultados[[#This Row],[DNI]],'Jefes Directos mayo 2020'!$A$2:$I$318,8,0)</f>
        <v>RODRIGUEZ REYNA ROBERTO MARTIN</v>
      </c>
      <c r="I444" s="36" t="s">
        <v>819</v>
      </c>
      <c r="J444" s="58">
        <v>43626</v>
      </c>
      <c r="K444" s="10">
        <v>76.19047619047619</v>
      </c>
      <c r="L444" s="10">
        <v>76.19047619047619</v>
      </c>
      <c r="M444" s="10">
        <v>81.25</v>
      </c>
      <c r="N444" s="10">
        <v>78.571428571428569</v>
      </c>
      <c r="O444" s="11">
        <v>21</v>
      </c>
      <c r="P444" s="11">
        <v>21</v>
      </c>
      <c r="Q444" s="11">
        <v>20</v>
      </c>
      <c r="R444" s="11">
        <v>21</v>
      </c>
      <c r="S444" s="18" t="s">
        <v>637</v>
      </c>
      <c r="T444" s="27" t="s">
        <v>667</v>
      </c>
      <c r="U444" s="30">
        <v>33826</v>
      </c>
      <c r="V444" s="54">
        <f ca="1">ROUNDDOWN((TODAY()-TablaResultados[[#This Row],[Fecha de nacimiento]])/365,0)</f>
        <v>27</v>
      </c>
      <c r="W444" s="55">
        <f>IFERROR(AVERAGE(TablaResultados[[#This Row],[Score-Buscamos la excelencia]:[Score-Vivimos y disfrutamos]]),"")</f>
        <v>78.050595238095241</v>
      </c>
      <c r="X444" s="56">
        <f>AVERAGE(TablaResultados[[#This Row],[Count-Buscamos la excelencia]:[Count-Vivimos y disfrutamos]])</f>
        <v>20.75</v>
      </c>
      <c r="Y444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445" spans="1:25">
      <c r="A445" s="7" t="s">
        <v>303</v>
      </c>
      <c r="B445" s="8" t="s">
        <v>304</v>
      </c>
      <c r="C445" s="8" t="s">
        <v>14</v>
      </c>
      <c r="D445" s="9">
        <v>4</v>
      </c>
      <c r="E445" s="8" t="s">
        <v>15</v>
      </c>
      <c r="F445" s="7" t="s">
        <v>39</v>
      </c>
      <c r="G445" s="8" t="s">
        <v>692</v>
      </c>
      <c r="H445" s="8" t="str">
        <f>VLOOKUP(TablaResultados[[#This Row],[DNI]],'Jefes Directos mayo 2020'!$A$2:$I$318,8,0)</f>
        <v>RODRIGUEZ REYNA ROBERTO MARTIN</v>
      </c>
      <c r="I445" s="36" t="s">
        <v>819</v>
      </c>
      <c r="J445" s="58">
        <v>39062</v>
      </c>
      <c r="K445" s="10">
        <v>70.3125</v>
      </c>
      <c r="L445" s="10">
        <v>71.875</v>
      </c>
      <c r="M445" s="10">
        <v>67.1875</v>
      </c>
      <c r="N445" s="10">
        <v>70.3125</v>
      </c>
      <c r="O445" s="11">
        <v>16</v>
      </c>
      <c r="P445" s="11">
        <v>16</v>
      </c>
      <c r="Q445" s="11">
        <v>16</v>
      </c>
      <c r="R445" s="11">
        <v>16</v>
      </c>
      <c r="S445" s="18" t="s">
        <v>637</v>
      </c>
      <c r="T445" s="27" t="s">
        <v>667</v>
      </c>
      <c r="U445" s="30">
        <v>25957</v>
      </c>
      <c r="V445" s="54">
        <f ca="1">ROUNDDOWN((TODAY()-TablaResultados[[#This Row],[Fecha de nacimiento]])/365,0)</f>
        <v>49</v>
      </c>
      <c r="W445" s="55">
        <f>IFERROR(AVERAGE(TablaResultados[[#This Row],[Score-Buscamos la excelencia]:[Score-Vivimos y disfrutamos]]),"")</f>
        <v>69.921875</v>
      </c>
      <c r="X445" s="56">
        <f>AVERAGE(TablaResultados[[#This Row],[Count-Buscamos la excelencia]:[Count-Vivimos y disfrutamos]])</f>
        <v>16</v>
      </c>
      <c r="Y445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45 años a 54 años</v>
      </c>
    </row>
    <row r="446" spans="1:25">
      <c r="A446" s="7" t="s">
        <v>388</v>
      </c>
      <c r="B446" s="8" t="s">
        <v>389</v>
      </c>
      <c r="C446" s="8" t="s">
        <v>22</v>
      </c>
      <c r="D446" s="9">
        <v>3</v>
      </c>
      <c r="E446" s="8" t="s">
        <v>15</v>
      </c>
      <c r="F446" s="7" t="s">
        <v>39</v>
      </c>
      <c r="G446" s="8" t="s">
        <v>768</v>
      </c>
      <c r="H446" s="8" t="str">
        <f>VLOOKUP(TablaResultados[[#This Row],[DNI]],'Jefes Directos mayo 2020'!$A$2:$I$318,8,0)</f>
        <v>RODRIGUEZ REYNA ROBERTO MARTIN</v>
      </c>
      <c r="I446" s="36" t="s">
        <v>819</v>
      </c>
      <c r="J446" s="58">
        <v>43500</v>
      </c>
      <c r="K446" s="10">
        <v>78.125</v>
      </c>
      <c r="L446" s="10">
        <v>78.84615384615384</v>
      </c>
      <c r="M446" s="10">
        <v>86.538461538461533</v>
      </c>
      <c r="N446" s="10">
        <v>79.166666666666671</v>
      </c>
      <c r="O446" s="11">
        <v>24</v>
      </c>
      <c r="P446" s="11">
        <v>26</v>
      </c>
      <c r="Q446" s="11">
        <v>26</v>
      </c>
      <c r="R446" s="11">
        <v>24</v>
      </c>
      <c r="S446" s="18" t="s">
        <v>637</v>
      </c>
      <c r="T446" s="27" t="s">
        <v>667</v>
      </c>
      <c r="U446" s="30">
        <v>35086</v>
      </c>
      <c r="V446" s="54">
        <f ca="1">ROUNDDOWN((TODAY()-TablaResultados[[#This Row],[Fecha de nacimiento]])/365,0)</f>
        <v>24</v>
      </c>
      <c r="W446" s="55">
        <f>IFERROR(AVERAGE(TablaResultados[[#This Row],[Score-Buscamos la excelencia]:[Score-Vivimos y disfrutamos]]),"")</f>
        <v>80.669070512820511</v>
      </c>
      <c r="X446" s="56">
        <f>AVERAGE(TablaResultados[[#This Row],[Count-Buscamos la excelencia]:[Count-Vivimos y disfrutamos]])</f>
        <v>25</v>
      </c>
      <c r="Y446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18 años a 24 años</v>
      </c>
    </row>
    <row r="447" spans="1:25">
      <c r="A447" s="7" t="s">
        <v>415</v>
      </c>
      <c r="B447" s="8" t="s">
        <v>416</v>
      </c>
      <c r="C447" s="8" t="s">
        <v>55</v>
      </c>
      <c r="D447" s="9">
        <v>2</v>
      </c>
      <c r="E447" s="8" t="s">
        <v>15</v>
      </c>
      <c r="F447" s="7" t="s">
        <v>39</v>
      </c>
      <c r="G447" s="8" t="s">
        <v>775</v>
      </c>
      <c r="H447" s="8" t="str">
        <f>VLOOKUP(TablaResultados[[#This Row],[DNI]],'Jefes Directos mayo 2020'!$A$2:$I$318,8,0)</f>
        <v>RODRIGUEZ REYNA ROBERTO MARTIN</v>
      </c>
      <c r="I447" s="36" t="s">
        <v>819</v>
      </c>
      <c r="J447" s="58">
        <v>40940</v>
      </c>
      <c r="K447" s="10">
        <v>82.142857142857139</v>
      </c>
      <c r="L447" s="10">
        <v>86.290322580645167</v>
      </c>
      <c r="M447" s="10">
        <v>90.833333333333329</v>
      </c>
      <c r="N447" s="10">
        <v>86.666666666666671</v>
      </c>
      <c r="O447" s="11">
        <v>28</v>
      </c>
      <c r="P447" s="11">
        <v>31</v>
      </c>
      <c r="Q447" s="11">
        <v>30</v>
      </c>
      <c r="R447" s="11">
        <v>30</v>
      </c>
      <c r="S447" s="18" t="s">
        <v>637</v>
      </c>
      <c r="T447" s="27" t="s">
        <v>667</v>
      </c>
      <c r="U447" s="30">
        <v>25948</v>
      </c>
      <c r="V447" s="54">
        <f ca="1">ROUNDDOWN((TODAY()-TablaResultados[[#This Row],[Fecha de nacimiento]])/365,0)</f>
        <v>49</v>
      </c>
      <c r="W447" s="55">
        <f>IFERROR(AVERAGE(TablaResultados[[#This Row],[Score-Buscamos la excelencia]:[Score-Vivimos y disfrutamos]]),"")</f>
        <v>86.483294930875573</v>
      </c>
      <c r="X447" s="56">
        <f>AVERAGE(TablaResultados[[#This Row],[Count-Buscamos la excelencia]:[Count-Vivimos y disfrutamos]])</f>
        <v>29.75</v>
      </c>
      <c r="Y447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45 años a 54 años</v>
      </c>
    </row>
    <row r="448" spans="1:25">
      <c r="A448" s="7" t="s">
        <v>417</v>
      </c>
      <c r="B448" s="8" t="s">
        <v>418</v>
      </c>
      <c r="C448" s="8" t="s">
        <v>22</v>
      </c>
      <c r="D448" s="9">
        <v>3</v>
      </c>
      <c r="E448" s="8" t="s">
        <v>15</v>
      </c>
      <c r="F448" s="7" t="s">
        <v>39</v>
      </c>
      <c r="G448" s="8" t="s">
        <v>776</v>
      </c>
      <c r="H448" s="8" t="str">
        <f>VLOOKUP(TablaResultados[[#This Row],[DNI]],'Jefes Directos mayo 2020'!$A$2:$I$318,8,0)</f>
        <v>RODRIGUEZ REYNA ROBERTO MARTIN</v>
      </c>
      <c r="I448" s="36" t="s">
        <v>819</v>
      </c>
      <c r="J448" s="58">
        <v>39052</v>
      </c>
      <c r="K448" s="10">
        <v>82.291666666666671</v>
      </c>
      <c r="L448" s="10">
        <v>79</v>
      </c>
      <c r="M448" s="10">
        <v>80</v>
      </c>
      <c r="N448" s="10">
        <v>81</v>
      </c>
      <c r="O448" s="11">
        <v>24</v>
      </c>
      <c r="P448" s="11">
        <v>25</v>
      </c>
      <c r="Q448" s="11">
        <v>25</v>
      </c>
      <c r="R448" s="11">
        <v>25</v>
      </c>
      <c r="S448" s="18" t="s">
        <v>637</v>
      </c>
      <c r="T448" s="27" t="s">
        <v>667</v>
      </c>
      <c r="U448" s="30">
        <v>26825</v>
      </c>
      <c r="V448" s="54">
        <f ca="1">ROUNDDOWN((TODAY()-TablaResultados[[#This Row],[Fecha de nacimiento]])/365,0)</f>
        <v>47</v>
      </c>
      <c r="W448" s="55">
        <f>IFERROR(AVERAGE(TablaResultados[[#This Row],[Score-Buscamos la excelencia]:[Score-Vivimos y disfrutamos]]),"")</f>
        <v>80.572916666666671</v>
      </c>
      <c r="X448" s="56">
        <f>AVERAGE(TablaResultados[[#This Row],[Count-Buscamos la excelencia]:[Count-Vivimos y disfrutamos]])</f>
        <v>24.75</v>
      </c>
      <c r="Y448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45 años a 54 años</v>
      </c>
    </row>
    <row r="449" spans="1:25">
      <c r="A449" s="7" t="s">
        <v>419</v>
      </c>
      <c r="B449" s="8" t="s">
        <v>420</v>
      </c>
      <c r="C449" s="8" t="s">
        <v>14</v>
      </c>
      <c r="D449" s="9">
        <v>4</v>
      </c>
      <c r="E449" s="8" t="s">
        <v>15</v>
      </c>
      <c r="F449" s="7" t="s">
        <v>39</v>
      </c>
      <c r="G449" s="8" t="s">
        <v>691</v>
      </c>
      <c r="H449" s="8" t="str">
        <f>VLOOKUP(TablaResultados[[#This Row],[DNI]],'Jefes Directos mayo 2020'!$A$2:$I$318,8,0)</f>
        <v>RODRIGUEZ REYNA ROBERTO MARTIN</v>
      </c>
      <c r="I449" s="36" t="s">
        <v>819</v>
      </c>
      <c r="J449" s="58">
        <v>42373</v>
      </c>
      <c r="K449" s="10">
        <v>72.61904761904762</v>
      </c>
      <c r="L449" s="10">
        <v>75</v>
      </c>
      <c r="M449" s="10">
        <v>71.428571428571431</v>
      </c>
      <c r="N449" s="10">
        <v>70.238095238095241</v>
      </c>
      <c r="O449" s="11">
        <v>21</v>
      </c>
      <c r="P449" s="11">
        <v>21</v>
      </c>
      <c r="Q449" s="11">
        <v>21</v>
      </c>
      <c r="R449" s="11">
        <v>21</v>
      </c>
      <c r="S449" s="18" t="s">
        <v>637</v>
      </c>
      <c r="T449" s="27" t="s">
        <v>668</v>
      </c>
      <c r="U449" s="30">
        <v>27455</v>
      </c>
      <c r="V449" s="54">
        <f ca="1">ROUNDDOWN((TODAY()-TablaResultados[[#This Row],[Fecha de nacimiento]])/365,0)</f>
        <v>45</v>
      </c>
      <c r="W449" s="55">
        <f>IFERROR(AVERAGE(TablaResultados[[#This Row],[Score-Buscamos la excelencia]:[Score-Vivimos y disfrutamos]]),"")</f>
        <v>72.321428571428569</v>
      </c>
      <c r="X449" s="56">
        <f>AVERAGE(TablaResultados[[#This Row],[Count-Buscamos la excelencia]:[Count-Vivimos y disfrutamos]])</f>
        <v>21</v>
      </c>
      <c r="Y449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45 años a 54 años</v>
      </c>
    </row>
    <row r="450" spans="1:25">
      <c r="A450" s="7" t="s">
        <v>518</v>
      </c>
      <c r="B450" s="8" t="s">
        <v>519</v>
      </c>
      <c r="C450" s="8" t="s">
        <v>14</v>
      </c>
      <c r="D450" s="9">
        <v>4</v>
      </c>
      <c r="E450" s="8" t="s">
        <v>15</v>
      </c>
      <c r="F450" s="7" t="s">
        <v>39</v>
      </c>
      <c r="G450" s="8" t="s">
        <v>691</v>
      </c>
      <c r="H450" s="8" t="str">
        <f>VLOOKUP(TablaResultados[[#This Row],[DNI]],'Jefes Directos mayo 2020'!$A$2:$I$318,8,0)</f>
        <v>RODRIGUEZ REYNA ROBERTO MARTIN</v>
      </c>
      <c r="I450" s="36" t="s">
        <v>819</v>
      </c>
      <c r="J450" s="58">
        <v>43017</v>
      </c>
      <c r="K450" s="10">
        <v>79.545454545454547</v>
      </c>
      <c r="L450" s="10">
        <v>77.272727272727266</v>
      </c>
      <c r="M450" s="10">
        <v>82.954545454545453</v>
      </c>
      <c r="N450" s="10">
        <v>80.681818181818187</v>
      </c>
      <c r="O450" s="11">
        <v>22</v>
      </c>
      <c r="P450" s="11">
        <v>22</v>
      </c>
      <c r="Q450" s="11">
        <v>22</v>
      </c>
      <c r="R450" s="11">
        <v>22</v>
      </c>
      <c r="S450" s="18" t="s">
        <v>637</v>
      </c>
      <c r="T450" s="27" t="s">
        <v>667</v>
      </c>
      <c r="U450" s="30">
        <v>26081</v>
      </c>
      <c r="V450" s="54">
        <f ca="1">ROUNDDOWN((TODAY()-TablaResultados[[#This Row],[Fecha de nacimiento]])/365,0)</f>
        <v>49</v>
      </c>
      <c r="W450" s="55">
        <f>IFERROR(AVERAGE(TablaResultados[[#This Row],[Score-Buscamos la excelencia]:[Score-Vivimos y disfrutamos]]),"")</f>
        <v>80.11363636363636</v>
      </c>
      <c r="X450" s="56">
        <f>AVERAGE(TablaResultados[[#This Row],[Count-Buscamos la excelencia]:[Count-Vivimos y disfrutamos]])</f>
        <v>22</v>
      </c>
      <c r="Y450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45 años a 54 años</v>
      </c>
    </row>
    <row r="451" spans="1:25">
      <c r="A451" s="7" t="s">
        <v>537</v>
      </c>
      <c r="B451" s="8" t="s">
        <v>538</v>
      </c>
      <c r="C451" s="8" t="s">
        <v>22</v>
      </c>
      <c r="D451" s="9">
        <v>3</v>
      </c>
      <c r="E451" s="8" t="s">
        <v>15</v>
      </c>
      <c r="F451" s="7" t="s">
        <v>39</v>
      </c>
      <c r="G451" s="8" t="s">
        <v>795</v>
      </c>
      <c r="H451" s="8" t="str">
        <f>VLOOKUP(TablaResultados[[#This Row],[DNI]],'Jefes Directos mayo 2020'!$A$2:$I$318,8,0)</f>
        <v>RODRIGUEZ REYNA ROBERTO MARTIN</v>
      </c>
      <c r="I451" s="36" t="s">
        <v>819</v>
      </c>
      <c r="J451" s="58">
        <v>42297</v>
      </c>
      <c r="K451" s="10">
        <v>73.214285714285708</v>
      </c>
      <c r="L451" s="10">
        <v>76.724137931034477</v>
      </c>
      <c r="M451" s="10">
        <v>77.5</v>
      </c>
      <c r="N451" s="10">
        <v>73.214285714285708</v>
      </c>
      <c r="O451" s="11">
        <v>28</v>
      </c>
      <c r="P451" s="11">
        <v>29</v>
      </c>
      <c r="Q451" s="11">
        <v>30</v>
      </c>
      <c r="R451" s="11">
        <v>28</v>
      </c>
      <c r="S451" s="18" t="s">
        <v>637</v>
      </c>
      <c r="T451" s="27" t="s">
        <v>667</v>
      </c>
      <c r="U451" s="30">
        <v>31156</v>
      </c>
      <c r="V451" s="54">
        <f ca="1">ROUNDDOWN((TODAY()-TablaResultados[[#This Row],[Fecha de nacimiento]])/365,0)</f>
        <v>35</v>
      </c>
      <c r="W451" s="55">
        <f>IFERROR(AVERAGE(TablaResultados[[#This Row],[Score-Buscamos la excelencia]:[Score-Vivimos y disfrutamos]]),"")</f>
        <v>75.16317733990148</v>
      </c>
      <c r="X451" s="56">
        <f>AVERAGE(TablaResultados[[#This Row],[Count-Buscamos la excelencia]:[Count-Vivimos y disfrutamos]])</f>
        <v>28.75</v>
      </c>
      <c r="Y451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452" spans="1:25">
      <c r="A452" s="7" t="s">
        <v>539</v>
      </c>
      <c r="B452" s="8" t="s">
        <v>540</v>
      </c>
      <c r="C452" s="8" t="s">
        <v>14</v>
      </c>
      <c r="D452" s="9">
        <v>4</v>
      </c>
      <c r="E452" s="8" t="s">
        <v>15</v>
      </c>
      <c r="F452" s="7" t="s">
        <v>39</v>
      </c>
      <c r="G452" s="8" t="s">
        <v>796</v>
      </c>
      <c r="H452" s="8" t="str">
        <f>VLOOKUP(TablaResultados[[#This Row],[DNI]],'Jefes Directos mayo 2020'!$A$2:$I$318,8,0)</f>
        <v>RODRIGUEZ REYNA ROBERTO MARTIN</v>
      </c>
      <c r="I452" s="36" t="s">
        <v>819</v>
      </c>
      <c r="J452" s="58">
        <v>43171</v>
      </c>
      <c r="K452" s="10">
        <v>73.4375</v>
      </c>
      <c r="L452" s="10">
        <v>75</v>
      </c>
      <c r="M452" s="10">
        <v>79.411764705882348</v>
      </c>
      <c r="N452" s="10">
        <v>73.4375</v>
      </c>
      <c r="O452" s="11">
        <v>16</v>
      </c>
      <c r="P452" s="11">
        <v>17</v>
      </c>
      <c r="Q452" s="11">
        <v>17</v>
      </c>
      <c r="R452" s="11">
        <v>16</v>
      </c>
      <c r="S452" s="18" t="s">
        <v>637</v>
      </c>
      <c r="T452" s="27" t="s">
        <v>667</v>
      </c>
      <c r="U452" s="30">
        <v>33998</v>
      </c>
      <c r="V452" s="54">
        <f ca="1">ROUNDDOWN((TODAY()-TablaResultados[[#This Row],[Fecha de nacimiento]])/365,0)</f>
        <v>27</v>
      </c>
      <c r="W452" s="55">
        <f>IFERROR(AVERAGE(TablaResultados[[#This Row],[Score-Buscamos la excelencia]:[Score-Vivimos y disfrutamos]]),"")</f>
        <v>75.32169117647058</v>
      </c>
      <c r="X452" s="56">
        <f>AVERAGE(TablaResultados[[#This Row],[Count-Buscamos la excelencia]:[Count-Vivimos y disfrutamos]])</f>
        <v>16.5</v>
      </c>
      <c r="Y452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453" spans="1:25">
      <c r="A453" s="7" t="s">
        <v>547</v>
      </c>
      <c r="B453" s="8" t="s">
        <v>548</v>
      </c>
      <c r="C453" s="8" t="s">
        <v>14</v>
      </c>
      <c r="D453" s="9">
        <v>4</v>
      </c>
      <c r="E453" s="8" t="s">
        <v>15</v>
      </c>
      <c r="F453" s="7" t="s">
        <v>39</v>
      </c>
      <c r="G453" s="8" t="s">
        <v>800</v>
      </c>
      <c r="H453" s="8" t="str">
        <f>VLOOKUP(TablaResultados[[#This Row],[DNI]],'Jefes Directos mayo 2020'!$A$2:$I$318,8,0)</f>
        <v>RODRIGUEZ REYNA ROBERTO MARTIN</v>
      </c>
      <c r="I453" s="36" t="s">
        <v>819</v>
      </c>
      <c r="J453" s="58">
        <v>40547</v>
      </c>
      <c r="K453" s="10">
        <v>68.269230769230774</v>
      </c>
      <c r="L453" s="10">
        <v>66.071428571428569</v>
      </c>
      <c r="M453" s="10">
        <v>68.518518518518519</v>
      </c>
      <c r="N453" s="10">
        <v>60.57692307692308</v>
      </c>
      <c r="O453" s="11">
        <v>26</v>
      </c>
      <c r="P453" s="11">
        <v>28</v>
      </c>
      <c r="Q453" s="11">
        <v>27</v>
      </c>
      <c r="R453" s="11">
        <v>26</v>
      </c>
      <c r="S453" s="18" t="s">
        <v>637</v>
      </c>
      <c r="T453" s="27" t="s">
        <v>668</v>
      </c>
      <c r="U453" s="30">
        <v>26410</v>
      </c>
      <c r="V453" s="54">
        <f ca="1">ROUNDDOWN((TODAY()-TablaResultados[[#This Row],[Fecha de nacimiento]])/365,0)</f>
        <v>48</v>
      </c>
      <c r="W453" s="55">
        <f>IFERROR(AVERAGE(TablaResultados[[#This Row],[Score-Buscamos la excelencia]:[Score-Vivimos y disfrutamos]]),"")</f>
        <v>65.859025234025239</v>
      </c>
      <c r="X453" s="56">
        <f>AVERAGE(TablaResultados[[#This Row],[Count-Buscamos la excelencia]:[Count-Vivimos y disfrutamos]])</f>
        <v>26.75</v>
      </c>
      <c r="Y453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45 años a 54 años</v>
      </c>
    </row>
    <row r="454" spans="1:25">
      <c r="A454" s="61" t="s">
        <v>27</v>
      </c>
      <c r="B454" s="64" t="s">
        <v>28</v>
      </c>
      <c r="C454" s="64" t="s">
        <v>22</v>
      </c>
      <c r="D454" s="65">
        <v>3</v>
      </c>
      <c r="E454" s="64" t="s">
        <v>15</v>
      </c>
      <c r="F454" s="61" t="s">
        <v>39</v>
      </c>
      <c r="G454" s="61" t="s">
        <v>688</v>
      </c>
      <c r="H454" s="87" t="str">
        <f>VLOOKUP(TablaResultados[[#This Row],[DNI]],'Jefes Directos mayo 2020'!$A$2:$I$318,8,0)</f>
        <v>RODRIGUEZ REYNA ROBERTO MARTIN</v>
      </c>
      <c r="I454" s="75" t="s">
        <v>819</v>
      </c>
      <c r="J454" s="76">
        <v>43838</v>
      </c>
      <c r="K454" s="10">
        <v>65</v>
      </c>
      <c r="L454" s="10">
        <v>65.625</v>
      </c>
      <c r="M454" s="10">
        <v>64.0625</v>
      </c>
      <c r="N454" s="10">
        <v>64.0625</v>
      </c>
      <c r="O454" s="67">
        <v>15</v>
      </c>
      <c r="P454" s="45">
        <v>16</v>
      </c>
      <c r="Q454" s="45">
        <v>16</v>
      </c>
      <c r="R454" s="67">
        <v>16</v>
      </c>
      <c r="S454" s="77" t="s">
        <v>1805</v>
      </c>
      <c r="T454" s="67" t="s">
        <v>668</v>
      </c>
      <c r="U454" s="78">
        <v>33610</v>
      </c>
      <c r="V454" s="67">
        <f ca="1">ROUNDDOWN((TODAY()-TablaResultados[[#This Row],[Fecha de nacimiento]])/365,0)</f>
        <v>28</v>
      </c>
      <c r="W454" s="68">
        <f>IFERROR(AVERAGE(TablaResultados[[#This Row],[Score-Buscamos la excelencia]:[Score-Vivimos y disfrutamos]]),"")</f>
        <v>64.6875</v>
      </c>
      <c r="X454" s="69">
        <f>AVERAGE(TablaResultados[[#This Row],[Count-Buscamos la excelencia]:[Count-Vivimos y disfrutamos]])</f>
        <v>15.75</v>
      </c>
      <c r="Y454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455" spans="1:25">
      <c r="A455" s="61" t="s">
        <v>37</v>
      </c>
      <c r="B455" s="64" t="s">
        <v>38</v>
      </c>
      <c r="C455" s="64" t="s">
        <v>14</v>
      </c>
      <c r="D455" s="65">
        <v>4</v>
      </c>
      <c r="E455" s="64" t="s">
        <v>15</v>
      </c>
      <c r="F455" s="61" t="s">
        <v>39</v>
      </c>
      <c r="G455" s="61" t="s">
        <v>691</v>
      </c>
      <c r="H455" s="87" t="str">
        <f>VLOOKUP(TablaResultados[[#This Row],[DNI]],'Jefes Directos mayo 2020'!$A$2:$I$318,8,0)</f>
        <v>RODRIGUEZ REYNA ROBERTO MARTIN</v>
      </c>
      <c r="I455" s="75" t="s">
        <v>819</v>
      </c>
      <c r="J455" s="76">
        <v>42653</v>
      </c>
      <c r="K455" s="10">
        <v>64.473684210526315</v>
      </c>
      <c r="L455" s="10">
        <v>63.095238095238088</v>
      </c>
      <c r="M455" s="10">
        <v>68.75</v>
      </c>
      <c r="N455" s="10">
        <v>64.285714285714292</v>
      </c>
      <c r="O455" s="67">
        <v>19</v>
      </c>
      <c r="P455" s="45">
        <v>21</v>
      </c>
      <c r="Q455" s="45">
        <v>20</v>
      </c>
      <c r="R455" s="67">
        <v>21</v>
      </c>
      <c r="S455" s="77" t="s">
        <v>1805</v>
      </c>
      <c r="T455" s="67" t="s">
        <v>668</v>
      </c>
      <c r="U455" s="78">
        <v>25531</v>
      </c>
      <c r="V455" s="67">
        <f ca="1">ROUNDDOWN((TODAY()-TablaResultados[[#This Row],[Fecha de nacimiento]])/365,0)</f>
        <v>50</v>
      </c>
      <c r="W455" s="68">
        <f>IFERROR(AVERAGE(TablaResultados[[#This Row],[Score-Buscamos la excelencia]:[Score-Vivimos y disfrutamos]]),"")</f>
        <v>65.151159147869677</v>
      </c>
      <c r="X455" s="69">
        <f>AVERAGE(TablaResultados[[#This Row],[Count-Buscamos la excelencia]:[Count-Vivimos y disfrutamos]])</f>
        <v>20.25</v>
      </c>
      <c r="Y455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45 años a 54 años</v>
      </c>
    </row>
    <row r="456" spans="1:25">
      <c r="A456" s="61" t="s">
        <v>40</v>
      </c>
      <c r="B456" s="64" t="s">
        <v>41</v>
      </c>
      <c r="C456" s="64" t="s">
        <v>14</v>
      </c>
      <c r="D456" s="65">
        <v>4</v>
      </c>
      <c r="E456" s="64" t="s">
        <v>15</v>
      </c>
      <c r="F456" s="61" t="s">
        <v>39</v>
      </c>
      <c r="G456" s="61" t="s">
        <v>692</v>
      </c>
      <c r="H456" s="87" t="str">
        <f>VLOOKUP(TablaResultados[[#This Row],[DNI]],'Jefes Directos mayo 2020'!$A$2:$I$318,8,0)</f>
        <v>RODRIGUEZ REYNA ROBERTO MARTIN</v>
      </c>
      <c r="I456" s="75" t="s">
        <v>819</v>
      </c>
      <c r="J456" s="76">
        <v>42443</v>
      </c>
      <c r="K456" s="10">
        <v>71.15384615384616</v>
      </c>
      <c r="L456" s="10">
        <v>69.642857142857139</v>
      </c>
      <c r="M456" s="10">
        <v>71.428571428571431</v>
      </c>
      <c r="N456" s="10">
        <v>66.071428571428569</v>
      </c>
      <c r="O456" s="67">
        <v>13</v>
      </c>
      <c r="P456" s="45">
        <v>14</v>
      </c>
      <c r="Q456" s="45">
        <v>14</v>
      </c>
      <c r="R456" s="67">
        <v>14</v>
      </c>
      <c r="S456" s="77" t="s">
        <v>1805</v>
      </c>
      <c r="T456" s="67" t="s">
        <v>667</v>
      </c>
      <c r="U456" s="78">
        <v>31035</v>
      </c>
      <c r="V456" s="67">
        <f ca="1">ROUNDDOWN((TODAY()-TablaResultados[[#This Row],[Fecha de nacimiento]])/365,0)</f>
        <v>35</v>
      </c>
      <c r="W456" s="68">
        <f>IFERROR(AVERAGE(TablaResultados[[#This Row],[Score-Buscamos la excelencia]:[Score-Vivimos y disfrutamos]]),"")</f>
        <v>69.574175824175825</v>
      </c>
      <c r="X456" s="69">
        <f>AVERAGE(TablaResultados[[#This Row],[Count-Buscamos la excelencia]:[Count-Vivimos y disfrutamos]])</f>
        <v>13.75</v>
      </c>
      <c r="Y456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457" spans="1:25">
      <c r="A457" s="61" t="s">
        <v>101</v>
      </c>
      <c r="B457" s="64" t="s">
        <v>102</v>
      </c>
      <c r="C457" s="64" t="s">
        <v>14</v>
      </c>
      <c r="D457" s="65">
        <v>4</v>
      </c>
      <c r="E457" s="64" t="s">
        <v>15</v>
      </c>
      <c r="F457" s="61" t="s">
        <v>39</v>
      </c>
      <c r="G457" s="61" t="s">
        <v>709</v>
      </c>
      <c r="H457" s="87" t="str">
        <f>VLOOKUP(TablaResultados[[#This Row],[DNI]],'Jefes Directos mayo 2020'!$A$2:$I$318,8,0)</f>
        <v>RODRIGUEZ REYNA ROBERTO MARTIN</v>
      </c>
      <c r="I457" s="75" t="s">
        <v>819</v>
      </c>
      <c r="J457" s="76">
        <v>41215</v>
      </c>
      <c r="K457" s="10">
        <v>75</v>
      </c>
      <c r="L457" s="10">
        <v>72.368421052631575</v>
      </c>
      <c r="M457" s="10">
        <v>71.05263157894737</v>
      </c>
      <c r="N457" s="10">
        <v>73.611111111111114</v>
      </c>
      <c r="O457" s="67">
        <v>19</v>
      </c>
      <c r="P457" s="45">
        <v>19</v>
      </c>
      <c r="Q457" s="45">
        <v>19</v>
      </c>
      <c r="R457" s="67">
        <v>18</v>
      </c>
      <c r="S457" s="77" t="s">
        <v>1805</v>
      </c>
      <c r="T457" s="67" t="s">
        <v>667</v>
      </c>
      <c r="U457" s="78">
        <v>28014</v>
      </c>
      <c r="V457" s="67">
        <f ca="1">ROUNDDOWN((TODAY()-TablaResultados[[#This Row],[Fecha de nacimiento]])/365,0)</f>
        <v>43</v>
      </c>
      <c r="W457" s="68">
        <f>IFERROR(AVERAGE(TablaResultados[[#This Row],[Score-Buscamos la excelencia]:[Score-Vivimos y disfrutamos]]),"")</f>
        <v>73.008040935672511</v>
      </c>
      <c r="X457" s="69">
        <f>AVERAGE(TablaResultados[[#This Row],[Count-Buscamos la excelencia]:[Count-Vivimos y disfrutamos]])</f>
        <v>18.75</v>
      </c>
      <c r="Y457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458" spans="1:25">
      <c r="A458" s="61" t="s">
        <v>265</v>
      </c>
      <c r="B458" s="64" t="s">
        <v>835</v>
      </c>
      <c r="C458" s="64" t="s">
        <v>22</v>
      </c>
      <c r="D458" s="65">
        <v>3</v>
      </c>
      <c r="E458" s="64" t="s">
        <v>15</v>
      </c>
      <c r="F458" s="61" t="s">
        <v>39</v>
      </c>
      <c r="G458" s="61" t="s">
        <v>743</v>
      </c>
      <c r="H458" s="87" t="str">
        <f>VLOOKUP(TablaResultados[[#This Row],[DNI]],'Jefes Directos mayo 2020'!$A$2:$I$318,8,0)</f>
        <v>RODRIGUEZ REYNA ROBERTO MARTIN</v>
      </c>
      <c r="I458" s="75" t="s">
        <v>819</v>
      </c>
      <c r="J458" s="76">
        <v>43626</v>
      </c>
      <c r="K458" s="10">
        <v>55.769230769230766</v>
      </c>
      <c r="L458" s="10">
        <v>57.142857142857153</v>
      </c>
      <c r="M458" s="10">
        <v>60.714285714285722</v>
      </c>
      <c r="N458" s="10">
        <v>57.142857142857153</v>
      </c>
      <c r="O458" s="67">
        <v>13</v>
      </c>
      <c r="P458" s="45">
        <v>14</v>
      </c>
      <c r="Q458" s="45">
        <v>14</v>
      </c>
      <c r="R458" s="67">
        <v>14</v>
      </c>
      <c r="S458" s="77" t="s">
        <v>1805</v>
      </c>
      <c r="T458" s="67" t="s">
        <v>667</v>
      </c>
      <c r="U458" s="78">
        <v>33826</v>
      </c>
      <c r="V458" s="67">
        <f ca="1">ROUNDDOWN((TODAY()-TablaResultados[[#This Row],[Fecha de nacimiento]])/365,0)</f>
        <v>27</v>
      </c>
      <c r="W458" s="68">
        <f>IFERROR(AVERAGE(TablaResultados[[#This Row],[Score-Buscamos la excelencia]:[Score-Vivimos y disfrutamos]]),"")</f>
        <v>57.692307692307693</v>
      </c>
      <c r="X458" s="69">
        <f>AVERAGE(TablaResultados[[#This Row],[Count-Buscamos la excelencia]:[Count-Vivimos y disfrutamos]])</f>
        <v>13.75</v>
      </c>
      <c r="Y458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459" spans="1:25">
      <c r="A459" s="61" t="s">
        <v>180</v>
      </c>
      <c r="B459" s="64" t="s">
        <v>181</v>
      </c>
      <c r="C459" s="64" t="s">
        <v>14</v>
      </c>
      <c r="D459" s="65">
        <v>4</v>
      </c>
      <c r="E459" s="64" t="s">
        <v>15</v>
      </c>
      <c r="F459" s="61" t="s">
        <v>39</v>
      </c>
      <c r="G459" s="61" t="s">
        <v>692</v>
      </c>
      <c r="H459" s="87" t="str">
        <f>VLOOKUP(TablaResultados[[#This Row],[DNI]],'Jefes Directos mayo 2020'!$A$2:$I$318,8,0)</f>
        <v>RODRIGUEZ REYNA ROBERTO MARTIN</v>
      </c>
      <c r="I459" s="75" t="s">
        <v>819</v>
      </c>
      <c r="J459" s="76">
        <v>41387</v>
      </c>
      <c r="K459" s="10">
        <v>71.875</v>
      </c>
      <c r="L459" s="10">
        <v>71.875</v>
      </c>
      <c r="M459" s="10">
        <v>71.875</v>
      </c>
      <c r="N459" s="10">
        <v>70.3125</v>
      </c>
      <c r="O459" s="67">
        <v>16</v>
      </c>
      <c r="P459" s="45">
        <v>16</v>
      </c>
      <c r="Q459" s="45">
        <v>16</v>
      </c>
      <c r="R459" s="67">
        <v>16</v>
      </c>
      <c r="S459" s="77" t="s">
        <v>1805</v>
      </c>
      <c r="T459" s="67" t="s">
        <v>667</v>
      </c>
      <c r="U459" s="78">
        <v>24989</v>
      </c>
      <c r="V459" s="67">
        <f ca="1">ROUNDDOWN((TODAY()-TablaResultados[[#This Row],[Fecha de nacimiento]])/365,0)</f>
        <v>52</v>
      </c>
      <c r="W459" s="68">
        <f>IFERROR(AVERAGE(TablaResultados[[#This Row],[Score-Buscamos la excelencia]:[Score-Vivimos y disfrutamos]]),"")</f>
        <v>71.484375</v>
      </c>
      <c r="X459" s="69">
        <f>AVERAGE(TablaResultados[[#This Row],[Count-Buscamos la excelencia]:[Count-Vivimos y disfrutamos]])</f>
        <v>16</v>
      </c>
      <c r="Y459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45 años a 54 años</v>
      </c>
    </row>
    <row r="460" spans="1:25">
      <c r="A460" s="61" t="s">
        <v>303</v>
      </c>
      <c r="B460" s="64" t="s">
        <v>304</v>
      </c>
      <c r="C460" s="64" t="s">
        <v>14</v>
      </c>
      <c r="D460" s="65">
        <v>4</v>
      </c>
      <c r="E460" s="64" t="s">
        <v>15</v>
      </c>
      <c r="F460" s="61" t="s">
        <v>39</v>
      </c>
      <c r="G460" s="61" t="s">
        <v>692</v>
      </c>
      <c r="H460" s="87" t="str">
        <f>VLOOKUP(TablaResultados[[#This Row],[DNI]],'Jefes Directos mayo 2020'!$A$2:$I$318,8,0)</f>
        <v>RODRIGUEZ REYNA ROBERTO MARTIN</v>
      </c>
      <c r="I460" s="75" t="s">
        <v>819</v>
      </c>
      <c r="J460" s="76">
        <v>39062</v>
      </c>
      <c r="K460" s="10">
        <v>54.166666666666657</v>
      </c>
      <c r="L460" s="10">
        <v>47.916666666666657</v>
      </c>
      <c r="M460" s="10">
        <v>52.083333333333343</v>
      </c>
      <c r="N460" s="10">
        <v>43.75</v>
      </c>
      <c r="O460" s="67">
        <v>12</v>
      </c>
      <c r="P460" s="45">
        <v>12</v>
      </c>
      <c r="Q460" s="45">
        <v>12</v>
      </c>
      <c r="R460" s="67">
        <v>12</v>
      </c>
      <c r="S460" s="77" t="s">
        <v>1805</v>
      </c>
      <c r="T460" s="67" t="s">
        <v>667</v>
      </c>
      <c r="U460" s="78">
        <v>25957</v>
      </c>
      <c r="V460" s="67">
        <f ca="1">ROUNDDOWN((TODAY()-TablaResultados[[#This Row],[Fecha de nacimiento]])/365,0)</f>
        <v>49</v>
      </c>
      <c r="W460" s="68">
        <f>IFERROR(AVERAGE(TablaResultados[[#This Row],[Score-Buscamos la excelencia]:[Score-Vivimos y disfrutamos]]),"")</f>
        <v>49.479166666666664</v>
      </c>
      <c r="X460" s="69">
        <f>AVERAGE(TablaResultados[[#This Row],[Count-Buscamos la excelencia]:[Count-Vivimos y disfrutamos]])</f>
        <v>12</v>
      </c>
      <c r="Y460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45 años a 54 años</v>
      </c>
    </row>
    <row r="461" spans="1:25">
      <c r="A461" s="61" t="s">
        <v>388</v>
      </c>
      <c r="B461" s="64" t="s">
        <v>389</v>
      </c>
      <c r="C461" s="64" t="s">
        <v>22</v>
      </c>
      <c r="D461" s="65">
        <v>3</v>
      </c>
      <c r="E461" s="64" t="s">
        <v>15</v>
      </c>
      <c r="F461" s="61" t="s">
        <v>39</v>
      </c>
      <c r="G461" s="61" t="s">
        <v>768</v>
      </c>
      <c r="H461" s="87" t="str">
        <f>VLOOKUP(TablaResultados[[#This Row],[DNI]],'Jefes Directos mayo 2020'!$A$2:$I$318,8,0)</f>
        <v>RODRIGUEZ REYNA ROBERTO MARTIN</v>
      </c>
      <c r="I461" s="75" t="s">
        <v>819</v>
      </c>
      <c r="J461" s="76">
        <v>43500</v>
      </c>
      <c r="K461" s="10">
        <v>70.3125</v>
      </c>
      <c r="L461" s="10">
        <v>66.666666666666671</v>
      </c>
      <c r="M461" s="10">
        <v>70.588235294117652</v>
      </c>
      <c r="N461" s="10">
        <v>68.75</v>
      </c>
      <c r="O461" s="67">
        <v>16</v>
      </c>
      <c r="P461" s="45">
        <v>15</v>
      </c>
      <c r="Q461" s="45">
        <v>17</v>
      </c>
      <c r="R461" s="67">
        <v>16</v>
      </c>
      <c r="S461" s="77" t="s">
        <v>1805</v>
      </c>
      <c r="T461" s="67" t="s">
        <v>667</v>
      </c>
      <c r="U461" s="78">
        <v>35086</v>
      </c>
      <c r="V461" s="67">
        <f ca="1">ROUNDDOWN((TODAY()-TablaResultados[[#This Row],[Fecha de nacimiento]])/365,0)</f>
        <v>24</v>
      </c>
      <c r="W461" s="68">
        <f>IFERROR(AVERAGE(TablaResultados[[#This Row],[Score-Buscamos la excelencia]:[Score-Vivimos y disfrutamos]]),"")</f>
        <v>69.079350490196077</v>
      </c>
      <c r="X461" s="69">
        <f>AVERAGE(TablaResultados[[#This Row],[Count-Buscamos la excelencia]:[Count-Vivimos y disfrutamos]])</f>
        <v>16</v>
      </c>
      <c r="Y461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18 años a 24 años</v>
      </c>
    </row>
    <row r="462" spans="1:25">
      <c r="A462" s="61" t="s">
        <v>415</v>
      </c>
      <c r="B462" s="64" t="s">
        <v>416</v>
      </c>
      <c r="C462" s="64" t="s">
        <v>55</v>
      </c>
      <c r="D462" s="65">
        <v>2</v>
      </c>
      <c r="E462" s="64" t="s">
        <v>15</v>
      </c>
      <c r="F462" s="61" t="s">
        <v>39</v>
      </c>
      <c r="G462" s="61" t="s">
        <v>775</v>
      </c>
      <c r="H462" s="87" t="str">
        <f>VLOOKUP(TablaResultados[[#This Row],[DNI]],'Jefes Directos mayo 2020'!$A$2:$I$318,8,0)</f>
        <v>RODRIGUEZ REYNA ROBERTO MARTIN</v>
      </c>
      <c r="I462" s="75" t="s">
        <v>819</v>
      </c>
      <c r="J462" s="76">
        <v>40940</v>
      </c>
      <c r="K462" s="10">
        <v>71.428571428571431</v>
      </c>
      <c r="L462" s="10">
        <v>75</v>
      </c>
      <c r="M462" s="10">
        <v>78.571428571428569</v>
      </c>
      <c r="N462" s="10">
        <v>81.521739130434781</v>
      </c>
      <c r="O462" s="67">
        <v>21</v>
      </c>
      <c r="P462" s="45">
        <v>22</v>
      </c>
      <c r="Q462" s="45">
        <v>21</v>
      </c>
      <c r="R462" s="67">
        <v>23</v>
      </c>
      <c r="S462" s="77" t="s">
        <v>1805</v>
      </c>
      <c r="T462" s="67" t="s">
        <v>667</v>
      </c>
      <c r="U462" s="78">
        <v>25948</v>
      </c>
      <c r="V462" s="67">
        <f ca="1">ROUNDDOWN((TODAY()-TablaResultados[[#This Row],[Fecha de nacimiento]])/365,0)</f>
        <v>49</v>
      </c>
      <c r="W462" s="68">
        <f>IFERROR(AVERAGE(TablaResultados[[#This Row],[Score-Buscamos la excelencia]:[Score-Vivimos y disfrutamos]]),"")</f>
        <v>76.630434782608688</v>
      </c>
      <c r="X462" s="69">
        <f>AVERAGE(TablaResultados[[#This Row],[Count-Buscamos la excelencia]:[Count-Vivimos y disfrutamos]])</f>
        <v>21.75</v>
      </c>
      <c r="Y462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45 años a 54 años</v>
      </c>
    </row>
    <row r="463" spans="1:25">
      <c r="A463" s="61" t="s">
        <v>417</v>
      </c>
      <c r="B463" s="64" t="s">
        <v>418</v>
      </c>
      <c r="C463" s="64" t="s">
        <v>22</v>
      </c>
      <c r="D463" s="65">
        <v>3</v>
      </c>
      <c r="E463" s="64" t="s">
        <v>15</v>
      </c>
      <c r="F463" s="61" t="s">
        <v>39</v>
      </c>
      <c r="G463" s="61" t="s">
        <v>776</v>
      </c>
      <c r="H463" s="87" t="str">
        <f>VLOOKUP(TablaResultados[[#This Row],[DNI]],'Jefes Directos mayo 2020'!$A$2:$I$318,8,0)</f>
        <v>RODRIGUEZ REYNA ROBERTO MARTIN</v>
      </c>
      <c r="I463" s="75" t="s">
        <v>819</v>
      </c>
      <c r="J463" s="76">
        <v>39052</v>
      </c>
      <c r="K463" s="10">
        <v>80.357142857142861</v>
      </c>
      <c r="L463" s="10">
        <v>73.4375</v>
      </c>
      <c r="M463" s="10">
        <v>67.1875</v>
      </c>
      <c r="N463" s="10">
        <v>71.666666666666671</v>
      </c>
      <c r="O463" s="67">
        <v>14</v>
      </c>
      <c r="P463" s="45">
        <v>16</v>
      </c>
      <c r="Q463" s="45">
        <v>16</v>
      </c>
      <c r="R463" s="67">
        <v>15</v>
      </c>
      <c r="S463" s="77" t="s">
        <v>1805</v>
      </c>
      <c r="T463" s="67" t="s">
        <v>667</v>
      </c>
      <c r="U463" s="78">
        <v>26825</v>
      </c>
      <c r="V463" s="67">
        <f ca="1">ROUNDDOWN((TODAY()-TablaResultados[[#This Row],[Fecha de nacimiento]])/365,0)</f>
        <v>47</v>
      </c>
      <c r="W463" s="68">
        <f>IFERROR(AVERAGE(TablaResultados[[#This Row],[Score-Buscamos la excelencia]:[Score-Vivimos y disfrutamos]]),"")</f>
        <v>73.16220238095238</v>
      </c>
      <c r="X463" s="69">
        <f>AVERAGE(TablaResultados[[#This Row],[Count-Buscamos la excelencia]:[Count-Vivimos y disfrutamos]])</f>
        <v>15.25</v>
      </c>
      <c r="Y463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45 años a 54 años</v>
      </c>
    </row>
    <row r="464" spans="1:25">
      <c r="A464" s="61" t="s">
        <v>419</v>
      </c>
      <c r="B464" s="64" t="s">
        <v>420</v>
      </c>
      <c r="C464" s="64" t="s">
        <v>14</v>
      </c>
      <c r="D464" s="65">
        <v>4</v>
      </c>
      <c r="E464" s="64" t="s">
        <v>15</v>
      </c>
      <c r="F464" s="61" t="s">
        <v>39</v>
      </c>
      <c r="G464" s="61" t="s">
        <v>691</v>
      </c>
      <c r="H464" s="87" t="str">
        <f>VLOOKUP(TablaResultados[[#This Row],[DNI]],'Jefes Directos mayo 2020'!$A$2:$I$318,8,0)</f>
        <v>RODRIGUEZ REYNA ROBERTO MARTIN</v>
      </c>
      <c r="I464" s="75" t="s">
        <v>819</v>
      </c>
      <c r="J464" s="76">
        <v>42373</v>
      </c>
      <c r="K464" s="10">
        <v>72.058823529411768</v>
      </c>
      <c r="L464" s="10">
        <v>70.588235294117652</v>
      </c>
      <c r="M464" s="10">
        <v>73.529411764705884</v>
      </c>
      <c r="N464" s="10">
        <v>70.3125</v>
      </c>
      <c r="O464" s="67">
        <v>17</v>
      </c>
      <c r="P464" s="45">
        <v>17</v>
      </c>
      <c r="Q464" s="45">
        <v>17</v>
      </c>
      <c r="R464" s="67">
        <v>16</v>
      </c>
      <c r="S464" s="77" t="s">
        <v>1805</v>
      </c>
      <c r="T464" s="67" t="s">
        <v>668</v>
      </c>
      <c r="U464" s="78">
        <v>27455</v>
      </c>
      <c r="V464" s="67">
        <f ca="1">ROUNDDOWN((TODAY()-TablaResultados[[#This Row],[Fecha de nacimiento]])/365,0)</f>
        <v>45</v>
      </c>
      <c r="W464" s="68">
        <f>IFERROR(AVERAGE(TablaResultados[[#This Row],[Score-Buscamos la excelencia]:[Score-Vivimos y disfrutamos]]),"")</f>
        <v>71.622242647058826</v>
      </c>
      <c r="X464" s="69">
        <f>AVERAGE(TablaResultados[[#This Row],[Count-Buscamos la excelencia]:[Count-Vivimos y disfrutamos]])</f>
        <v>16.75</v>
      </c>
      <c r="Y464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45 años a 54 años</v>
      </c>
    </row>
    <row r="465" spans="1:25">
      <c r="A465" s="61" t="s">
        <v>518</v>
      </c>
      <c r="B465" s="64" t="s">
        <v>519</v>
      </c>
      <c r="C465" s="64" t="s">
        <v>14</v>
      </c>
      <c r="D465" s="65">
        <v>4</v>
      </c>
      <c r="E465" s="64" t="s">
        <v>15</v>
      </c>
      <c r="F465" s="61" t="s">
        <v>39</v>
      </c>
      <c r="G465" s="61" t="s">
        <v>691</v>
      </c>
      <c r="H465" s="87" t="str">
        <f>VLOOKUP(TablaResultados[[#This Row],[DNI]],'Jefes Directos mayo 2020'!$A$2:$I$318,8,0)</f>
        <v>RODRIGUEZ REYNA ROBERTO MARTIN</v>
      </c>
      <c r="I465" s="75" t="s">
        <v>819</v>
      </c>
      <c r="J465" s="76">
        <v>43017</v>
      </c>
      <c r="K465" s="10">
        <v>65.625</v>
      </c>
      <c r="L465" s="10">
        <v>68.75</v>
      </c>
      <c r="M465" s="10">
        <v>64.0625</v>
      </c>
      <c r="N465" s="10">
        <v>67.1875</v>
      </c>
      <c r="O465" s="67">
        <v>16</v>
      </c>
      <c r="P465" s="45">
        <v>16</v>
      </c>
      <c r="Q465" s="45">
        <v>16</v>
      </c>
      <c r="R465" s="67">
        <v>16</v>
      </c>
      <c r="S465" s="77" t="s">
        <v>1805</v>
      </c>
      <c r="T465" s="67" t="s">
        <v>667</v>
      </c>
      <c r="U465" s="78">
        <v>26081</v>
      </c>
      <c r="V465" s="67">
        <f ca="1">ROUNDDOWN((TODAY()-TablaResultados[[#This Row],[Fecha de nacimiento]])/365,0)</f>
        <v>49</v>
      </c>
      <c r="W465" s="68">
        <f>IFERROR(AVERAGE(TablaResultados[[#This Row],[Score-Buscamos la excelencia]:[Score-Vivimos y disfrutamos]]),"")</f>
        <v>66.40625</v>
      </c>
      <c r="X465" s="69">
        <f>AVERAGE(TablaResultados[[#This Row],[Count-Buscamos la excelencia]:[Count-Vivimos y disfrutamos]])</f>
        <v>16</v>
      </c>
      <c r="Y465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45 años a 54 años</v>
      </c>
    </row>
    <row r="466" spans="1:25">
      <c r="A466" s="61" t="s">
        <v>539</v>
      </c>
      <c r="B466" s="64" t="s">
        <v>540</v>
      </c>
      <c r="C466" s="64" t="s">
        <v>14</v>
      </c>
      <c r="D466" s="65">
        <v>4</v>
      </c>
      <c r="E466" s="64" t="s">
        <v>15</v>
      </c>
      <c r="F466" s="61" t="s">
        <v>39</v>
      </c>
      <c r="G466" s="61" t="s">
        <v>796</v>
      </c>
      <c r="H466" s="87" t="str">
        <f>VLOOKUP(TablaResultados[[#This Row],[DNI]],'Jefes Directos mayo 2020'!$A$2:$I$318,8,0)</f>
        <v>RODRIGUEZ REYNA ROBERTO MARTIN</v>
      </c>
      <c r="I466" s="75" t="s">
        <v>819</v>
      </c>
      <c r="J466" s="76">
        <v>43171</v>
      </c>
      <c r="K466" s="10">
        <v>73.333333333333329</v>
      </c>
      <c r="L466" s="10">
        <v>70</v>
      </c>
      <c r="M466" s="10">
        <v>73.4375</v>
      </c>
      <c r="N466" s="10">
        <v>71.875</v>
      </c>
      <c r="O466" s="67">
        <v>15</v>
      </c>
      <c r="P466" s="45">
        <v>15</v>
      </c>
      <c r="Q466" s="45">
        <v>16</v>
      </c>
      <c r="R466" s="67">
        <v>16</v>
      </c>
      <c r="S466" s="77" t="s">
        <v>1805</v>
      </c>
      <c r="T466" s="67" t="s">
        <v>667</v>
      </c>
      <c r="U466" s="78">
        <v>33998</v>
      </c>
      <c r="V466" s="67">
        <f ca="1">ROUNDDOWN((TODAY()-TablaResultados[[#This Row],[Fecha de nacimiento]])/365,0)</f>
        <v>27</v>
      </c>
      <c r="W466" s="68">
        <f>IFERROR(AVERAGE(TablaResultados[[#This Row],[Score-Buscamos la excelencia]:[Score-Vivimos y disfrutamos]]),"")</f>
        <v>72.161458333333329</v>
      </c>
      <c r="X466" s="69">
        <f>AVERAGE(TablaResultados[[#This Row],[Count-Buscamos la excelencia]:[Count-Vivimos y disfrutamos]])</f>
        <v>15.5</v>
      </c>
      <c r="Y466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467" spans="1:25">
      <c r="A467" s="61" t="s">
        <v>547</v>
      </c>
      <c r="B467" s="64" t="s">
        <v>548</v>
      </c>
      <c r="C467" s="64" t="s">
        <v>14</v>
      </c>
      <c r="D467" s="65">
        <v>4</v>
      </c>
      <c r="E467" s="64" t="s">
        <v>15</v>
      </c>
      <c r="F467" s="61" t="s">
        <v>39</v>
      </c>
      <c r="G467" s="61" t="s">
        <v>800</v>
      </c>
      <c r="H467" s="87" t="str">
        <f>VLOOKUP(TablaResultados[[#This Row],[DNI]],'Jefes Directos mayo 2020'!$A$2:$I$318,8,0)</f>
        <v>RODRIGUEZ REYNA ROBERTO MARTIN</v>
      </c>
      <c r="I467" s="75" t="s">
        <v>819</v>
      </c>
      <c r="J467" s="76">
        <v>40547</v>
      </c>
      <c r="K467" s="10">
        <v>67.045454545454547</v>
      </c>
      <c r="L467" s="10">
        <v>64.583333333333329</v>
      </c>
      <c r="M467" s="10">
        <v>67.708333333333329</v>
      </c>
      <c r="N467" s="10">
        <v>59.782608695652172</v>
      </c>
      <c r="O467" s="67">
        <v>22</v>
      </c>
      <c r="P467" s="45">
        <v>24</v>
      </c>
      <c r="Q467" s="45">
        <v>24</v>
      </c>
      <c r="R467" s="67">
        <v>23</v>
      </c>
      <c r="S467" s="77" t="s">
        <v>1805</v>
      </c>
      <c r="T467" s="67" t="s">
        <v>668</v>
      </c>
      <c r="U467" s="78">
        <v>26410</v>
      </c>
      <c r="V467" s="67">
        <f ca="1">ROUNDDOWN((TODAY()-TablaResultados[[#This Row],[Fecha de nacimiento]])/365,0)</f>
        <v>48</v>
      </c>
      <c r="W467" s="68">
        <f>IFERROR(AVERAGE(TablaResultados[[#This Row],[Score-Buscamos la excelencia]:[Score-Vivimos y disfrutamos]]),"")</f>
        <v>64.779932476943344</v>
      </c>
      <c r="X467" s="69">
        <f>AVERAGE(TablaResultados[[#This Row],[Count-Buscamos la excelencia]:[Count-Vivimos y disfrutamos]])</f>
        <v>23.25</v>
      </c>
      <c r="Y467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45 años a 54 años</v>
      </c>
    </row>
    <row r="468" spans="1:25">
      <c r="A468" s="7" t="s">
        <v>134</v>
      </c>
      <c r="B468" s="8" t="s">
        <v>135</v>
      </c>
      <c r="C468" s="8" t="s">
        <v>14</v>
      </c>
      <c r="D468" s="9">
        <v>4</v>
      </c>
      <c r="E468" s="8" t="s">
        <v>15</v>
      </c>
      <c r="F468" s="7" t="s">
        <v>120</v>
      </c>
      <c r="G468" s="8" t="s">
        <v>720</v>
      </c>
      <c r="H468" s="8" t="str">
        <f>VLOOKUP(TablaResultados[[#This Row],[DNI]],'Jefes Directos mayo 2020'!$A$2:$I$318,8,0)</f>
        <v>SAENZ BARRERA JOSE ENRIQUE</v>
      </c>
      <c r="I468" s="36" t="s">
        <v>822</v>
      </c>
      <c r="J468" s="58">
        <v>43781</v>
      </c>
      <c r="K468" s="10">
        <v>85</v>
      </c>
      <c r="L468" s="10">
        <v>80</v>
      </c>
      <c r="M468" s="10">
        <v>85</v>
      </c>
      <c r="N468" s="10">
        <v>80</v>
      </c>
      <c r="O468" s="11">
        <v>5</v>
      </c>
      <c r="P468" s="11">
        <v>5</v>
      </c>
      <c r="Q468" s="11">
        <v>5</v>
      </c>
      <c r="R468" s="11">
        <v>5</v>
      </c>
      <c r="S468" s="18" t="s">
        <v>637</v>
      </c>
      <c r="T468" s="27" t="s">
        <v>667</v>
      </c>
      <c r="U468" s="30">
        <v>27614</v>
      </c>
      <c r="V468" s="54">
        <f ca="1">ROUNDDOWN((TODAY()-TablaResultados[[#This Row],[Fecha de nacimiento]])/365,0)</f>
        <v>45</v>
      </c>
      <c r="W468" s="55">
        <f>IFERROR(AVERAGE(TablaResultados[[#This Row],[Score-Buscamos la excelencia]:[Score-Vivimos y disfrutamos]]),"")</f>
        <v>82.5</v>
      </c>
      <c r="X468" s="56">
        <f>AVERAGE(TablaResultados[[#This Row],[Count-Buscamos la excelencia]:[Count-Vivimos y disfrutamos]])</f>
        <v>5</v>
      </c>
      <c r="Y468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45 años a 54 años</v>
      </c>
    </row>
    <row r="469" spans="1:25">
      <c r="A469" s="7" t="s">
        <v>411</v>
      </c>
      <c r="B469" s="8" t="s">
        <v>412</v>
      </c>
      <c r="C469" s="8" t="s">
        <v>14</v>
      </c>
      <c r="D469" s="9">
        <v>4</v>
      </c>
      <c r="E469" s="8" t="s">
        <v>15</v>
      </c>
      <c r="F469" s="7" t="s">
        <v>120</v>
      </c>
      <c r="G469" s="8" t="s">
        <v>715</v>
      </c>
      <c r="H469" s="8" t="str">
        <f>VLOOKUP(TablaResultados[[#This Row],[DNI]],'Jefes Directos mayo 2020'!$A$2:$I$318,8,0)</f>
        <v>SAENZ BARRERA JOSE ENRIQUE</v>
      </c>
      <c r="I469" s="36" t="s">
        <v>822</v>
      </c>
      <c r="J469" s="58">
        <v>43781</v>
      </c>
      <c r="K469" s="10">
        <v>83.333333333333329</v>
      </c>
      <c r="L469" s="10">
        <v>87.5</v>
      </c>
      <c r="M469" s="10">
        <v>91.666666666666671</v>
      </c>
      <c r="N469" s="10">
        <v>83.333333333333329</v>
      </c>
      <c r="O469" s="11">
        <v>6</v>
      </c>
      <c r="P469" s="11">
        <v>6</v>
      </c>
      <c r="Q469" s="11">
        <v>6</v>
      </c>
      <c r="R469" s="11">
        <v>6</v>
      </c>
      <c r="S469" s="18" t="s">
        <v>637</v>
      </c>
      <c r="T469" s="27" t="s">
        <v>667</v>
      </c>
      <c r="U469" s="30">
        <v>24203</v>
      </c>
      <c r="V469" s="54">
        <f ca="1">ROUNDDOWN((TODAY()-TablaResultados[[#This Row],[Fecha de nacimiento]])/365,0)</f>
        <v>54</v>
      </c>
      <c r="W469" s="55">
        <f>IFERROR(AVERAGE(TablaResultados[[#This Row],[Score-Buscamos la excelencia]:[Score-Vivimos y disfrutamos]]),"")</f>
        <v>86.458333333333329</v>
      </c>
      <c r="X469" s="56">
        <f>AVERAGE(TablaResultados[[#This Row],[Count-Buscamos la excelencia]:[Count-Vivimos y disfrutamos]])</f>
        <v>6</v>
      </c>
      <c r="Y469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45 años a 54 años</v>
      </c>
    </row>
    <row r="470" spans="1:25">
      <c r="A470" s="7" t="s">
        <v>591</v>
      </c>
      <c r="B470" s="8" t="s">
        <v>592</v>
      </c>
      <c r="C470" s="8" t="s">
        <v>14</v>
      </c>
      <c r="D470" s="9">
        <v>4</v>
      </c>
      <c r="E470" s="8" t="s">
        <v>15</v>
      </c>
      <c r="F470" s="7" t="s">
        <v>120</v>
      </c>
      <c r="G470" s="8" t="s">
        <v>715</v>
      </c>
      <c r="H470" s="8" t="str">
        <f>VLOOKUP(TablaResultados[[#This Row],[DNI]],'Jefes Directos mayo 2020'!$A$2:$I$318,8,0)</f>
        <v>SAENZ BARRERA JOSE ENRIQUE</v>
      </c>
      <c r="I470" s="36" t="s">
        <v>822</v>
      </c>
      <c r="J470" s="58">
        <v>43781</v>
      </c>
      <c r="K470" s="10">
        <v>91.666666666666671</v>
      </c>
      <c r="L470" s="10">
        <v>91.666666666666671</v>
      </c>
      <c r="M470" s="10">
        <v>91.666666666666671</v>
      </c>
      <c r="N470" s="10">
        <v>91.666666666666671</v>
      </c>
      <c r="O470" s="11">
        <v>3</v>
      </c>
      <c r="P470" s="11">
        <v>3</v>
      </c>
      <c r="Q470" s="11">
        <v>3</v>
      </c>
      <c r="R470" s="11">
        <v>3</v>
      </c>
      <c r="S470" s="18" t="s">
        <v>637</v>
      </c>
      <c r="T470" s="27" t="s">
        <v>667</v>
      </c>
      <c r="U470" s="30">
        <v>29255</v>
      </c>
      <c r="V470" s="54">
        <f ca="1">ROUNDDOWN((TODAY()-TablaResultados[[#This Row],[Fecha de nacimiento]])/365,0)</f>
        <v>40</v>
      </c>
      <c r="W470" s="55">
        <f>IFERROR(AVERAGE(TablaResultados[[#This Row],[Score-Buscamos la excelencia]:[Score-Vivimos y disfrutamos]]),"")</f>
        <v>91.666666666666671</v>
      </c>
      <c r="X470" s="56">
        <f>AVERAGE(TablaResultados[[#This Row],[Count-Buscamos la excelencia]:[Count-Vivimos y disfrutamos]])</f>
        <v>3</v>
      </c>
      <c r="Y470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471" spans="1:25">
      <c r="A471" s="61" t="s">
        <v>134</v>
      </c>
      <c r="B471" s="64" t="s">
        <v>135</v>
      </c>
      <c r="C471" s="64" t="s">
        <v>14</v>
      </c>
      <c r="D471" s="65">
        <v>4</v>
      </c>
      <c r="E471" s="64" t="s">
        <v>15</v>
      </c>
      <c r="F471" s="61" t="s">
        <v>120</v>
      </c>
      <c r="G471" s="61" t="s">
        <v>720</v>
      </c>
      <c r="H471" s="87" t="str">
        <f>VLOOKUP(TablaResultados[[#This Row],[DNI]],'Jefes Directos mayo 2020'!$A$2:$I$318,8,0)</f>
        <v>SAENZ BARRERA JOSE ENRIQUE</v>
      </c>
      <c r="I471" s="75" t="s">
        <v>822</v>
      </c>
      <c r="J471" s="76">
        <v>43781</v>
      </c>
      <c r="K471" s="10">
        <v>87.5</v>
      </c>
      <c r="L471" s="10">
        <v>83.333333333333329</v>
      </c>
      <c r="M471" s="10">
        <v>87.5</v>
      </c>
      <c r="N471" s="10">
        <v>78.571428571428569</v>
      </c>
      <c r="O471" s="67">
        <v>6</v>
      </c>
      <c r="P471" s="45">
        <v>6</v>
      </c>
      <c r="Q471" s="45">
        <v>6</v>
      </c>
      <c r="R471" s="67">
        <v>7</v>
      </c>
      <c r="S471" s="77" t="s">
        <v>1805</v>
      </c>
      <c r="T471" s="67" t="s">
        <v>667</v>
      </c>
      <c r="U471" s="78">
        <v>27614</v>
      </c>
      <c r="V471" s="67">
        <f ca="1">ROUNDDOWN((TODAY()-TablaResultados[[#This Row],[Fecha de nacimiento]])/365,0)</f>
        <v>45</v>
      </c>
      <c r="W471" s="68">
        <f>IFERROR(AVERAGE(TablaResultados[[#This Row],[Score-Buscamos la excelencia]:[Score-Vivimos y disfrutamos]]),"")</f>
        <v>84.226190476190467</v>
      </c>
      <c r="X471" s="69">
        <f>AVERAGE(TablaResultados[[#This Row],[Count-Buscamos la excelencia]:[Count-Vivimos y disfrutamos]])</f>
        <v>6.25</v>
      </c>
      <c r="Y471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45 años a 54 años</v>
      </c>
    </row>
    <row r="472" spans="1:25">
      <c r="A472" s="61" t="s">
        <v>411</v>
      </c>
      <c r="B472" s="64" t="s">
        <v>412</v>
      </c>
      <c r="C472" s="64" t="s">
        <v>14</v>
      </c>
      <c r="D472" s="65">
        <v>4</v>
      </c>
      <c r="E472" s="64" t="s">
        <v>15</v>
      </c>
      <c r="F472" s="61" t="s">
        <v>120</v>
      </c>
      <c r="G472" s="61" t="s">
        <v>715</v>
      </c>
      <c r="H472" s="87" t="str">
        <f>VLOOKUP(TablaResultados[[#This Row],[DNI]],'Jefes Directos mayo 2020'!$A$2:$I$318,8,0)</f>
        <v>SAENZ BARRERA JOSE ENRIQUE</v>
      </c>
      <c r="I472" s="75" t="s">
        <v>822</v>
      </c>
      <c r="J472" s="76">
        <v>43781</v>
      </c>
      <c r="K472" s="10">
        <v>90</v>
      </c>
      <c r="L472" s="10">
        <v>95</v>
      </c>
      <c r="M472" s="10">
        <v>95</v>
      </c>
      <c r="N472" s="10">
        <v>95.833333333333329</v>
      </c>
      <c r="O472" s="67">
        <v>5</v>
      </c>
      <c r="P472" s="45">
        <v>5</v>
      </c>
      <c r="Q472" s="45">
        <v>5</v>
      </c>
      <c r="R472" s="67">
        <v>6</v>
      </c>
      <c r="S472" s="77" t="s">
        <v>1805</v>
      </c>
      <c r="T472" s="67" t="s">
        <v>667</v>
      </c>
      <c r="U472" s="78">
        <v>24203</v>
      </c>
      <c r="V472" s="67">
        <f ca="1">ROUNDDOWN((TODAY()-TablaResultados[[#This Row],[Fecha de nacimiento]])/365,0)</f>
        <v>54</v>
      </c>
      <c r="W472" s="68">
        <f>IFERROR(AVERAGE(TablaResultados[[#This Row],[Score-Buscamos la excelencia]:[Score-Vivimos y disfrutamos]]),"")</f>
        <v>93.958333333333329</v>
      </c>
      <c r="X472" s="69">
        <f>AVERAGE(TablaResultados[[#This Row],[Count-Buscamos la excelencia]:[Count-Vivimos y disfrutamos]])</f>
        <v>5.25</v>
      </c>
      <c r="Y472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45 años a 54 años</v>
      </c>
    </row>
    <row r="473" spans="1:25">
      <c r="A473" s="61" t="s">
        <v>591</v>
      </c>
      <c r="B473" s="64" t="s">
        <v>592</v>
      </c>
      <c r="C473" s="64" t="s">
        <v>14</v>
      </c>
      <c r="D473" s="65">
        <v>4</v>
      </c>
      <c r="E473" s="64" t="s">
        <v>15</v>
      </c>
      <c r="F473" s="61" t="s">
        <v>120</v>
      </c>
      <c r="G473" s="61" t="s">
        <v>715</v>
      </c>
      <c r="H473" s="87" t="str">
        <f>VLOOKUP(TablaResultados[[#This Row],[DNI]],'Jefes Directos mayo 2020'!$A$2:$I$318,8,0)</f>
        <v>SAENZ BARRERA JOSE ENRIQUE</v>
      </c>
      <c r="I473" s="75" t="s">
        <v>822</v>
      </c>
      <c r="J473" s="76">
        <v>43781</v>
      </c>
      <c r="K473" s="10">
        <v>95.833333333333329</v>
      </c>
      <c r="L473" s="10">
        <v>91.666666666666671</v>
      </c>
      <c r="M473" s="10">
        <v>91.666666666666671</v>
      </c>
      <c r="N473" s="10">
        <v>95.833333333333329</v>
      </c>
      <c r="O473" s="67">
        <v>6</v>
      </c>
      <c r="P473" s="45">
        <v>6</v>
      </c>
      <c r="Q473" s="45">
        <v>6</v>
      </c>
      <c r="R473" s="67">
        <v>6</v>
      </c>
      <c r="S473" s="77" t="s">
        <v>1805</v>
      </c>
      <c r="T473" s="67" t="s">
        <v>667</v>
      </c>
      <c r="U473" s="78">
        <v>29255</v>
      </c>
      <c r="V473" s="67">
        <f ca="1">ROUNDDOWN((TODAY()-TablaResultados[[#This Row],[Fecha de nacimiento]])/365,0)</f>
        <v>40</v>
      </c>
      <c r="W473" s="68">
        <f>IFERROR(AVERAGE(TablaResultados[[#This Row],[Score-Buscamos la excelencia]:[Score-Vivimos y disfrutamos]]),"")</f>
        <v>93.75</v>
      </c>
      <c r="X473" s="69">
        <f>AVERAGE(TablaResultados[[#This Row],[Count-Buscamos la excelencia]:[Count-Vivimos y disfrutamos]])</f>
        <v>6</v>
      </c>
      <c r="Y473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474" spans="1:25">
      <c r="A474" s="7" t="s">
        <v>30</v>
      </c>
      <c r="B474" s="8" t="s">
        <v>31</v>
      </c>
      <c r="C474" s="8" t="s">
        <v>14</v>
      </c>
      <c r="D474" s="9">
        <v>4</v>
      </c>
      <c r="E474" s="8" t="s">
        <v>15</v>
      </c>
      <c r="F474" s="7" t="s">
        <v>32</v>
      </c>
      <c r="G474" s="8" t="s">
        <v>689</v>
      </c>
      <c r="H474" s="8" t="str">
        <f>VLOOKUP(TablaResultados[[#This Row],[DNI]],'Jefes Directos mayo 2020'!$A$2:$I$318,8,0)</f>
        <v>SALVADOR SALVADOR ERIC DEIBY</v>
      </c>
      <c r="I474" s="36" t="s">
        <v>820</v>
      </c>
      <c r="J474" s="58">
        <v>42464</v>
      </c>
      <c r="K474" s="10">
        <v>75</v>
      </c>
      <c r="L474" s="10">
        <v>75</v>
      </c>
      <c r="M474" s="10">
        <v>75</v>
      </c>
      <c r="N474" s="10">
        <v>68.75</v>
      </c>
      <c r="O474" s="11">
        <v>12</v>
      </c>
      <c r="P474" s="11">
        <v>11</v>
      </c>
      <c r="Q474" s="11">
        <v>12</v>
      </c>
      <c r="R474" s="11">
        <v>12</v>
      </c>
      <c r="S474" s="18" t="s">
        <v>637</v>
      </c>
      <c r="T474" s="27" t="s">
        <v>667</v>
      </c>
      <c r="U474" s="30">
        <v>31647</v>
      </c>
      <c r="V474" s="54">
        <f ca="1">ROUNDDOWN((TODAY()-TablaResultados[[#This Row],[Fecha de nacimiento]])/365,0)</f>
        <v>33</v>
      </c>
      <c r="W474" s="55">
        <f>IFERROR(AVERAGE(TablaResultados[[#This Row],[Score-Buscamos la excelencia]:[Score-Vivimos y disfrutamos]]),"")</f>
        <v>73.4375</v>
      </c>
      <c r="X474" s="56">
        <f>AVERAGE(TablaResultados[[#This Row],[Count-Buscamos la excelencia]:[Count-Vivimos y disfrutamos]])</f>
        <v>11.75</v>
      </c>
      <c r="Y474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475" spans="1:25">
      <c r="A475" s="7" t="s">
        <v>97</v>
      </c>
      <c r="B475" s="8" t="s">
        <v>98</v>
      </c>
      <c r="C475" s="8" t="s">
        <v>14</v>
      </c>
      <c r="D475" s="9">
        <v>4</v>
      </c>
      <c r="E475" s="8" t="s">
        <v>15</v>
      </c>
      <c r="F475" s="7" t="s">
        <v>32</v>
      </c>
      <c r="G475" s="8" t="s">
        <v>689</v>
      </c>
      <c r="H475" s="8" t="str">
        <f>VLOOKUP(TablaResultados[[#This Row],[DNI]],'Jefes Directos mayo 2020'!$A$2:$I$318,8,0)</f>
        <v>SALVADOR SALVADOR ERIC DEIBY</v>
      </c>
      <c r="I475" s="36" t="s">
        <v>820</v>
      </c>
      <c r="J475" s="58">
        <v>43136</v>
      </c>
      <c r="K475" s="10">
        <v>86.36363636363636</v>
      </c>
      <c r="L475" s="10">
        <v>79.545454545454547</v>
      </c>
      <c r="M475" s="10">
        <v>87.5</v>
      </c>
      <c r="N475" s="10">
        <v>84.090909090909093</v>
      </c>
      <c r="O475" s="11">
        <v>11</v>
      </c>
      <c r="P475" s="11">
        <v>11</v>
      </c>
      <c r="Q475" s="11">
        <v>10</v>
      </c>
      <c r="R475" s="11">
        <v>11</v>
      </c>
      <c r="S475" s="18" t="s">
        <v>637</v>
      </c>
      <c r="T475" s="27" t="s">
        <v>667</v>
      </c>
      <c r="U475" s="30">
        <v>33378</v>
      </c>
      <c r="V475" s="54">
        <f ca="1">ROUNDDOWN((TODAY()-TablaResultados[[#This Row],[Fecha de nacimiento]])/365,0)</f>
        <v>29</v>
      </c>
      <c r="W475" s="55">
        <f>IFERROR(AVERAGE(TablaResultados[[#This Row],[Score-Buscamos la excelencia]:[Score-Vivimos y disfrutamos]]),"")</f>
        <v>84.375</v>
      </c>
      <c r="X475" s="56">
        <f>AVERAGE(TablaResultados[[#This Row],[Count-Buscamos la excelencia]:[Count-Vivimos y disfrutamos]])</f>
        <v>10.75</v>
      </c>
      <c r="Y475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476" spans="1:25">
      <c r="A476" s="7" t="s">
        <v>263</v>
      </c>
      <c r="B476" s="8" t="s">
        <v>264</v>
      </c>
      <c r="C476" s="8" t="s">
        <v>14</v>
      </c>
      <c r="D476" s="9">
        <v>4</v>
      </c>
      <c r="E476" s="8" t="s">
        <v>15</v>
      </c>
      <c r="F476" s="7" t="s">
        <v>32</v>
      </c>
      <c r="G476" s="8" t="s">
        <v>683</v>
      </c>
      <c r="H476" s="8" t="str">
        <f>VLOOKUP(TablaResultados[[#This Row],[DNI]],'Jefes Directos mayo 2020'!$A$2:$I$318,8,0)</f>
        <v>SALVADOR SALVADOR ERIC DEIBY</v>
      </c>
      <c r="I476" s="36" t="s">
        <v>820</v>
      </c>
      <c r="J476" s="58">
        <v>43437</v>
      </c>
      <c r="K476" s="10">
        <v>75</v>
      </c>
      <c r="L476" s="10">
        <v>71.428571428571431</v>
      </c>
      <c r="M476" s="10">
        <v>77.777777777777771</v>
      </c>
      <c r="N476" s="10">
        <v>72.222222222222229</v>
      </c>
      <c r="O476" s="11">
        <v>9</v>
      </c>
      <c r="P476" s="11">
        <v>7</v>
      </c>
      <c r="Q476" s="11">
        <v>9</v>
      </c>
      <c r="R476" s="11">
        <v>9</v>
      </c>
      <c r="S476" s="18" t="s">
        <v>637</v>
      </c>
      <c r="T476" s="27" t="s">
        <v>667</v>
      </c>
      <c r="U476" s="30">
        <v>31119</v>
      </c>
      <c r="V476" s="54">
        <f ca="1">ROUNDDOWN((TODAY()-TablaResultados[[#This Row],[Fecha de nacimiento]])/365,0)</f>
        <v>35</v>
      </c>
      <c r="W476" s="55">
        <f>IFERROR(AVERAGE(TablaResultados[[#This Row],[Score-Buscamos la excelencia]:[Score-Vivimos y disfrutamos]]),"")</f>
        <v>74.107142857142861</v>
      </c>
      <c r="X476" s="56">
        <f>AVERAGE(TablaResultados[[#This Row],[Count-Buscamos la excelencia]:[Count-Vivimos y disfrutamos]])</f>
        <v>8.5</v>
      </c>
      <c r="Y476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477" spans="1:25">
      <c r="A477" s="7" t="s">
        <v>611</v>
      </c>
      <c r="B477" s="8" t="s">
        <v>612</v>
      </c>
      <c r="C477" s="8" t="s">
        <v>14</v>
      </c>
      <c r="D477" s="9">
        <v>4</v>
      </c>
      <c r="E477" s="8" t="s">
        <v>15</v>
      </c>
      <c r="F477" s="7" t="s">
        <v>32</v>
      </c>
      <c r="G477" s="8" t="s">
        <v>683</v>
      </c>
      <c r="H477" s="8" t="str">
        <f>VLOOKUP(TablaResultados[[#This Row],[DNI]],'Jefes Directos mayo 2020'!$A$2:$I$318,8,0)</f>
        <v>SALVADOR SALVADOR ERIC DEIBY</v>
      </c>
      <c r="I477" s="36" t="s">
        <v>820</v>
      </c>
      <c r="J477" s="58">
        <v>42740</v>
      </c>
      <c r="K477" s="10">
        <v>77.777777777777771</v>
      </c>
      <c r="L477" s="10">
        <v>63.888888888888893</v>
      </c>
      <c r="M477" s="10">
        <v>75</v>
      </c>
      <c r="N477" s="10">
        <v>72.222222222222229</v>
      </c>
      <c r="O477" s="11">
        <v>9</v>
      </c>
      <c r="P477" s="11">
        <v>9</v>
      </c>
      <c r="Q477" s="11">
        <v>8</v>
      </c>
      <c r="R477" s="11">
        <v>9</v>
      </c>
      <c r="S477" s="18" t="s">
        <v>637</v>
      </c>
      <c r="T477" s="27" t="s">
        <v>667</v>
      </c>
      <c r="U477" s="30">
        <v>27312</v>
      </c>
      <c r="V477" s="54">
        <f ca="1">ROUNDDOWN((TODAY()-TablaResultados[[#This Row],[Fecha de nacimiento]])/365,0)</f>
        <v>45</v>
      </c>
      <c r="W477" s="55">
        <f>IFERROR(AVERAGE(TablaResultados[[#This Row],[Score-Buscamos la excelencia]:[Score-Vivimos y disfrutamos]]),"")</f>
        <v>72.222222222222229</v>
      </c>
      <c r="X477" s="56">
        <f>AVERAGE(TablaResultados[[#This Row],[Count-Buscamos la excelencia]:[Count-Vivimos y disfrutamos]])</f>
        <v>8.75</v>
      </c>
      <c r="Y477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45 años a 54 años</v>
      </c>
    </row>
    <row r="478" spans="1:25">
      <c r="A478" s="61" t="s">
        <v>30</v>
      </c>
      <c r="B478" s="64" t="s">
        <v>31</v>
      </c>
      <c r="C478" s="64" t="s">
        <v>14</v>
      </c>
      <c r="D478" s="65">
        <v>4</v>
      </c>
      <c r="E478" s="64" t="s">
        <v>15</v>
      </c>
      <c r="F478" s="61" t="s">
        <v>32</v>
      </c>
      <c r="G478" s="61" t="s">
        <v>689</v>
      </c>
      <c r="H478" s="87" t="str">
        <f>VLOOKUP(TablaResultados[[#This Row],[DNI]],'Jefes Directos mayo 2020'!$A$2:$I$318,8,0)</f>
        <v>SALVADOR SALVADOR ERIC DEIBY</v>
      </c>
      <c r="I478" s="75" t="s">
        <v>820</v>
      </c>
      <c r="J478" s="76">
        <v>42464</v>
      </c>
      <c r="K478" s="10">
        <v>84.259259259259252</v>
      </c>
      <c r="L478" s="10">
        <v>82.758620689655174</v>
      </c>
      <c r="M478" s="10">
        <v>87.068965517241381</v>
      </c>
      <c r="N478" s="10">
        <v>80.303030303030297</v>
      </c>
      <c r="O478" s="67">
        <v>27</v>
      </c>
      <c r="P478" s="45">
        <v>29</v>
      </c>
      <c r="Q478" s="45">
        <v>29</v>
      </c>
      <c r="R478" s="67">
        <v>33</v>
      </c>
      <c r="S478" s="77" t="s">
        <v>1805</v>
      </c>
      <c r="T478" s="67" t="s">
        <v>667</v>
      </c>
      <c r="U478" s="78">
        <v>31647</v>
      </c>
      <c r="V478" s="67">
        <f ca="1">ROUNDDOWN((TODAY()-TablaResultados[[#This Row],[Fecha de nacimiento]])/365,0)</f>
        <v>33</v>
      </c>
      <c r="W478" s="68">
        <f>IFERROR(AVERAGE(TablaResultados[[#This Row],[Score-Buscamos la excelencia]:[Score-Vivimos y disfrutamos]]),"")</f>
        <v>83.59746894229653</v>
      </c>
      <c r="X478" s="69">
        <f>AVERAGE(TablaResultados[[#This Row],[Count-Buscamos la excelencia]:[Count-Vivimos y disfrutamos]])</f>
        <v>29.5</v>
      </c>
      <c r="Y478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479" spans="1:25">
      <c r="A479" s="61" t="s">
        <v>97</v>
      </c>
      <c r="B479" s="64" t="s">
        <v>98</v>
      </c>
      <c r="C479" s="64" t="s">
        <v>14</v>
      </c>
      <c r="D479" s="65">
        <v>4</v>
      </c>
      <c r="E479" s="64" t="s">
        <v>15</v>
      </c>
      <c r="F479" s="61" t="s">
        <v>32</v>
      </c>
      <c r="G479" s="61" t="s">
        <v>689</v>
      </c>
      <c r="H479" s="87" t="str">
        <f>VLOOKUP(TablaResultados[[#This Row],[DNI]],'Jefes Directos mayo 2020'!$A$2:$I$318,8,0)</f>
        <v>SALVADOR SALVADOR ERIC DEIBY</v>
      </c>
      <c r="I479" s="75" t="s">
        <v>820</v>
      </c>
      <c r="J479" s="76">
        <v>43136</v>
      </c>
      <c r="K479" s="10">
        <v>75</v>
      </c>
      <c r="L479" s="10">
        <v>75</v>
      </c>
      <c r="M479" s="10">
        <v>80.555555555555557</v>
      </c>
      <c r="N479" s="10">
        <v>75</v>
      </c>
      <c r="O479" s="67">
        <v>18</v>
      </c>
      <c r="P479" s="45">
        <v>19</v>
      </c>
      <c r="Q479" s="45">
        <v>18</v>
      </c>
      <c r="R479" s="67">
        <v>24</v>
      </c>
      <c r="S479" s="77" t="s">
        <v>1805</v>
      </c>
      <c r="T479" s="67" t="s">
        <v>667</v>
      </c>
      <c r="U479" s="78">
        <v>33378</v>
      </c>
      <c r="V479" s="67">
        <f ca="1">ROUNDDOWN((TODAY()-TablaResultados[[#This Row],[Fecha de nacimiento]])/365,0)</f>
        <v>29</v>
      </c>
      <c r="W479" s="68">
        <f>IFERROR(AVERAGE(TablaResultados[[#This Row],[Score-Buscamos la excelencia]:[Score-Vivimos y disfrutamos]]),"")</f>
        <v>76.388888888888886</v>
      </c>
      <c r="X479" s="69">
        <f>AVERAGE(TablaResultados[[#This Row],[Count-Buscamos la excelencia]:[Count-Vivimos y disfrutamos]])</f>
        <v>19.75</v>
      </c>
      <c r="Y479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480" spans="1:25">
      <c r="A480" s="61" t="s">
        <v>263</v>
      </c>
      <c r="B480" s="64" t="s">
        <v>264</v>
      </c>
      <c r="C480" s="64" t="s">
        <v>14</v>
      </c>
      <c r="D480" s="65">
        <v>4</v>
      </c>
      <c r="E480" s="64" t="s">
        <v>15</v>
      </c>
      <c r="F480" s="61" t="s">
        <v>32</v>
      </c>
      <c r="G480" s="61" t="s">
        <v>683</v>
      </c>
      <c r="H480" s="87" t="str">
        <f>VLOOKUP(TablaResultados[[#This Row],[DNI]],'Jefes Directos mayo 2020'!$A$2:$I$318,8,0)</f>
        <v>SALVADOR SALVADOR ERIC DEIBY</v>
      </c>
      <c r="I480" s="75" t="s">
        <v>820</v>
      </c>
      <c r="J480" s="76">
        <v>43437</v>
      </c>
      <c r="K480" s="10">
        <v>73.4375</v>
      </c>
      <c r="L480" s="10">
        <v>72.222222222222229</v>
      </c>
      <c r="M480" s="10">
        <v>77.941176470588232</v>
      </c>
      <c r="N480" s="10">
        <v>62.5</v>
      </c>
      <c r="O480" s="67">
        <v>16</v>
      </c>
      <c r="P480" s="45">
        <v>18</v>
      </c>
      <c r="Q480" s="45">
        <v>17</v>
      </c>
      <c r="R480" s="67">
        <v>20</v>
      </c>
      <c r="S480" s="77" t="s">
        <v>1805</v>
      </c>
      <c r="T480" s="67" t="s">
        <v>667</v>
      </c>
      <c r="U480" s="78">
        <v>31119</v>
      </c>
      <c r="V480" s="67">
        <f ca="1">ROUNDDOWN((TODAY()-TablaResultados[[#This Row],[Fecha de nacimiento]])/365,0)</f>
        <v>35</v>
      </c>
      <c r="W480" s="68">
        <f>IFERROR(AVERAGE(TablaResultados[[#This Row],[Score-Buscamos la excelencia]:[Score-Vivimos y disfrutamos]]),"")</f>
        <v>71.525224673202615</v>
      </c>
      <c r="X480" s="69">
        <f>AVERAGE(TablaResultados[[#This Row],[Count-Buscamos la excelencia]:[Count-Vivimos y disfrutamos]])</f>
        <v>17.75</v>
      </c>
      <c r="Y480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481" spans="1:25">
      <c r="A481" s="61" t="s">
        <v>611</v>
      </c>
      <c r="B481" s="64" t="s">
        <v>612</v>
      </c>
      <c r="C481" s="64" t="s">
        <v>14</v>
      </c>
      <c r="D481" s="65">
        <v>4</v>
      </c>
      <c r="E481" s="64" t="s">
        <v>15</v>
      </c>
      <c r="F481" s="61" t="s">
        <v>32</v>
      </c>
      <c r="G481" s="61" t="s">
        <v>683</v>
      </c>
      <c r="H481" s="87" t="str">
        <f>VLOOKUP(TablaResultados[[#This Row],[DNI]],'Jefes Directos mayo 2020'!$A$2:$I$318,8,0)</f>
        <v>SALVADOR SALVADOR ERIC DEIBY</v>
      </c>
      <c r="I481" s="75" t="s">
        <v>820</v>
      </c>
      <c r="J481" s="76">
        <v>42740</v>
      </c>
      <c r="K481" s="10">
        <v>77.272727272727266</v>
      </c>
      <c r="L481" s="10">
        <v>75</v>
      </c>
      <c r="M481" s="10">
        <v>75</v>
      </c>
      <c r="N481" s="10">
        <v>71.428571428571431</v>
      </c>
      <c r="O481" s="67">
        <v>11</v>
      </c>
      <c r="P481" s="45">
        <v>11</v>
      </c>
      <c r="Q481" s="45">
        <v>10</v>
      </c>
      <c r="R481" s="67">
        <v>14</v>
      </c>
      <c r="S481" s="77" t="s">
        <v>1805</v>
      </c>
      <c r="T481" s="67" t="s">
        <v>667</v>
      </c>
      <c r="U481" s="78">
        <v>27312</v>
      </c>
      <c r="V481" s="67">
        <f ca="1">ROUNDDOWN((TODAY()-TablaResultados[[#This Row],[Fecha de nacimiento]])/365,0)</f>
        <v>45</v>
      </c>
      <c r="W481" s="68">
        <f>IFERROR(AVERAGE(TablaResultados[[#This Row],[Score-Buscamos la excelencia]:[Score-Vivimos y disfrutamos]]),"")</f>
        <v>74.675324675324674</v>
      </c>
      <c r="X481" s="69">
        <f>AVERAGE(TablaResultados[[#This Row],[Count-Buscamos la excelencia]:[Count-Vivimos y disfrutamos]])</f>
        <v>11.5</v>
      </c>
      <c r="Y481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45 años a 54 años</v>
      </c>
    </row>
    <row r="482" spans="1:25">
      <c r="A482" s="7" t="s">
        <v>138</v>
      </c>
      <c r="B482" s="8" t="s">
        <v>139</v>
      </c>
      <c r="C482" s="8" t="s">
        <v>14</v>
      </c>
      <c r="D482" s="9">
        <v>4</v>
      </c>
      <c r="E482" s="8" t="s">
        <v>15</v>
      </c>
      <c r="F482" s="7" t="s">
        <v>140</v>
      </c>
      <c r="G482" s="8" t="s">
        <v>722</v>
      </c>
      <c r="H482" s="8" t="str">
        <f>VLOOKUP(TablaResultados[[#This Row],[DNI]],'Jefes Directos mayo 2020'!$A$2:$I$318,8,0)</f>
        <v>TORRES HUAMAN ROBERT DANNY</v>
      </c>
      <c r="I482" s="36" t="s">
        <v>819</v>
      </c>
      <c r="J482" s="58">
        <v>42723</v>
      </c>
      <c r="K482" s="10">
        <v>73.684210526315795</v>
      </c>
      <c r="L482" s="10">
        <v>70</v>
      </c>
      <c r="M482" s="10">
        <v>77.631578947368425</v>
      </c>
      <c r="N482" s="10">
        <v>77.5</v>
      </c>
      <c r="O482" s="11">
        <v>19</v>
      </c>
      <c r="P482" s="11">
        <v>20</v>
      </c>
      <c r="Q482" s="11">
        <v>19</v>
      </c>
      <c r="R482" s="11">
        <v>20</v>
      </c>
      <c r="S482" s="18" t="s">
        <v>637</v>
      </c>
      <c r="T482" s="27" t="s">
        <v>668</v>
      </c>
      <c r="U482" s="30">
        <v>33420</v>
      </c>
      <c r="V482" s="54">
        <f ca="1">ROUNDDOWN((TODAY()-TablaResultados[[#This Row],[Fecha de nacimiento]])/365,0)</f>
        <v>29</v>
      </c>
      <c r="W482" s="55">
        <f>IFERROR(AVERAGE(TablaResultados[[#This Row],[Score-Buscamos la excelencia]:[Score-Vivimos y disfrutamos]]),"")</f>
        <v>74.703947368421055</v>
      </c>
      <c r="X482" s="56">
        <f>AVERAGE(TablaResultados[[#This Row],[Count-Buscamos la excelencia]:[Count-Vivimos y disfrutamos]])</f>
        <v>19.5</v>
      </c>
      <c r="Y482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483" spans="1:25">
      <c r="A483" s="7" t="s">
        <v>553</v>
      </c>
      <c r="B483" s="8" t="s">
        <v>554</v>
      </c>
      <c r="C483" s="8" t="s">
        <v>22</v>
      </c>
      <c r="D483" s="9">
        <v>3</v>
      </c>
      <c r="E483" s="8" t="s">
        <v>15</v>
      </c>
      <c r="F483" s="7" t="s">
        <v>140</v>
      </c>
      <c r="G483" s="8" t="s">
        <v>802</v>
      </c>
      <c r="H483" s="8" t="str">
        <f>VLOOKUP(TablaResultados[[#This Row],[DNI]],'Jefes Directos mayo 2020'!$A$2:$I$318,8,0)</f>
        <v>TORRES HUAMAN ROBERT DANNY</v>
      </c>
      <c r="I483" s="36" t="s">
        <v>819</v>
      </c>
      <c r="J483" s="58">
        <v>43628</v>
      </c>
      <c r="K483" s="10">
        <v>79.411764705882348</v>
      </c>
      <c r="L483" s="10">
        <v>77.941176470588232</v>
      </c>
      <c r="M483" s="10">
        <v>80.882352941176464</v>
      </c>
      <c r="N483" s="10">
        <v>73.4375</v>
      </c>
      <c r="O483" s="11">
        <v>17</v>
      </c>
      <c r="P483" s="11">
        <v>17</v>
      </c>
      <c r="Q483" s="11">
        <v>17</v>
      </c>
      <c r="R483" s="11">
        <v>16</v>
      </c>
      <c r="S483" s="18" t="s">
        <v>637</v>
      </c>
      <c r="T483" s="27" t="s">
        <v>668</v>
      </c>
      <c r="U483" s="30">
        <v>34000</v>
      </c>
      <c r="V483" s="54">
        <f ca="1">ROUNDDOWN((TODAY()-TablaResultados[[#This Row],[Fecha de nacimiento]])/365,0)</f>
        <v>27</v>
      </c>
      <c r="W483" s="55">
        <f>IFERROR(AVERAGE(TablaResultados[[#This Row],[Score-Buscamos la excelencia]:[Score-Vivimos y disfrutamos]]),"")</f>
        <v>77.918198529411768</v>
      </c>
      <c r="X483" s="56">
        <f>AVERAGE(TablaResultados[[#This Row],[Count-Buscamos la excelencia]:[Count-Vivimos y disfrutamos]])</f>
        <v>16.75</v>
      </c>
      <c r="Y483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484" spans="1:25">
      <c r="A484" s="7" t="s">
        <v>603</v>
      </c>
      <c r="B484" s="8" t="s">
        <v>604</v>
      </c>
      <c r="C484" s="8" t="s">
        <v>14</v>
      </c>
      <c r="D484" s="9">
        <v>4</v>
      </c>
      <c r="E484" s="8" t="s">
        <v>15</v>
      </c>
      <c r="F484" s="7" t="s">
        <v>140</v>
      </c>
      <c r="G484" s="8" t="s">
        <v>812</v>
      </c>
      <c r="H484" s="8" t="str">
        <f>VLOOKUP(TablaResultados[[#This Row],[DNI]],'Jefes Directos mayo 2020'!$A$2:$I$318,8,0)</f>
        <v>TORRES HUAMAN ROBERT DANNY</v>
      </c>
      <c r="I484" s="36" t="s">
        <v>819</v>
      </c>
      <c r="J484" s="58">
        <v>43678</v>
      </c>
      <c r="K484" s="10">
        <v>70.833333333333329</v>
      </c>
      <c r="L484" s="10">
        <v>69.736842105263165</v>
      </c>
      <c r="M484" s="10">
        <v>70.833333333333329</v>
      </c>
      <c r="N484" s="10">
        <v>76.315789473684205</v>
      </c>
      <c r="O484" s="11">
        <v>18</v>
      </c>
      <c r="P484" s="11">
        <v>19</v>
      </c>
      <c r="Q484" s="11">
        <v>18</v>
      </c>
      <c r="R484" s="11">
        <v>19</v>
      </c>
      <c r="S484" s="18" t="s">
        <v>637</v>
      </c>
      <c r="T484" s="27" t="s">
        <v>668</v>
      </c>
      <c r="U484" s="30">
        <v>34901</v>
      </c>
      <c r="V484" s="54">
        <f ca="1">ROUNDDOWN((TODAY()-TablaResultados[[#This Row],[Fecha de nacimiento]])/365,0)</f>
        <v>25</v>
      </c>
      <c r="W484" s="55">
        <f>IFERROR(AVERAGE(TablaResultados[[#This Row],[Score-Buscamos la excelencia]:[Score-Vivimos y disfrutamos]]),"")</f>
        <v>71.929824561403507</v>
      </c>
      <c r="X484" s="56">
        <f>AVERAGE(TablaResultados[[#This Row],[Count-Buscamos la excelencia]:[Count-Vivimos y disfrutamos]])</f>
        <v>18.5</v>
      </c>
      <c r="Y484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485" spans="1:25">
      <c r="A485" s="61" t="s">
        <v>138</v>
      </c>
      <c r="B485" s="64" t="s">
        <v>139</v>
      </c>
      <c r="C485" s="64" t="s">
        <v>14</v>
      </c>
      <c r="D485" s="65">
        <v>4</v>
      </c>
      <c r="E485" s="64" t="s">
        <v>15</v>
      </c>
      <c r="F485" s="61" t="s">
        <v>140</v>
      </c>
      <c r="G485" s="61" t="s">
        <v>722</v>
      </c>
      <c r="H485" s="87" t="str">
        <f>VLOOKUP(TablaResultados[[#This Row],[DNI]],'Jefes Directos mayo 2020'!$A$2:$I$318,8,0)</f>
        <v>TORRES HUAMAN ROBERT DANNY</v>
      </c>
      <c r="I485" s="75" t="s">
        <v>819</v>
      </c>
      <c r="J485" s="76">
        <v>42723</v>
      </c>
      <c r="K485" s="10">
        <v>69.736842105263165</v>
      </c>
      <c r="L485" s="10">
        <v>66.25</v>
      </c>
      <c r="M485" s="10">
        <v>72.61904761904762</v>
      </c>
      <c r="N485" s="10">
        <v>72.61904761904762</v>
      </c>
      <c r="O485" s="67">
        <v>19</v>
      </c>
      <c r="P485" s="45">
        <v>20</v>
      </c>
      <c r="Q485" s="45">
        <v>21</v>
      </c>
      <c r="R485" s="67">
        <v>21</v>
      </c>
      <c r="S485" s="77" t="s">
        <v>1805</v>
      </c>
      <c r="T485" s="67" t="s">
        <v>668</v>
      </c>
      <c r="U485" s="78">
        <v>33420</v>
      </c>
      <c r="V485" s="67">
        <f ca="1">ROUNDDOWN((TODAY()-TablaResultados[[#This Row],[Fecha de nacimiento]])/365,0)</f>
        <v>29</v>
      </c>
      <c r="W485" s="68">
        <f>IFERROR(AVERAGE(TablaResultados[[#This Row],[Score-Buscamos la excelencia]:[Score-Vivimos y disfrutamos]]),"")</f>
        <v>70.306234335839605</v>
      </c>
      <c r="X485" s="69">
        <f>AVERAGE(TablaResultados[[#This Row],[Count-Buscamos la excelencia]:[Count-Vivimos y disfrutamos]])</f>
        <v>20.25</v>
      </c>
      <c r="Y485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486" spans="1:25">
      <c r="A486" s="61" t="s">
        <v>553</v>
      </c>
      <c r="B486" s="64" t="s">
        <v>554</v>
      </c>
      <c r="C486" s="64" t="s">
        <v>22</v>
      </c>
      <c r="D486" s="65">
        <v>3</v>
      </c>
      <c r="E486" s="64" t="s">
        <v>15</v>
      </c>
      <c r="F486" s="61" t="s">
        <v>140</v>
      </c>
      <c r="G486" s="61" t="s">
        <v>802</v>
      </c>
      <c r="H486" s="87" t="str">
        <f>VLOOKUP(TablaResultados[[#This Row],[DNI]],'Jefes Directos mayo 2020'!$A$2:$I$318,8,0)</f>
        <v>TORRES HUAMAN ROBERT DANNY</v>
      </c>
      <c r="I486" s="75" t="s">
        <v>819</v>
      </c>
      <c r="J486" s="76">
        <v>43628</v>
      </c>
      <c r="K486" s="10">
        <v>73.86363636363636</v>
      </c>
      <c r="L486" s="10">
        <v>69.565217391304344</v>
      </c>
      <c r="M486" s="10">
        <v>76.041666666666671</v>
      </c>
      <c r="N486" s="10">
        <v>69.565217391304344</v>
      </c>
      <c r="O486" s="67">
        <v>22</v>
      </c>
      <c r="P486" s="45">
        <v>23</v>
      </c>
      <c r="Q486" s="45">
        <v>24</v>
      </c>
      <c r="R486" s="67">
        <v>23</v>
      </c>
      <c r="S486" s="77" t="s">
        <v>1805</v>
      </c>
      <c r="T486" s="67" t="s">
        <v>668</v>
      </c>
      <c r="U486" s="78">
        <v>34000</v>
      </c>
      <c r="V486" s="67">
        <f ca="1">ROUNDDOWN((TODAY()-TablaResultados[[#This Row],[Fecha de nacimiento]])/365,0)</f>
        <v>27</v>
      </c>
      <c r="W486" s="68">
        <f>IFERROR(AVERAGE(TablaResultados[[#This Row],[Score-Buscamos la excelencia]:[Score-Vivimos y disfrutamos]]),"")</f>
        <v>72.258934453227937</v>
      </c>
      <c r="X486" s="69">
        <f>AVERAGE(TablaResultados[[#This Row],[Count-Buscamos la excelencia]:[Count-Vivimos y disfrutamos]])</f>
        <v>23</v>
      </c>
      <c r="Y486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487" spans="1:25">
      <c r="A487" s="61" t="s">
        <v>603</v>
      </c>
      <c r="B487" s="64" t="s">
        <v>604</v>
      </c>
      <c r="C487" s="64" t="s">
        <v>14</v>
      </c>
      <c r="D487" s="65">
        <v>4</v>
      </c>
      <c r="E487" s="64" t="s">
        <v>15</v>
      </c>
      <c r="F487" s="61" t="s">
        <v>140</v>
      </c>
      <c r="G487" s="61" t="s">
        <v>812</v>
      </c>
      <c r="H487" s="87" t="str">
        <f>VLOOKUP(TablaResultados[[#This Row],[DNI]],'Jefes Directos mayo 2020'!$A$2:$I$318,8,0)</f>
        <v>TORRES HUAMAN ROBERT DANNY</v>
      </c>
      <c r="I487" s="75" t="s">
        <v>819</v>
      </c>
      <c r="J487" s="76">
        <v>43678</v>
      </c>
      <c r="K487" s="10">
        <v>61.764705882352942</v>
      </c>
      <c r="L487" s="10">
        <v>64.0625</v>
      </c>
      <c r="M487" s="10">
        <v>73.4375</v>
      </c>
      <c r="N487" s="10">
        <v>72.058823529411768</v>
      </c>
      <c r="O487" s="67">
        <v>17</v>
      </c>
      <c r="P487" s="45">
        <v>16</v>
      </c>
      <c r="Q487" s="45">
        <v>16</v>
      </c>
      <c r="R487" s="67">
        <v>17</v>
      </c>
      <c r="S487" s="77" t="s">
        <v>1805</v>
      </c>
      <c r="T487" s="67" t="s">
        <v>668</v>
      </c>
      <c r="U487" s="78">
        <v>34901</v>
      </c>
      <c r="V487" s="67">
        <f ca="1">ROUNDDOWN((TODAY()-TablaResultados[[#This Row],[Fecha de nacimiento]])/365,0)</f>
        <v>25</v>
      </c>
      <c r="W487" s="68">
        <f>IFERROR(AVERAGE(TablaResultados[[#This Row],[Score-Buscamos la excelencia]:[Score-Vivimos y disfrutamos]]),"")</f>
        <v>67.830882352941174</v>
      </c>
      <c r="X487" s="69">
        <f>AVERAGE(TablaResultados[[#This Row],[Count-Buscamos la excelencia]:[Count-Vivimos y disfrutamos]])</f>
        <v>16.5</v>
      </c>
      <c r="Y487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488" spans="1:25">
      <c r="A488" s="31" t="s">
        <v>617</v>
      </c>
      <c r="B488" s="8" t="s">
        <v>618</v>
      </c>
      <c r="C488" s="8" t="s">
        <v>14</v>
      </c>
      <c r="D488" s="9">
        <v>4</v>
      </c>
      <c r="E488" s="8" t="s">
        <v>15</v>
      </c>
      <c r="F488" s="32" t="s">
        <v>32</v>
      </c>
      <c r="G488" s="32" t="s">
        <v>683</v>
      </c>
      <c r="H488" s="32" t="str">
        <f>VLOOKUP(TablaResultados[[#This Row],[DNI]],'Jefes Directos mayo 2020'!$A$2:$I$318,8,0)</f>
        <v>VALVERDE CABRERA RAFAEL</v>
      </c>
      <c r="I488" s="36" t="s">
        <v>820</v>
      </c>
      <c r="J488" s="58">
        <v>43801</v>
      </c>
      <c r="K488" s="10">
        <v>65</v>
      </c>
      <c r="L488" s="10">
        <v>56.25</v>
      </c>
      <c r="M488" s="10">
        <v>65</v>
      </c>
      <c r="N488" s="10">
        <v>70</v>
      </c>
      <c r="O488" s="11">
        <v>5</v>
      </c>
      <c r="P488" s="11">
        <v>4</v>
      </c>
      <c r="Q488" s="11">
        <v>5</v>
      </c>
      <c r="R488" s="11">
        <v>5</v>
      </c>
      <c r="S488" s="18" t="s">
        <v>637</v>
      </c>
      <c r="T488" s="27" t="s">
        <v>667</v>
      </c>
      <c r="U488" s="30">
        <v>27964</v>
      </c>
      <c r="V488" s="54">
        <f ca="1">ROUNDDOWN((TODAY()-TablaResultados[[#This Row],[Fecha de nacimiento]])/365,0)</f>
        <v>44</v>
      </c>
      <c r="W488" s="55">
        <f>IFERROR(AVERAGE(TablaResultados[[#This Row],[Score-Buscamos la excelencia]:[Score-Vivimos y disfrutamos]]),"")</f>
        <v>64.0625</v>
      </c>
      <c r="X488" s="56">
        <f>AVERAGE(TablaResultados[[#This Row],[Count-Buscamos la excelencia]:[Count-Vivimos y disfrutamos]])</f>
        <v>4.75</v>
      </c>
      <c r="Y488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489" spans="1:25">
      <c r="A489" s="7" t="s">
        <v>60</v>
      </c>
      <c r="B489" s="8" t="s">
        <v>61</v>
      </c>
      <c r="C489" s="8" t="s">
        <v>14</v>
      </c>
      <c r="D489" s="9">
        <v>4</v>
      </c>
      <c r="E489" s="8" t="s">
        <v>15</v>
      </c>
      <c r="F489" s="7" t="s">
        <v>32</v>
      </c>
      <c r="G489" s="8" t="s">
        <v>683</v>
      </c>
      <c r="H489" s="8" t="str">
        <f>VLOOKUP(TablaResultados[[#This Row],[DNI]],'Jefes Directos mayo 2020'!$A$2:$I$318,8,0)</f>
        <v>VALVERDE CABRERA RAFAEL</v>
      </c>
      <c r="I489" s="36" t="s">
        <v>820</v>
      </c>
      <c r="J489" s="58">
        <v>43146</v>
      </c>
      <c r="K489" s="10">
        <v>66.666666666666671</v>
      </c>
      <c r="L489" s="10">
        <v>25</v>
      </c>
      <c r="M489" s="10">
        <v>66.666666666666671</v>
      </c>
      <c r="N489" s="10">
        <v>62.5</v>
      </c>
      <c r="O489" s="11">
        <v>3</v>
      </c>
      <c r="P489" s="11">
        <v>4</v>
      </c>
      <c r="Q489" s="11">
        <v>3</v>
      </c>
      <c r="R489" s="11">
        <v>4</v>
      </c>
      <c r="S489" s="18" t="s">
        <v>637</v>
      </c>
      <c r="T489" s="27" t="s">
        <v>667</v>
      </c>
      <c r="U489" s="30">
        <v>34458</v>
      </c>
      <c r="V489" s="54">
        <f ca="1">ROUNDDOWN((TODAY()-TablaResultados[[#This Row],[Fecha de nacimiento]])/365,0)</f>
        <v>26</v>
      </c>
      <c r="W489" s="55">
        <f>IFERROR(AVERAGE(TablaResultados[[#This Row],[Score-Buscamos la excelencia]:[Score-Vivimos y disfrutamos]]),"")</f>
        <v>55.208333333333336</v>
      </c>
      <c r="X489" s="56">
        <f>AVERAGE(TablaResultados[[#This Row],[Count-Buscamos la excelencia]:[Count-Vivimos y disfrutamos]])</f>
        <v>3.5</v>
      </c>
      <c r="Y489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490" spans="1:25">
      <c r="A490" s="7" t="s">
        <v>75</v>
      </c>
      <c r="B490" s="8" t="s">
        <v>76</v>
      </c>
      <c r="C490" s="8" t="s">
        <v>14</v>
      </c>
      <c r="D490" s="9">
        <v>4</v>
      </c>
      <c r="E490" s="8" t="s">
        <v>15</v>
      </c>
      <c r="F490" s="7" t="s">
        <v>32</v>
      </c>
      <c r="G490" s="8" t="s">
        <v>683</v>
      </c>
      <c r="H490" s="8" t="str">
        <f>VLOOKUP(TablaResultados[[#This Row],[DNI]],'Jefes Directos mayo 2020'!$A$2:$I$318,8,0)</f>
        <v>VALVERDE CABRERA RAFAEL</v>
      </c>
      <c r="I490" s="36" t="s">
        <v>820</v>
      </c>
      <c r="J490" s="58">
        <v>42919</v>
      </c>
      <c r="K490" s="10">
        <v>60.714285714285722</v>
      </c>
      <c r="L490" s="10">
        <v>66.666666666666671</v>
      </c>
      <c r="M490" s="10">
        <v>65</v>
      </c>
      <c r="N490" s="10">
        <v>71.428571428571431</v>
      </c>
      <c r="O490" s="11">
        <v>7</v>
      </c>
      <c r="P490" s="11">
        <v>6</v>
      </c>
      <c r="Q490" s="11">
        <v>5</v>
      </c>
      <c r="R490" s="11">
        <v>7</v>
      </c>
      <c r="S490" s="18" t="s">
        <v>637</v>
      </c>
      <c r="T490" s="27" t="s">
        <v>667</v>
      </c>
      <c r="U490" s="30">
        <v>33674</v>
      </c>
      <c r="V490" s="54">
        <f ca="1">ROUNDDOWN((TODAY()-TablaResultados[[#This Row],[Fecha de nacimiento]])/365,0)</f>
        <v>28</v>
      </c>
      <c r="W490" s="55">
        <f>IFERROR(AVERAGE(TablaResultados[[#This Row],[Score-Buscamos la excelencia]:[Score-Vivimos y disfrutamos]]),"")</f>
        <v>65.952380952380963</v>
      </c>
      <c r="X490" s="56">
        <f>AVERAGE(TablaResultados[[#This Row],[Count-Buscamos la excelencia]:[Count-Vivimos y disfrutamos]])</f>
        <v>6.25</v>
      </c>
      <c r="Y490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491" spans="1:25">
      <c r="A491" s="7" t="s">
        <v>86</v>
      </c>
      <c r="B491" s="8" t="s">
        <v>87</v>
      </c>
      <c r="C491" s="8" t="s">
        <v>14</v>
      </c>
      <c r="D491" s="9">
        <v>4</v>
      </c>
      <c r="E491" s="8" t="s">
        <v>15</v>
      </c>
      <c r="F491" s="7" t="s">
        <v>32</v>
      </c>
      <c r="G491" s="8" t="s">
        <v>689</v>
      </c>
      <c r="H491" s="8" t="str">
        <f>VLOOKUP(TablaResultados[[#This Row],[DNI]],'Jefes Directos mayo 2020'!$A$2:$I$318,8,0)</f>
        <v>VALVERDE CABRERA RAFAEL</v>
      </c>
      <c r="I491" s="36" t="s">
        <v>820</v>
      </c>
      <c r="J491" s="58">
        <v>42352</v>
      </c>
      <c r="K491" s="10">
        <v>80.769230769230774</v>
      </c>
      <c r="L491" s="10">
        <v>78.84615384615384</v>
      </c>
      <c r="M491" s="10">
        <v>86.538461538461533</v>
      </c>
      <c r="N491" s="10">
        <v>80.769230769230774</v>
      </c>
      <c r="O491" s="11">
        <v>13</v>
      </c>
      <c r="P491" s="11">
        <v>13</v>
      </c>
      <c r="Q491" s="11">
        <v>13</v>
      </c>
      <c r="R491" s="11">
        <v>13</v>
      </c>
      <c r="S491" s="18" t="s">
        <v>637</v>
      </c>
      <c r="T491" s="27" t="s">
        <v>667</v>
      </c>
      <c r="U491" s="30">
        <v>32628</v>
      </c>
      <c r="V491" s="54">
        <f ca="1">ROUNDDOWN((TODAY()-TablaResultados[[#This Row],[Fecha de nacimiento]])/365,0)</f>
        <v>31</v>
      </c>
      <c r="W491" s="55">
        <f>IFERROR(AVERAGE(TablaResultados[[#This Row],[Score-Buscamos la excelencia]:[Score-Vivimos y disfrutamos]]),"")</f>
        <v>81.730769230769226</v>
      </c>
      <c r="X491" s="56">
        <f>AVERAGE(TablaResultados[[#This Row],[Count-Buscamos la excelencia]:[Count-Vivimos y disfrutamos]])</f>
        <v>13</v>
      </c>
      <c r="Y491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492" spans="1:25">
      <c r="A492" s="7" t="s">
        <v>149</v>
      </c>
      <c r="B492" s="8" t="s">
        <v>150</v>
      </c>
      <c r="C492" s="8" t="s">
        <v>14</v>
      </c>
      <c r="D492" s="9">
        <v>4</v>
      </c>
      <c r="E492" s="8" t="s">
        <v>15</v>
      </c>
      <c r="F492" s="7" t="s">
        <v>32</v>
      </c>
      <c r="G492" s="8" t="s">
        <v>683</v>
      </c>
      <c r="H492" s="8" t="str">
        <f>VLOOKUP(TablaResultados[[#This Row],[DNI]],'Jefes Directos mayo 2020'!$A$2:$I$318,8,0)</f>
        <v>VALVERDE CABRERA RAFAEL</v>
      </c>
      <c r="I492" s="36" t="s">
        <v>820</v>
      </c>
      <c r="J492" s="58">
        <v>42615</v>
      </c>
      <c r="K492" s="10">
        <v>67.857142857142861</v>
      </c>
      <c r="L492" s="10">
        <v>60.714285714285722</v>
      </c>
      <c r="M492" s="10">
        <v>75</v>
      </c>
      <c r="N492" s="10">
        <v>64.285714285714292</v>
      </c>
      <c r="O492" s="11">
        <v>7</v>
      </c>
      <c r="P492" s="11">
        <v>7</v>
      </c>
      <c r="Q492" s="11">
        <v>5</v>
      </c>
      <c r="R492" s="11">
        <v>7</v>
      </c>
      <c r="S492" s="18" t="s">
        <v>637</v>
      </c>
      <c r="T492" s="27" t="s">
        <v>667</v>
      </c>
      <c r="U492" s="30">
        <v>32589</v>
      </c>
      <c r="V492" s="54">
        <f ca="1">ROUNDDOWN((TODAY()-TablaResultados[[#This Row],[Fecha de nacimiento]])/365,0)</f>
        <v>31</v>
      </c>
      <c r="W492" s="55">
        <f>IFERROR(AVERAGE(TablaResultados[[#This Row],[Score-Buscamos la excelencia]:[Score-Vivimos y disfrutamos]]),"")</f>
        <v>66.964285714285722</v>
      </c>
      <c r="X492" s="56">
        <f>AVERAGE(TablaResultados[[#This Row],[Count-Buscamos la excelencia]:[Count-Vivimos y disfrutamos]])</f>
        <v>6.5</v>
      </c>
      <c r="Y492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493" spans="1:25">
      <c r="A493" s="7" t="s">
        <v>153</v>
      </c>
      <c r="B493" s="8" t="s">
        <v>154</v>
      </c>
      <c r="C493" s="8" t="s">
        <v>14</v>
      </c>
      <c r="D493" s="9">
        <v>4</v>
      </c>
      <c r="E493" s="8" t="s">
        <v>15</v>
      </c>
      <c r="F493" s="7" t="s">
        <v>32</v>
      </c>
      <c r="G493" s="8" t="s">
        <v>683</v>
      </c>
      <c r="H493" s="8" t="str">
        <f>VLOOKUP(TablaResultados[[#This Row],[DNI]],'Jefes Directos mayo 2020'!$A$2:$I$318,8,0)</f>
        <v>VALVERDE CABRERA RAFAEL</v>
      </c>
      <c r="I493" s="36" t="s">
        <v>820</v>
      </c>
      <c r="J493" s="58">
        <v>43136</v>
      </c>
      <c r="K493" s="10">
        <v>67.857142857142861</v>
      </c>
      <c r="L493" s="10">
        <v>67.857142857142861</v>
      </c>
      <c r="M493" s="10">
        <v>67.857142857142861</v>
      </c>
      <c r="N493" s="10">
        <v>67.857142857142861</v>
      </c>
      <c r="O493" s="11">
        <v>7</v>
      </c>
      <c r="P493" s="11">
        <v>7</v>
      </c>
      <c r="Q493" s="11">
        <v>7</v>
      </c>
      <c r="R493" s="11">
        <v>7</v>
      </c>
      <c r="S493" s="18" t="s">
        <v>637</v>
      </c>
      <c r="T493" s="27" t="s">
        <v>667</v>
      </c>
      <c r="U493" s="30">
        <v>32601</v>
      </c>
      <c r="V493" s="54">
        <f ca="1">ROUNDDOWN((TODAY()-TablaResultados[[#This Row],[Fecha de nacimiento]])/365,0)</f>
        <v>31</v>
      </c>
      <c r="W493" s="55">
        <f>IFERROR(AVERAGE(TablaResultados[[#This Row],[Score-Buscamos la excelencia]:[Score-Vivimos y disfrutamos]]),"")</f>
        <v>67.857142857142861</v>
      </c>
      <c r="X493" s="56">
        <f>AVERAGE(TablaResultados[[#This Row],[Count-Buscamos la excelencia]:[Count-Vivimos y disfrutamos]])</f>
        <v>7</v>
      </c>
      <c r="Y493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494" spans="1:25">
      <c r="A494" s="7" t="s">
        <v>193</v>
      </c>
      <c r="B494" s="8" t="s">
        <v>194</v>
      </c>
      <c r="C494" s="8" t="s">
        <v>14</v>
      </c>
      <c r="D494" s="9">
        <v>4</v>
      </c>
      <c r="E494" s="8" t="s">
        <v>15</v>
      </c>
      <c r="F494" s="7" t="s">
        <v>32</v>
      </c>
      <c r="G494" s="8" t="s">
        <v>683</v>
      </c>
      <c r="H494" s="8" t="str">
        <f>VLOOKUP(TablaResultados[[#This Row],[DNI]],'Jefes Directos mayo 2020'!$A$2:$I$318,8,0)</f>
        <v>VALVERDE CABRERA RAFAEL</v>
      </c>
      <c r="I494" s="36" t="s">
        <v>820</v>
      </c>
      <c r="J494" s="58">
        <v>43171</v>
      </c>
      <c r="K494" s="10">
        <v>70.833333333333329</v>
      </c>
      <c r="L494" s="10">
        <v>66.666666666666671</v>
      </c>
      <c r="M494" s="10">
        <v>70.833333333333329</v>
      </c>
      <c r="N494" s="10">
        <v>70.833333333333329</v>
      </c>
      <c r="O494" s="11">
        <v>6</v>
      </c>
      <c r="P494" s="11">
        <v>6</v>
      </c>
      <c r="Q494" s="11">
        <v>6</v>
      </c>
      <c r="R494" s="11">
        <v>6</v>
      </c>
      <c r="S494" s="18" t="s">
        <v>637</v>
      </c>
      <c r="T494" s="27" t="s">
        <v>667</v>
      </c>
      <c r="U494" s="30">
        <v>31783</v>
      </c>
      <c r="V494" s="54">
        <f ca="1">ROUNDDOWN((TODAY()-TablaResultados[[#This Row],[Fecha de nacimiento]])/365,0)</f>
        <v>33</v>
      </c>
      <c r="W494" s="55">
        <f>IFERROR(AVERAGE(TablaResultados[[#This Row],[Score-Buscamos la excelencia]:[Score-Vivimos y disfrutamos]]),"")</f>
        <v>69.791666666666657</v>
      </c>
      <c r="X494" s="56">
        <f>AVERAGE(TablaResultados[[#This Row],[Count-Buscamos la excelencia]:[Count-Vivimos y disfrutamos]])</f>
        <v>6</v>
      </c>
      <c r="Y494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495" spans="1:25">
      <c r="A495" s="7" t="s">
        <v>199</v>
      </c>
      <c r="B495" s="8" t="s">
        <v>200</v>
      </c>
      <c r="C495" s="8" t="s">
        <v>14</v>
      </c>
      <c r="D495" s="9">
        <v>4</v>
      </c>
      <c r="E495" s="8" t="s">
        <v>15</v>
      </c>
      <c r="F495" s="7" t="s">
        <v>32</v>
      </c>
      <c r="G495" s="8" t="s">
        <v>683</v>
      </c>
      <c r="H495" s="8" t="str">
        <f>VLOOKUP(TablaResultados[[#This Row],[DNI]],'Jefes Directos mayo 2020'!$A$2:$I$318,8,0)</f>
        <v>VALVERDE CABRERA RAFAEL</v>
      </c>
      <c r="I495" s="36" t="s">
        <v>820</v>
      </c>
      <c r="J495" s="58">
        <v>42926</v>
      </c>
      <c r="K495" s="10">
        <v>68.75</v>
      </c>
      <c r="L495" s="10">
        <v>62.5</v>
      </c>
      <c r="M495" s="10">
        <v>65.625</v>
      </c>
      <c r="N495" s="10">
        <v>62.5</v>
      </c>
      <c r="O495" s="11">
        <v>8</v>
      </c>
      <c r="P495" s="11">
        <v>8</v>
      </c>
      <c r="Q495" s="11">
        <v>8</v>
      </c>
      <c r="R495" s="11">
        <v>8</v>
      </c>
      <c r="S495" s="18" t="s">
        <v>637</v>
      </c>
      <c r="T495" s="27" t="s">
        <v>667</v>
      </c>
      <c r="U495" s="30">
        <v>30530</v>
      </c>
      <c r="V495" s="54">
        <f ca="1">ROUNDDOWN((TODAY()-TablaResultados[[#This Row],[Fecha de nacimiento]])/365,0)</f>
        <v>37</v>
      </c>
      <c r="W495" s="55">
        <f>IFERROR(AVERAGE(TablaResultados[[#This Row],[Score-Buscamos la excelencia]:[Score-Vivimos y disfrutamos]]),"")</f>
        <v>64.84375</v>
      </c>
      <c r="X495" s="56">
        <f>AVERAGE(TablaResultados[[#This Row],[Count-Buscamos la excelencia]:[Count-Vivimos y disfrutamos]])</f>
        <v>8</v>
      </c>
      <c r="Y495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496" spans="1:25">
      <c r="A496" s="7" t="s">
        <v>201</v>
      </c>
      <c r="B496" s="8" t="s">
        <v>202</v>
      </c>
      <c r="C496" s="8" t="s">
        <v>14</v>
      </c>
      <c r="D496" s="9">
        <v>4</v>
      </c>
      <c r="E496" s="8" t="s">
        <v>15</v>
      </c>
      <c r="F496" s="7" t="s">
        <v>32</v>
      </c>
      <c r="G496" s="8" t="s">
        <v>683</v>
      </c>
      <c r="H496" s="8" t="str">
        <f>VLOOKUP(TablaResultados[[#This Row],[DNI]],'Jefes Directos mayo 2020'!$A$2:$I$318,8,0)</f>
        <v>VALVERDE CABRERA RAFAEL</v>
      </c>
      <c r="I496" s="36" t="s">
        <v>820</v>
      </c>
      <c r="J496" s="58">
        <v>43108</v>
      </c>
      <c r="K496" s="10">
        <v>81.25</v>
      </c>
      <c r="L496" s="10">
        <v>81.25</v>
      </c>
      <c r="M496" s="10">
        <v>71.875</v>
      </c>
      <c r="N496" s="10">
        <v>78.125</v>
      </c>
      <c r="O496" s="11">
        <v>8</v>
      </c>
      <c r="P496" s="11">
        <v>8</v>
      </c>
      <c r="Q496" s="11">
        <v>8</v>
      </c>
      <c r="R496" s="11">
        <v>8</v>
      </c>
      <c r="S496" s="18" t="s">
        <v>637</v>
      </c>
      <c r="T496" s="27" t="s">
        <v>667</v>
      </c>
      <c r="U496" s="30">
        <v>30260</v>
      </c>
      <c r="V496" s="54">
        <f ca="1">ROUNDDOWN((TODAY()-TablaResultados[[#This Row],[Fecha de nacimiento]])/365,0)</f>
        <v>37</v>
      </c>
      <c r="W496" s="55">
        <f>IFERROR(AVERAGE(TablaResultados[[#This Row],[Score-Buscamos la excelencia]:[Score-Vivimos y disfrutamos]]),"")</f>
        <v>78.125</v>
      </c>
      <c r="X496" s="56">
        <f>AVERAGE(TablaResultados[[#This Row],[Count-Buscamos la excelencia]:[Count-Vivimos y disfrutamos]])</f>
        <v>8</v>
      </c>
      <c r="Y496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497" spans="1:25">
      <c r="A497" s="7" t="s">
        <v>277</v>
      </c>
      <c r="B497" s="8" t="s">
        <v>278</v>
      </c>
      <c r="C497" s="8" t="s">
        <v>14</v>
      </c>
      <c r="D497" s="9">
        <v>4</v>
      </c>
      <c r="E497" s="8" t="s">
        <v>15</v>
      </c>
      <c r="F497" s="7" t="s">
        <v>32</v>
      </c>
      <c r="G497" s="8" t="s">
        <v>683</v>
      </c>
      <c r="H497" s="8" t="str">
        <f>VLOOKUP(TablaResultados[[#This Row],[DNI]],'Jefes Directos mayo 2020'!$A$2:$I$318,8,0)</f>
        <v>VALVERDE CABRERA RAFAEL</v>
      </c>
      <c r="I497" s="36" t="s">
        <v>820</v>
      </c>
      <c r="J497" s="58">
        <v>43227</v>
      </c>
      <c r="K497" s="10">
        <v>70.833333333333329</v>
      </c>
      <c r="L497" s="10">
        <v>62.5</v>
      </c>
      <c r="M497" s="10">
        <v>66.666666666666671</v>
      </c>
      <c r="N497" s="10">
        <v>66.666666666666671</v>
      </c>
      <c r="O497" s="11">
        <v>6</v>
      </c>
      <c r="P497" s="11">
        <v>4</v>
      </c>
      <c r="Q497" s="11">
        <v>6</v>
      </c>
      <c r="R497" s="11">
        <v>6</v>
      </c>
      <c r="S497" s="18" t="s">
        <v>637</v>
      </c>
      <c r="T497" s="27" t="s">
        <v>667</v>
      </c>
      <c r="U497" s="30">
        <v>35387</v>
      </c>
      <c r="V497" s="54">
        <f ca="1">ROUNDDOWN((TODAY()-TablaResultados[[#This Row],[Fecha de nacimiento]])/365,0)</f>
        <v>23</v>
      </c>
      <c r="W497" s="55">
        <f>IFERROR(AVERAGE(TablaResultados[[#This Row],[Score-Buscamos la excelencia]:[Score-Vivimos y disfrutamos]]),"")</f>
        <v>66.666666666666671</v>
      </c>
      <c r="X497" s="56">
        <f>AVERAGE(TablaResultados[[#This Row],[Count-Buscamos la excelencia]:[Count-Vivimos y disfrutamos]])</f>
        <v>5.5</v>
      </c>
      <c r="Y497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18 años a 24 años</v>
      </c>
    </row>
    <row r="498" spans="1:25">
      <c r="A498" s="7" t="s">
        <v>313</v>
      </c>
      <c r="B498" s="8" t="s">
        <v>314</v>
      </c>
      <c r="C498" s="8" t="s">
        <v>14</v>
      </c>
      <c r="D498" s="9">
        <v>4</v>
      </c>
      <c r="E498" s="8" t="s">
        <v>15</v>
      </c>
      <c r="F498" s="7" t="s">
        <v>32</v>
      </c>
      <c r="G498" s="8" t="s">
        <v>683</v>
      </c>
      <c r="H498" s="8" t="str">
        <f>VLOOKUP(TablaResultados[[#This Row],[DNI]],'Jefes Directos mayo 2020'!$A$2:$I$318,8,0)</f>
        <v>VALVERDE CABRERA RAFAEL</v>
      </c>
      <c r="I498" s="36" t="s">
        <v>820</v>
      </c>
      <c r="J498" s="58">
        <v>43801</v>
      </c>
      <c r="K498" s="10">
        <v>75</v>
      </c>
      <c r="L498" s="10">
        <v>66.666666666666671</v>
      </c>
      <c r="M498" s="10">
        <v>75</v>
      </c>
      <c r="N498" s="10">
        <v>75</v>
      </c>
      <c r="O498" s="11">
        <v>7</v>
      </c>
      <c r="P498" s="11">
        <v>6</v>
      </c>
      <c r="Q498" s="11">
        <v>7</v>
      </c>
      <c r="R498" s="11">
        <v>7</v>
      </c>
      <c r="S498" s="18" t="s">
        <v>637</v>
      </c>
      <c r="T498" s="27" t="s">
        <v>667</v>
      </c>
      <c r="U498" s="30">
        <v>31308</v>
      </c>
      <c r="V498" s="54">
        <f ca="1">ROUNDDOWN((TODAY()-TablaResultados[[#This Row],[Fecha de nacimiento]])/365,0)</f>
        <v>34</v>
      </c>
      <c r="W498" s="55">
        <f>IFERROR(AVERAGE(TablaResultados[[#This Row],[Score-Buscamos la excelencia]:[Score-Vivimos y disfrutamos]]),"")</f>
        <v>72.916666666666671</v>
      </c>
      <c r="X498" s="56">
        <f>AVERAGE(TablaResultados[[#This Row],[Count-Buscamos la excelencia]:[Count-Vivimos y disfrutamos]])</f>
        <v>6.75</v>
      </c>
      <c r="Y498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499" spans="1:25">
      <c r="A499" s="7" t="s">
        <v>358</v>
      </c>
      <c r="B499" s="8" t="s">
        <v>359</v>
      </c>
      <c r="C499" s="8" t="s">
        <v>14</v>
      </c>
      <c r="D499" s="9">
        <v>4</v>
      </c>
      <c r="E499" s="8" t="s">
        <v>15</v>
      </c>
      <c r="F499" s="7" t="s">
        <v>32</v>
      </c>
      <c r="G499" s="8" t="s">
        <v>683</v>
      </c>
      <c r="H499" s="8" t="str">
        <f>VLOOKUP(TablaResultados[[#This Row],[DNI]],'Jefes Directos mayo 2020'!$A$2:$I$318,8,0)</f>
        <v>VALVERDE CABRERA RAFAEL</v>
      </c>
      <c r="I499" s="36" t="s">
        <v>820</v>
      </c>
      <c r="J499" s="58">
        <v>42828</v>
      </c>
      <c r="K499" s="10">
        <v>80.555555555555557</v>
      </c>
      <c r="L499" s="10">
        <v>63.888888888888893</v>
      </c>
      <c r="M499" s="10">
        <v>72.222222222222229</v>
      </c>
      <c r="N499" s="10">
        <v>69.444444444444443</v>
      </c>
      <c r="O499" s="11">
        <v>9</v>
      </c>
      <c r="P499" s="11">
        <v>9</v>
      </c>
      <c r="Q499" s="11">
        <v>9</v>
      </c>
      <c r="R499" s="11">
        <v>9</v>
      </c>
      <c r="S499" s="18" t="s">
        <v>637</v>
      </c>
      <c r="T499" s="27" t="s">
        <v>667</v>
      </c>
      <c r="U499" s="30">
        <v>35040</v>
      </c>
      <c r="V499" s="54">
        <f ca="1">ROUNDDOWN((TODAY()-TablaResultados[[#This Row],[Fecha de nacimiento]])/365,0)</f>
        <v>24</v>
      </c>
      <c r="W499" s="55">
        <f>IFERROR(AVERAGE(TablaResultados[[#This Row],[Score-Buscamos la excelencia]:[Score-Vivimos y disfrutamos]]),"")</f>
        <v>71.527777777777786</v>
      </c>
      <c r="X499" s="56">
        <f>AVERAGE(TablaResultados[[#This Row],[Count-Buscamos la excelencia]:[Count-Vivimos y disfrutamos]])</f>
        <v>9</v>
      </c>
      <c r="Y499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18 años a 24 años</v>
      </c>
    </row>
    <row r="500" spans="1:25">
      <c r="A500" s="7" t="s">
        <v>394</v>
      </c>
      <c r="B500" s="8" t="s">
        <v>395</v>
      </c>
      <c r="C500" s="8" t="s">
        <v>14</v>
      </c>
      <c r="D500" s="9">
        <v>4</v>
      </c>
      <c r="E500" s="8" t="s">
        <v>15</v>
      </c>
      <c r="F500" s="7" t="s">
        <v>32</v>
      </c>
      <c r="G500" s="8" t="s">
        <v>683</v>
      </c>
      <c r="H500" s="8" t="str">
        <f>VLOOKUP(TablaResultados[[#This Row],[DNI]],'Jefes Directos mayo 2020'!$A$2:$I$318,8,0)</f>
        <v>VALVERDE CABRERA RAFAEL</v>
      </c>
      <c r="I500" s="36" t="s">
        <v>820</v>
      </c>
      <c r="J500" s="58">
        <v>43556</v>
      </c>
      <c r="K500" s="10">
        <v>67.857142857142861</v>
      </c>
      <c r="L500" s="10">
        <v>66.666666666666671</v>
      </c>
      <c r="M500" s="10">
        <v>75</v>
      </c>
      <c r="N500" s="10">
        <v>67.857142857142861</v>
      </c>
      <c r="O500" s="11">
        <v>7</v>
      </c>
      <c r="P500" s="11">
        <v>6</v>
      </c>
      <c r="Q500" s="11">
        <v>7</v>
      </c>
      <c r="R500" s="11">
        <v>7</v>
      </c>
      <c r="S500" s="18" t="s">
        <v>637</v>
      </c>
      <c r="T500" s="27" t="s">
        <v>667</v>
      </c>
      <c r="U500" s="30">
        <v>36425</v>
      </c>
      <c r="V500" s="54">
        <f ca="1">ROUNDDOWN((TODAY()-TablaResultados[[#This Row],[Fecha de nacimiento]])/365,0)</f>
        <v>20</v>
      </c>
      <c r="W500" s="55">
        <f>IFERROR(AVERAGE(TablaResultados[[#This Row],[Score-Buscamos la excelencia]:[Score-Vivimos y disfrutamos]]),"")</f>
        <v>69.345238095238102</v>
      </c>
      <c r="X500" s="56">
        <f>AVERAGE(TablaResultados[[#This Row],[Count-Buscamos la excelencia]:[Count-Vivimos y disfrutamos]])</f>
        <v>6.75</v>
      </c>
      <c r="Y500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18 años a 24 años</v>
      </c>
    </row>
    <row r="501" spans="1:25">
      <c r="A501" s="7" t="s">
        <v>458</v>
      </c>
      <c r="B501" s="8" t="s">
        <v>459</v>
      </c>
      <c r="C501" s="8" t="s">
        <v>14</v>
      </c>
      <c r="D501" s="9">
        <v>4</v>
      </c>
      <c r="E501" s="8" t="s">
        <v>15</v>
      </c>
      <c r="F501" s="7" t="s">
        <v>32</v>
      </c>
      <c r="G501" s="8" t="s">
        <v>689</v>
      </c>
      <c r="H501" s="8" t="str">
        <f>VLOOKUP(TablaResultados[[#This Row],[DNI]],'Jefes Directos mayo 2020'!$A$2:$I$318,8,0)</f>
        <v>VALVERDE CABRERA RAFAEL</v>
      </c>
      <c r="I501" s="36" t="s">
        <v>820</v>
      </c>
      <c r="J501" s="58">
        <v>42935</v>
      </c>
      <c r="K501" s="10">
        <v>80.555555555555557</v>
      </c>
      <c r="L501" s="10">
        <v>75</v>
      </c>
      <c r="M501" s="10">
        <v>86.111111111111114</v>
      </c>
      <c r="N501" s="10">
        <v>77.777777777777771</v>
      </c>
      <c r="O501" s="11">
        <v>9</v>
      </c>
      <c r="P501" s="11">
        <v>9</v>
      </c>
      <c r="Q501" s="11">
        <v>9</v>
      </c>
      <c r="R501" s="11">
        <v>9</v>
      </c>
      <c r="S501" s="18" t="s">
        <v>637</v>
      </c>
      <c r="T501" s="27" t="s">
        <v>667</v>
      </c>
      <c r="U501" s="30">
        <v>34360</v>
      </c>
      <c r="V501" s="54">
        <f ca="1">ROUNDDOWN((TODAY()-TablaResultados[[#This Row],[Fecha de nacimiento]])/365,0)</f>
        <v>26</v>
      </c>
      <c r="W501" s="55">
        <f>IFERROR(AVERAGE(TablaResultados[[#This Row],[Score-Buscamos la excelencia]:[Score-Vivimos y disfrutamos]]),"")</f>
        <v>79.861111111111114</v>
      </c>
      <c r="X501" s="56">
        <f>AVERAGE(TablaResultados[[#This Row],[Count-Buscamos la excelencia]:[Count-Vivimos y disfrutamos]])</f>
        <v>9</v>
      </c>
      <c r="Y501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502" spans="1:25">
      <c r="A502" s="7" t="s">
        <v>512</v>
      </c>
      <c r="B502" s="8" t="s">
        <v>513</v>
      </c>
      <c r="C502" s="8" t="s">
        <v>14</v>
      </c>
      <c r="D502" s="9">
        <v>4</v>
      </c>
      <c r="E502" s="8" t="s">
        <v>15</v>
      </c>
      <c r="F502" s="7" t="s">
        <v>32</v>
      </c>
      <c r="G502" s="8" t="s">
        <v>683</v>
      </c>
      <c r="H502" s="8" t="str">
        <f>VLOOKUP(TablaResultados[[#This Row],[DNI]],'Jefes Directos mayo 2020'!$A$2:$I$318,8,0)</f>
        <v>VALVERDE CABRERA RAFAEL</v>
      </c>
      <c r="I502" s="36" t="s">
        <v>820</v>
      </c>
      <c r="J502" s="58">
        <v>43346</v>
      </c>
      <c r="K502" s="10">
        <v>82.142857142857139</v>
      </c>
      <c r="L502" s="10">
        <v>62.5</v>
      </c>
      <c r="M502" s="10">
        <v>78.571428571428569</v>
      </c>
      <c r="N502" s="10">
        <v>75</v>
      </c>
      <c r="O502" s="11">
        <v>7</v>
      </c>
      <c r="P502" s="11">
        <v>6</v>
      </c>
      <c r="Q502" s="11">
        <v>7</v>
      </c>
      <c r="R502" s="11">
        <v>7</v>
      </c>
      <c r="S502" s="18" t="s">
        <v>637</v>
      </c>
      <c r="T502" s="27" t="s">
        <v>667</v>
      </c>
      <c r="U502" s="30">
        <v>30844</v>
      </c>
      <c r="V502" s="54">
        <f ca="1">ROUNDDOWN((TODAY()-TablaResultados[[#This Row],[Fecha de nacimiento]])/365,0)</f>
        <v>36</v>
      </c>
      <c r="W502" s="55">
        <f>IFERROR(AVERAGE(TablaResultados[[#This Row],[Score-Buscamos la excelencia]:[Score-Vivimos y disfrutamos]]),"")</f>
        <v>74.553571428571431</v>
      </c>
      <c r="X502" s="56">
        <f>AVERAGE(TablaResultados[[#This Row],[Count-Buscamos la excelencia]:[Count-Vivimos y disfrutamos]])</f>
        <v>6.75</v>
      </c>
      <c r="Y502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503" spans="1:25">
      <c r="A503" s="61" t="s">
        <v>60</v>
      </c>
      <c r="B503" s="64" t="s">
        <v>61</v>
      </c>
      <c r="C503" s="64" t="s">
        <v>14</v>
      </c>
      <c r="D503" s="65">
        <v>4</v>
      </c>
      <c r="E503" s="64" t="s">
        <v>15</v>
      </c>
      <c r="F503" s="61" t="s">
        <v>32</v>
      </c>
      <c r="G503" s="61" t="s">
        <v>683</v>
      </c>
      <c r="H503" s="87" t="str">
        <f>VLOOKUP(TablaResultados[[#This Row],[DNI]],'Jefes Directos mayo 2020'!$A$2:$I$318,8,0)</f>
        <v>VALVERDE CABRERA RAFAEL</v>
      </c>
      <c r="I503" s="75" t="s">
        <v>820</v>
      </c>
      <c r="J503" s="76">
        <v>43146</v>
      </c>
      <c r="K503" s="10">
        <v>67.647058823529406</v>
      </c>
      <c r="L503" s="10">
        <v>65.277777777777771</v>
      </c>
      <c r="M503" s="10">
        <v>68.75</v>
      </c>
      <c r="N503" s="10">
        <v>71.25</v>
      </c>
      <c r="O503" s="67">
        <v>17</v>
      </c>
      <c r="P503" s="45">
        <v>18</v>
      </c>
      <c r="Q503" s="45">
        <v>16</v>
      </c>
      <c r="R503" s="67">
        <v>20</v>
      </c>
      <c r="S503" s="77" t="s">
        <v>1805</v>
      </c>
      <c r="T503" s="67" t="s">
        <v>667</v>
      </c>
      <c r="U503" s="78">
        <v>34458</v>
      </c>
      <c r="V503" s="67">
        <f ca="1">ROUNDDOWN((TODAY()-TablaResultados[[#This Row],[Fecha de nacimiento]])/365,0)</f>
        <v>26</v>
      </c>
      <c r="W503" s="68">
        <f>IFERROR(AVERAGE(TablaResultados[[#This Row],[Score-Buscamos la excelencia]:[Score-Vivimos y disfrutamos]]),"")</f>
        <v>68.231209150326791</v>
      </c>
      <c r="X503" s="69">
        <f>AVERAGE(TablaResultados[[#This Row],[Count-Buscamos la excelencia]:[Count-Vivimos y disfrutamos]])</f>
        <v>17.75</v>
      </c>
      <c r="Y503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504" spans="1:25">
      <c r="A504" s="62" t="s">
        <v>617</v>
      </c>
      <c r="B504" s="64" t="s">
        <v>618</v>
      </c>
      <c r="C504" s="64" t="s">
        <v>14</v>
      </c>
      <c r="D504" s="65">
        <v>4</v>
      </c>
      <c r="E504" s="64" t="s">
        <v>15</v>
      </c>
      <c r="F504" s="61" t="s">
        <v>32</v>
      </c>
      <c r="G504" s="61" t="s">
        <v>683</v>
      </c>
      <c r="H504" s="87" t="str">
        <f>VLOOKUP(TablaResultados[[#This Row],[DNI]],'Jefes Directos mayo 2020'!$A$2:$I$318,8,0)</f>
        <v>VALVERDE CABRERA RAFAEL</v>
      </c>
      <c r="I504" s="75" t="s">
        <v>820</v>
      </c>
      <c r="J504" s="76">
        <v>43801</v>
      </c>
      <c r="K504" s="10">
        <v>69.117647058823536</v>
      </c>
      <c r="L504" s="10">
        <v>68.055555555555557</v>
      </c>
      <c r="M504" s="10">
        <v>73.4375</v>
      </c>
      <c r="N504" s="10">
        <v>71.428571428571431</v>
      </c>
      <c r="O504" s="67">
        <v>17</v>
      </c>
      <c r="P504" s="45">
        <v>18</v>
      </c>
      <c r="Q504" s="45">
        <v>16</v>
      </c>
      <c r="R504" s="67">
        <v>21</v>
      </c>
      <c r="S504" s="77" t="s">
        <v>1805</v>
      </c>
      <c r="T504" s="67" t="s">
        <v>667</v>
      </c>
      <c r="U504" s="78">
        <v>27964</v>
      </c>
      <c r="V504" s="67">
        <f ca="1">ROUNDDOWN((TODAY()-TablaResultados[[#This Row],[Fecha de nacimiento]])/365,0)</f>
        <v>44</v>
      </c>
      <c r="W504" s="68">
        <f>IFERROR(AVERAGE(TablaResultados[[#This Row],[Score-Buscamos la excelencia]:[Score-Vivimos y disfrutamos]]),"")</f>
        <v>70.509818510737631</v>
      </c>
      <c r="X504" s="69">
        <f>AVERAGE(TablaResultados[[#This Row],[Count-Buscamos la excelencia]:[Count-Vivimos y disfrutamos]])</f>
        <v>18</v>
      </c>
      <c r="Y504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505" spans="1:25">
      <c r="A505" s="61" t="s">
        <v>75</v>
      </c>
      <c r="B505" s="64" t="s">
        <v>76</v>
      </c>
      <c r="C505" s="64" t="s">
        <v>14</v>
      </c>
      <c r="D505" s="65">
        <v>4</v>
      </c>
      <c r="E505" s="64" t="s">
        <v>15</v>
      </c>
      <c r="F505" s="61" t="s">
        <v>32</v>
      </c>
      <c r="G505" s="61" t="s">
        <v>683</v>
      </c>
      <c r="H505" s="87" t="str">
        <f>VLOOKUP(TablaResultados[[#This Row],[DNI]],'Jefes Directos mayo 2020'!$A$2:$I$318,8,0)</f>
        <v>VALVERDE CABRERA RAFAEL</v>
      </c>
      <c r="I505" s="75" t="s">
        <v>820</v>
      </c>
      <c r="J505" s="76">
        <v>42919</v>
      </c>
      <c r="K505" s="10">
        <v>58.823529411764703</v>
      </c>
      <c r="L505" s="10">
        <v>61.111111111111107</v>
      </c>
      <c r="M505" s="10">
        <v>60.294117647058833</v>
      </c>
      <c r="N505" s="10">
        <v>59.090909090909093</v>
      </c>
      <c r="O505" s="67">
        <v>17</v>
      </c>
      <c r="P505" s="45">
        <v>18</v>
      </c>
      <c r="Q505" s="45">
        <v>17</v>
      </c>
      <c r="R505" s="67">
        <v>22</v>
      </c>
      <c r="S505" s="77" t="s">
        <v>1805</v>
      </c>
      <c r="T505" s="67" t="s">
        <v>667</v>
      </c>
      <c r="U505" s="78">
        <v>33674</v>
      </c>
      <c r="V505" s="67">
        <f ca="1">ROUNDDOWN((TODAY()-TablaResultados[[#This Row],[Fecha de nacimiento]])/365,0)</f>
        <v>28</v>
      </c>
      <c r="W505" s="68">
        <f>IFERROR(AVERAGE(TablaResultados[[#This Row],[Score-Buscamos la excelencia]:[Score-Vivimos y disfrutamos]]),"")</f>
        <v>59.829916815210936</v>
      </c>
      <c r="X505" s="69">
        <f>AVERAGE(TablaResultados[[#This Row],[Count-Buscamos la excelencia]:[Count-Vivimos y disfrutamos]])</f>
        <v>18.5</v>
      </c>
      <c r="Y505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506" spans="1:25">
      <c r="A506" s="61" t="s">
        <v>86</v>
      </c>
      <c r="B506" s="64" t="s">
        <v>87</v>
      </c>
      <c r="C506" s="64" t="s">
        <v>14</v>
      </c>
      <c r="D506" s="65">
        <v>4</v>
      </c>
      <c r="E506" s="64" t="s">
        <v>15</v>
      </c>
      <c r="F506" s="61" t="s">
        <v>32</v>
      </c>
      <c r="G506" s="61" t="s">
        <v>689</v>
      </c>
      <c r="H506" s="87" t="str">
        <f>VLOOKUP(TablaResultados[[#This Row],[DNI]],'Jefes Directos mayo 2020'!$A$2:$I$318,8,0)</f>
        <v>VALVERDE CABRERA RAFAEL</v>
      </c>
      <c r="I506" s="75" t="s">
        <v>820</v>
      </c>
      <c r="J506" s="76">
        <v>42352</v>
      </c>
      <c r="K506" s="10">
        <v>81.034482758620683</v>
      </c>
      <c r="L506" s="10">
        <v>71.551724137931032</v>
      </c>
      <c r="M506" s="10">
        <v>84.166666666666671</v>
      </c>
      <c r="N506" s="10">
        <v>78.571428571428569</v>
      </c>
      <c r="O506" s="67">
        <v>29</v>
      </c>
      <c r="P506" s="45">
        <v>29</v>
      </c>
      <c r="Q506" s="45">
        <v>30</v>
      </c>
      <c r="R506" s="67">
        <v>35</v>
      </c>
      <c r="S506" s="77" t="s">
        <v>1805</v>
      </c>
      <c r="T506" s="67" t="s">
        <v>667</v>
      </c>
      <c r="U506" s="78">
        <v>32628</v>
      </c>
      <c r="V506" s="67">
        <f ca="1">ROUNDDOWN((TODAY()-TablaResultados[[#This Row],[Fecha de nacimiento]])/365,0)</f>
        <v>31</v>
      </c>
      <c r="W506" s="68">
        <f>IFERROR(AVERAGE(TablaResultados[[#This Row],[Score-Buscamos la excelencia]:[Score-Vivimos y disfrutamos]]),"")</f>
        <v>78.831075533661732</v>
      </c>
      <c r="X506" s="69">
        <f>AVERAGE(TablaResultados[[#This Row],[Count-Buscamos la excelencia]:[Count-Vivimos y disfrutamos]])</f>
        <v>30.75</v>
      </c>
      <c r="Y506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507" spans="1:25">
      <c r="A507" s="61" t="s">
        <v>149</v>
      </c>
      <c r="B507" s="64" t="s">
        <v>150</v>
      </c>
      <c r="C507" s="64" t="s">
        <v>14</v>
      </c>
      <c r="D507" s="65">
        <v>4</v>
      </c>
      <c r="E507" s="64" t="s">
        <v>15</v>
      </c>
      <c r="F507" s="61" t="s">
        <v>32</v>
      </c>
      <c r="G507" s="61" t="s">
        <v>683</v>
      </c>
      <c r="H507" s="87" t="str">
        <f>VLOOKUP(TablaResultados[[#This Row],[DNI]],'Jefes Directos mayo 2020'!$A$2:$I$318,8,0)</f>
        <v>VALVERDE CABRERA RAFAEL</v>
      </c>
      <c r="I507" s="75" t="s">
        <v>820</v>
      </c>
      <c r="J507" s="76">
        <v>42615</v>
      </c>
      <c r="K507" s="10">
        <v>77.777777777777771</v>
      </c>
      <c r="L507" s="10">
        <v>75</v>
      </c>
      <c r="M507" s="10">
        <v>83.333333333333329</v>
      </c>
      <c r="N507" s="10">
        <v>76.086956521739125</v>
      </c>
      <c r="O507" s="67">
        <v>18</v>
      </c>
      <c r="P507" s="45">
        <v>20</v>
      </c>
      <c r="Q507" s="45">
        <v>18</v>
      </c>
      <c r="R507" s="67">
        <v>23</v>
      </c>
      <c r="S507" s="77" t="s">
        <v>1805</v>
      </c>
      <c r="T507" s="67" t="s">
        <v>667</v>
      </c>
      <c r="U507" s="78">
        <v>32589</v>
      </c>
      <c r="V507" s="67">
        <f ca="1">ROUNDDOWN((TODAY()-TablaResultados[[#This Row],[Fecha de nacimiento]])/365,0)</f>
        <v>31</v>
      </c>
      <c r="W507" s="68">
        <f>IFERROR(AVERAGE(TablaResultados[[#This Row],[Score-Buscamos la excelencia]:[Score-Vivimos y disfrutamos]]),"")</f>
        <v>78.049516908212553</v>
      </c>
      <c r="X507" s="69">
        <f>AVERAGE(TablaResultados[[#This Row],[Count-Buscamos la excelencia]:[Count-Vivimos y disfrutamos]])</f>
        <v>19.75</v>
      </c>
      <c r="Y507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508" spans="1:25">
      <c r="A508" s="61" t="s">
        <v>153</v>
      </c>
      <c r="B508" s="64" t="s">
        <v>154</v>
      </c>
      <c r="C508" s="64" t="s">
        <v>14</v>
      </c>
      <c r="D508" s="65">
        <v>4</v>
      </c>
      <c r="E508" s="64" t="s">
        <v>15</v>
      </c>
      <c r="F508" s="61" t="s">
        <v>32</v>
      </c>
      <c r="G508" s="61" t="s">
        <v>683</v>
      </c>
      <c r="H508" s="87" t="str">
        <f>VLOOKUP(TablaResultados[[#This Row],[DNI]],'Jefes Directos mayo 2020'!$A$2:$I$318,8,0)</f>
        <v>VALVERDE CABRERA RAFAEL</v>
      </c>
      <c r="I508" s="75" t="s">
        <v>820</v>
      </c>
      <c r="J508" s="76">
        <v>43136</v>
      </c>
      <c r="K508" s="10">
        <v>60.227272727272727</v>
      </c>
      <c r="L508" s="10">
        <v>58.333333333333343</v>
      </c>
      <c r="M508" s="10">
        <v>62.5</v>
      </c>
      <c r="N508" s="10">
        <v>61.53846153846154</v>
      </c>
      <c r="O508" s="67">
        <v>22</v>
      </c>
      <c r="P508" s="45">
        <v>21</v>
      </c>
      <c r="Q508" s="45">
        <v>20</v>
      </c>
      <c r="R508" s="67">
        <v>26</v>
      </c>
      <c r="S508" s="77" t="s">
        <v>1805</v>
      </c>
      <c r="T508" s="67" t="s">
        <v>667</v>
      </c>
      <c r="U508" s="78">
        <v>32601</v>
      </c>
      <c r="V508" s="67">
        <f ca="1">ROUNDDOWN((TODAY()-TablaResultados[[#This Row],[Fecha de nacimiento]])/365,0)</f>
        <v>31</v>
      </c>
      <c r="W508" s="68">
        <f>IFERROR(AVERAGE(TablaResultados[[#This Row],[Score-Buscamos la excelencia]:[Score-Vivimos y disfrutamos]]),"")</f>
        <v>60.649766899766902</v>
      </c>
      <c r="X508" s="69">
        <f>AVERAGE(TablaResultados[[#This Row],[Count-Buscamos la excelencia]:[Count-Vivimos y disfrutamos]])</f>
        <v>22.25</v>
      </c>
      <c r="Y508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509" spans="1:25">
      <c r="A509" s="61" t="s">
        <v>193</v>
      </c>
      <c r="B509" s="64" t="s">
        <v>194</v>
      </c>
      <c r="C509" s="64" t="s">
        <v>14</v>
      </c>
      <c r="D509" s="65">
        <v>4</v>
      </c>
      <c r="E509" s="64" t="s">
        <v>15</v>
      </c>
      <c r="F509" s="61" t="s">
        <v>32</v>
      </c>
      <c r="G509" s="61" t="s">
        <v>683</v>
      </c>
      <c r="H509" s="87" t="str">
        <f>VLOOKUP(TablaResultados[[#This Row],[DNI]],'Jefes Directos mayo 2020'!$A$2:$I$318,8,0)</f>
        <v>VALVERDE CABRERA RAFAEL</v>
      </c>
      <c r="I509" s="75" t="s">
        <v>820</v>
      </c>
      <c r="J509" s="76">
        <v>43171</v>
      </c>
      <c r="K509" s="10">
        <v>67.647058823529406</v>
      </c>
      <c r="L509" s="10">
        <v>70.3125</v>
      </c>
      <c r="M509" s="10">
        <v>70.588235294117652</v>
      </c>
      <c r="N509" s="10">
        <v>61.904761904761912</v>
      </c>
      <c r="O509" s="67">
        <v>17</v>
      </c>
      <c r="P509" s="45">
        <v>16</v>
      </c>
      <c r="Q509" s="45">
        <v>17</v>
      </c>
      <c r="R509" s="67">
        <v>21</v>
      </c>
      <c r="S509" s="77" t="s">
        <v>1805</v>
      </c>
      <c r="T509" s="67" t="s">
        <v>667</v>
      </c>
      <c r="U509" s="78">
        <v>31783</v>
      </c>
      <c r="V509" s="67">
        <f ca="1">ROUNDDOWN((TODAY()-TablaResultados[[#This Row],[Fecha de nacimiento]])/365,0)</f>
        <v>33</v>
      </c>
      <c r="W509" s="68">
        <f>IFERROR(AVERAGE(TablaResultados[[#This Row],[Score-Buscamos la excelencia]:[Score-Vivimos y disfrutamos]]),"")</f>
        <v>67.613139005602235</v>
      </c>
      <c r="X509" s="69">
        <f>AVERAGE(TablaResultados[[#This Row],[Count-Buscamos la excelencia]:[Count-Vivimos y disfrutamos]])</f>
        <v>17.75</v>
      </c>
      <c r="Y509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510" spans="1:25">
      <c r="A510" s="61" t="s">
        <v>199</v>
      </c>
      <c r="B510" s="64" t="s">
        <v>200</v>
      </c>
      <c r="C510" s="64" t="s">
        <v>14</v>
      </c>
      <c r="D510" s="65">
        <v>4</v>
      </c>
      <c r="E510" s="64" t="s">
        <v>15</v>
      </c>
      <c r="F510" s="61" t="s">
        <v>32</v>
      </c>
      <c r="G510" s="61" t="s">
        <v>683</v>
      </c>
      <c r="H510" s="87" t="str">
        <f>VLOOKUP(TablaResultados[[#This Row],[DNI]],'Jefes Directos mayo 2020'!$A$2:$I$318,8,0)</f>
        <v>VALVERDE CABRERA RAFAEL</v>
      </c>
      <c r="I510" s="75" t="s">
        <v>820</v>
      </c>
      <c r="J510" s="76">
        <v>42926</v>
      </c>
      <c r="K510" s="10">
        <v>66.666666666666671</v>
      </c>
      <c r="L510" s="10">
        <v>60.526315789473678</v>
      </c>
      <c r="M510" s="10">
        <v>70.588235294117652</v>
      </c>
      <c r="N510" s="10">
        <v>64</v>
      </c>
      <c r="O510" s="67">
        <v>18</v>
      </c>
      <c r="P510" s="45">
        <v>19</v>
      </c>
      <c r="Q510" s="45">
        <v>17</v>
      </c>
      <c r="R510" s="67">
        <v>25</v>
      </c>
      <c r="S510" s="77" t="s">
        <v>1805</v>
      </c>
      <c r="T510" s="67" t="s">
        <v>667</v>
      </c>
      <c r="U510" s="78">
        <v>30530</v>
      </c>
      <c r="V510" s="67">
        <f ca="1">ROUNDDOWN((TODAY()-TablaResultados[[#This Row],[Fecha de nacimiento]])/365,0)</f>
        <v>37</v>
      </c>
      <c r="W510" s="68">
        <f>IFERROR(AVERAGE(TablaResultados[[#This Row],[Score-Buscamos la excelencia]:[Score-Vivimos y disfrutamos]]),"")</f>
        <v>65.445304437564502</v>
      </c>
      <c r="X510" s="69">
        <f>AVERAGE(TablaResultados[[#This Row],[Count-Buscamos la excelencia]:[Count-Vivimos y disfrutamos]])</f>
        <v>19.75</v>
      </c>
      <c r="Y510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511" spans="1:25">
      <c r="A511" s="61" t="s">
        <v>201</v>
      </c>
      <c r="B511" s="64" t="s">
        <v>202</v>
      </c>
      <c r="C511" s="64" t="s">
        <v>14</v>
      </c>
      <c r="D511" s="65">
        <v>4</v>
      </c>
      <c r="E511" s="64" t="s">
        <v>15</v>
      </c>
      <c r="F511" s="61" t="s">
        <v>32</v>
      </c>
      <c r="G511" s="61" t="s">
        <v>683</v>
      </c>
      <c r="H511" s="87" t="str">
        <f>VLOOKUP(TablaResultados[[#This Row],[DNI]],'Jefes Directos mayo 2020'!$A$2:$I$318,8,0)</f>
        <v>VALVERDE CABRERA RAFAEL</v>
      </c>
      <c r="I511" s="75" t="s">
        <v>820</v>
      </c>
      <c r="J511" s="76">
        <v>43108</v>
      </c>
      <c r="K511" s="10">
        <v>69.736842105263165</v>
      </c>
      <c r="L511" s="10">
        <v>69.736842105263165</v>
      </c>
      <c r="M511" s="10">
        <v>70.833333333333329</v>
      </c>
      <c r="N511" s="10">
        <v>69.565217391304344</v>
      </c>
      <c r="O511" s="67">
        <v>19</v>
      </c>
      <c r="P511" s="45">
        <v>19</v>
      </c>
      <c r="Q511" s="45">
        <v>18</v>
      </c>
      <c r="R511" s="67">
        <v>23</v>
      </c>
      <c r="S511" s="77" t="s">
        <v>1805</v>
      </c>
      <c r="T511" s="67" t="s">
        <v>667</v>
      </c>
      <c r="U511" s="78">
        <v>30260</v>
      </c>
      <c r="V511" s="67">
        <f ca="1">ROUNDDOWN((TODAY()-TablaResultados[[#This Row],[Fecha de nacimiento]])/365,0)</f>
        <v>37</v>
      </c>
      <c r="W511" s="68">
        <f>IFERROR(AVERAGE(TablaResultados[[#This Row],[Score-Buscamos la excelencia]:[Score-Vivimos y disfrutamos]]),"")</f>
        <v>69.968058733790997</v>
      </c>
      <c r="X511" s="69">
        <f>AVERAGE(TablaResultados[[#This Row],[Count-Buscamos la excelencia]:[Count-Vivimos y disfrutamos]])</f>
        <v>19.75</v>
      </c>
      <c r="Y511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512" spans="1:25">
      <c r="A512" s="61" t="s">
        <v>277</v>
      </c>
      <c r="B512" s="64" t="s">
        <v>278</v>
      </c>
      <c r="C512" s="64" t="s">
        <v>14</v>
      </c>
      <c r="D512" s="65">
        <v>4</v>
      </c>
      <c r="E512" s="64" t="s">
        <v>15</v>
      </c>
      <c r="F512" s="61" t="s">
        <v>32</v>
      </c>
      <c r="G512" s="61" t="s">
        <v>683</v>
      </c>
      <c r="H512" s="87" t="str">
        <f>VLOOKUP(TablaResultados[[#This Row],[DNI]],'Jefes Directos mayo 2020'!$A$2:$I$318,8,0)</f>
        <v>VALVERDE CABRERA RAFAEL</v>
      </c>
      <c r="I512" s="75" t="s">
        <v>820</v>
      </c>
      <c r="J512" s="76">
        <v>43227</v>
      </c>
      <c r="K512" s="10">
        <v>65</v>
      </c>
      <c r="L512" s="10">
        <v>70.3125</v>
      </c>
      <c r="M512" s="10">
        <v>73.4375</v>
      </c>
      <c r="N512" s="10">
        <v>67.5</v>
      </c>
      <c r="O512" s="67">
        <v>15</v>
      </c>
      <c r="P512" s="45">
        <v>16</v>
      </c>
      <c r="Q512" s="45">
        <v>16</v>
      </c>
      <c r="R512" s="67">
        <v>20</v>
      </c>
      <c r="S512" s="77" t="s">
        <v>1805</v>
      </c>
      <c r="T512" s="67" t="s">
        <v>667</v>
      </c>
      <c r="U512" s="78">
        <v>35387</v>
      </c>
      <c r="V512" s="67">
        <f ca="1">ROUNDDOWN((TODAY()-TablaResultados[[#This Row],[Fecha de nacimiento]])/365,0)</f>
        <v>23</v>
      </c>
      <c r="W512" s="68">
        <f>IFERROR(AVERAGE(TablaResultados[[#This Row],[Score-Buscamos la excelencia]:[Score-Vivimos y disfrutamos]]),"")</f>
        <v>69.0625</v>
      </c>
      <c r="X512" s="69">
        <f>AVERAGE(TablaResultados[[#This Row],[Count-Buscamos la excelencia]:[Count-Vivimos y disfrutamos]])</f>
        <v>16.75</v>
      </c>
      <c r="Y512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18 años a 24 años</v>
      </c>
    </row>
    <row r="513" spans="1:25">
      <c r="A513" s="61" t="s">
        <v>313</v>
      </c>
      <c r="B513" s="64" t="s">
        <v>314</v>
      </c>
      <c r="C513" s="64" t="s">
        <v>14</v>
      </c>
      <c r="D513" s="65">
        <v>4</v>
      </c>
      <c r="E513" s="64" t="s">
        <v>15</v>
      </c>
      <c r="F513" s="61" t="s">
        <v>32</v>
      </c>
      <c r="G513" s="61" t="s">
        <v>683</v>
      </c>
      <c r="H513" s="87" t="str">
        <f>VLOOKUP(TablaResultados[[#This Row],[DNI]],'Jefes Directos mayo 2020'!$A$2:$I$318,8,0)</f>
        <v>VALVERDE CABRERA RAFAEL</v>
      </c>
      <c r="I513" s="75" t="s">
        <v>820</v>
      </c>
      <c r="J513" s="76">
        <v>43801</v>
      </c>
      <c r="K513" s="10">
        <v>69.642857142857139</v>
      </c>
      <c r="L513" s="10">
        <v>67.857142857142861</v>
      </c>
      <c r="M513" s="10">
        <v>78.571428571428569</v>
      </c>
      <c r="N513" s="10">
        <v>69.117647058823536</v>
      </c>
      <c r="O513" s="67">
        <v>14</v>
      </c>
      <c r="P513" s="45">
        <v>14</v>
      </c>
      <c r="Q513" s="45">
        <v>14</v>
      </c>
      <c r="R513" s="67">
        <v>17</v>
      </c>
      <c r="S513" s="77" t="s">
        <v>1805</v>
      </c>
      <c r="T513" s="67" t="s">
        <v>667</v>
      </c>
      <c r="U513" s="78">
        <v>31308</v>
      </c>
      <c r="V513" s="67">
        <f ca="1">ROUNDDOWN((TODAY()-TablaResultados[[#This Row],[Fecha de nacimiento]])/365,0)</f>
        <v>34</v>
      </c>
      <c r="W513" s="68">
        <f>IFERROR(AVERAGE(TablaResultados[[#This Row],[Score-Buscamos la excelencia]:[Score-Vivimos y disfrutamos]]),"")</f>
        <v>71.297268907563023</v>
      </c>
      <c r="X513" s="69">
        <f>AVERAGE(TablaResultados[[#This Row],[Count-Buscamos la excelencia]:[Count-Vivimos y disfrutamos]])</f>
        <v>14.75</v>
      </c>
      <c r="Y513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514" spans="1:25">
      <c r="A514" s="61" t="s">
        <v>358</v>
      </c>
      <c r="B514" s="64" t="s">
        <v>359</v>
      </c>
      <c r="C514" s="64" t="s">
        <v>14</v>
      </c>
      <c r="D514" s="65">
        <v>4</v>
      </c>
      <c r="E514" s="64" t="s">
        <v>15</v>
      </c>
      <c r="F514" s="61" t="s">
        <v>32</v>
      </c>
      <c r="G514" s="61" t="s">
        <v>683</v>
      </c>
      <c r="H514" s="87" t="str">
        <f>VLOOKUP(TablaResultados[[#This Row],[DNI]],'Jefes Directos mayo 2020'!$A$2:$I$318,8,0)</f>
        <v>VALVERDE CABRERA RAFAEL</v>
      </c>
      <c r="I514" s="75" t="s">
        <v>820</v>
      </c>
      <c r="J514" s="76">
        <v>42828</v>
      </c>
      <c r="K514" s="10">
        <v>73.75</v>
      </c>
      <c r="L514" s="10">
        <v>68.75</v>
      </c>
      <c r="M514" s="10">
        <v>77.5</v>
      </c>
      <c r="N514" s="10">
        <v>71</v>
      </c>
      <c r="O514" s="67">
        <v>20</v>
      </c>
      <c r="P514" s="45">
        <v>20</v>
      </c>
      <c r="Q514" s="45">
        <v>20</v>
      </c>
      <c r="R514" s="67">
        <v>25</v>
      </c>
      <c r="S514" s="77" t="s">
        <v>1805</v>
      </c>
      <c r="T514" s="67" t="s">
        <v>667</v>
      </c>
      <c r="U514" s="78">
        <v>35040</v>
      </c>
      <c r="V514" s="67">
        <f ca="1">ROUNDDOWN((TODAY()-TablaResultados[[#This Row],[Fecha de nacimiento]])/365,0)</f>
        <v>24</v>
      </c>
      <c r="W514" s="68">
        <f>IFERROR(AVERAGE(TablaResultados[[#This Row],[Score-Buscamos la excelencia]:[Score-Vivimos y disfrutamos]]),"")</f>
        <v>72.75</v>
      </c>
      <c r="X514" s="69">
        <f>AVERAGE(TablaResultados[[#This Row],[Count-Buscamos la excelencia]:[Count-Vivimos y disfrutamos]])</f>
        <v>21.25</v>
      </c>
      <c r="Y514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18 años a 24 años</v>
      </c>
    </row>
    <row r="515" spans="1:25">
      <c r="A515" s="61" t="s">
        <v>394</v>
      </c>
      <c r="B515" s="64" t="s">
        <v>395</v>
      </c>
      <c r="C515" s="64" t="s">
        <v>14</v>
      </c>
      <c r="D515" s="65">
        <v>4</v>
      </c>
      <c r="E515" s="64" t="s">
        <v>15</v>
      </c>
      <c r="F515" s="61" t="s">
        <v>32</v>
      </c>
      <c r="G515" s="61" t="s">
        <v>683</v>
      </c>
      <c r="H515" s="87" t="str">
        <f>VLOOKUP(TablaResultados[[#This Row],[DNI]],'Jefes Directos mayo 2020'!$A$2:$I$318,8,0)</f>
        <v>VALVERDE CABRERA RAFAEL</v>
      </c>
      <c r="I515" s="75" t="s">
        <v>820</v>
      </c>
      <c r="J515" s="76">
        <v>43556</v>
      </c>
      <c r="K515" s="10">
        <v>65</v>
      </c>
      <c r="L515" s="10">
        <v>53.333333333333343</v>
      </c>
      <c r="M515" s="10">
        <v>58.333333333333343</v>
      </c>
      <c r="N515" s="10">
        <v>63.888888888888893</v>
      </c>
      <c r="O515" s="67">
        <v>15</v>
      </c>
      <c r="P515" s="45">
        <v>15</v>
      </c>
      <c r="Q515" s="45">
        <v>15</v>
      </c>
      <c r="R515" s="67">
        <v>18</v>
      </c>
      <c r="S515" s="77" t="s">
        <v>1805</v>
      </c>
      <c r="T515" s="67" t="s">
        <v>667</v>
      </c>
      <c r="U515" s="78">
        <v>36425</v>
      </c>
      <c r="V515" s="67">
        <f ca="1">ROUNDDOWN((TODAY()-TablaResultados[[#This Row],[Fecha de nacimiento]])/365,0)</f>
        <v>20</v>
      </c>
      <c r="W515" s="68">
        <f>IFERROR(AVERAGE(TablaResultados[[#This Row],[Score-Buscamos la excelencia]:[Score-Vivimos y disfrutamos]]),"")</f>
        <v>60.138888888888893</v>
      </c>
      <c r="X515" s="69">
        <f>AVERAGE(TablaResultados[[#This Row],[Count-Buscamos la excelencia]:[Count-Vivimos y disfrutamos]])</f>
        <v>15.75</v>
      </c>
      <c r="Y515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18 años a 24 años</v>
      </c>
    </row>
    <row r="516" spans="1:25">
      <c r="A516" s="61" t="s">
        <v>458</v>
      </c>
      <c r="B516" s="64" t="s">
        <v>459</v>
      </c>
      <c r="C516" s="64" t="s">
        <v>14</v>
      </c>
      <c r="D516" s="65">
        <v>4</v>
      </c>
      <c r="E516" s="64" t="s">
        <v>15</v>
      </c>
      <c r="F516" s="61" t="s">
        <v>32</v>
      </c>
      <c r="G516" s="61" t="s">
        <v>689</v>
      </c>
      <c r="H516" s="87" t="str">
        <f>VLOOKUP(TablaResultados[[#This Row],[DNI]],'Jefes Directos mayo 2020'!$A$2:$I$318,8,0)</f>
        <v>VALVERDE CABRERA RAFAEL</v>
      </c>
      <c r="I516" s="75" t="s">
        <v>820</v>
      </c>
      <c r="J516" s="76">
        <v>42935</v>
      </c>
      <c r="K516" s="10">
        <v>76</v>
      </c>
      <c r="L516" s="10">
        <v>70.833333333333329</v>
      </c>
      <c r="M516" s="10">
        <v>78</v>
      </c>
      <c r="N516" s="10">
        <v>77.41935483870968</v>
      </c>
      <c r="O516" s="67">
        <v>25</v>
      </c>
      <c r="P516" s="45">
        <v>24</v>
      </c>
      <c r="Q516" s="45">
        <v>25</v>
      </c>
      <c r="R516" s="67">
        <v>31</v>
      </c>
      <c r="S516" s="77" t="s">
        <v>1805</v>
      </c>
      <c r="T516" s="67" t="s">
        <v>667</v>
      </c>
      <c r="U516" s="78">
        <v>34360</v>
      </c>
      <c r="V516" s="67">
        <f ca="1">ROUNDDOWN((TODAY()-TablaResultados[[#This Row],[Fecha de nacimiento]])/365,0)</f>
        <v>26</v>
      </c>
      <c r="W516" s="68">
        <f>IFERROR(AVERAGE(TablaResultados[[#This Row],[Score-Buscamos la excelencia]:[Score-Vivimos y disfrutamos]]),"")</f>
        <v>75.563172043010752</v>
      </c>
      <c r="X516" s="69">
        <f>AVERAGE(TablaResultados[[#This Row],[Count-Buscamos la excelencia]:[Count-Vivimos y disfrutamos]])</f>
        <v>26.25</v>
      </c>
      <c r="Y516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517" spans="1:25">
      <c r="A517" s="61" t="s">
        <v>512</v>
      </c>
      <c r="B517" s="64" t="s">
        <v>513</v>
      </c>
      <c r="C517" s="64" t="s">
        <v>14</v>
      </c>
      <c r="D517" s="65">
        <v>4</v>
      </c>
      <c r="E517" s="64" t="s">
        <v>15</v>
      </c>
      <c r="F517" s="61" t="s">
        <v>32</v>
      </c>
      <c r="G517" s="61" t="s">
        <v>683</v>
      </c>
      <c r="H517" s="87" t="str">
        <f>VLOOKUP(TablaResultados[[#This Row],[DNI]],'Jefes Directos mayo 2020'!$A$2:$I$318,8,0)</f>
        <v>VALVERDE CABRERA RAFAEL</v>
      </c>
      <c r="I517" s="75" t="s">
        <v>820</v>
      </c>
      <c r="J517" s="76">
        <v>43346</v>
      </c>
      <c r="K517" s="10">
        <v>67.1875</v>
      </c>
      <c r="L517" s="10">
        <v>73.333333333333329</v>
      </c>
      <c r="M517" s="10">
        <v>71.875</v>
      </c>
      <c r="N517" s="10">
        <v>73.80952380952381</v>
      </c>
      <c r="O517" s="67">
        <v>16</v>
      </c>
      <c r="P517" s="45">
        <v>15</v>
      </c>
      <c r="Q517" s="45">
        <v>16</v>
      </c>
      <c r="R517" s="67">
        <v>21</v>
      </c>
      <c r="S517" s="77" t="s">
        <v>1805</v>
      </c>
      <c r="T517" s="67" t="s">
        <v>667</v>
      </c>
      <c r="U517" s="78">
        <v>30844</v>
      </c>
      <c r="V517" s="67">
        <f ca="1">ROUNDDOWN((TODAY()-TablaResultados[[#This Row],[Fecha de nacimiento]])/365,0)</f>
        <v>36</v>
      </c>
      <c r="W517" s="68">
        <f>IFERROR(AVERAGE(TablaResultados[[#This Row],[Score-Buscamos la excelencia]:[Score-Vivimos y disfrutamos]]),"")</f>
        <v>71.551339285714278</v>
      </c>
      <c r="X517" s="69">
        <f>AVERAGE(TablaResultados[[#This Row],[Count-Buscamos la excelencia]:[Count-Vivimos y disfrutamos]])</f>
        <v>17</v>
      </c>
      <c r="Y517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518" spans="1:25">
      <c r="A518" s="7" t="s">
        <v>62</v>
      </c>
      <c r="B518" s="8" t="s">
        <v>63</v>
      </c>
      <c r="C518" s="8" t="s">
        <v>22</v>
      </c>
      <c r="D518" s="9">
        <v>3</v>
      </c>
      <c r="E518" s="8" t="s">
        <v>15</v>
      </c>
      <c r="F518" s="7" t="s">
        <v>50</v>
      </c>
      <c r="G518" s="8" t="s">
        <v>698</v>
      </c>
      <c r="H518" s="8" t="str">
        <f>VLOOKUP(TablaResultados[[#This Row],[DNI]],'Jefes Directos mayo 2020'!$A$2:$I$318,8,0)</f>
        <v>VARGAS PEÑA ERICK</v>
      </c>
      <c r="I518" s="36" t="s">
        <v>819</v>
      </c>
      <c r="J518" s="58">
        <v>39083</v>
      </c>
      <c r="K518" s="10">
        <v>72.5</v>
      </c>
      <c r="L518" s="10">
        <v>72.727272727272734</v>
      </c>
      <c r="M518" s="10">
        <v>73.80952380952381</v>
      </c>
      <c r="N518" s="10">
        <v>69.318181818181813</v>
      </c>
      <c r="O518" s="11">
        <v>20</v>
      </c>
      <c r="P518" s="11">
        <v>22</v>
      </c>
      <c r="Q518" s="11">
        <v>21</v>
      </c>
      <c r="R518" s="11">
        <v>22</v>
      </c>
      <c r="S518" s="18" t="s">
        <v>637</v>
      </c>
      <c r="T518" s="27" t="s">
        <v>667</v>
      </c>
      <c r="U518" s="30">
        <v>29462</v>
      </c>
      <c r="V518" s="54">
        <f ca="1">ROUNDDOWN((TODAY()-TablaResultados[[#This Row],[Fecha de nacimiento]])/365,0)</f>
        <v>39</v>
      </c>
      <c r="W518" s="55">
        <f>IFERROR(AVERAGE(TablaResultados[[#This Row],[Score-Buscamos la excelencia]:[Score-Vivimos y disfrutamos]]),"")</f>
        <v>72.088744588744589</v>
      </c>
      <c r="X518" s="56">
        <f>AVERAGE(TablaResultados[[#This Row],[Count-Buscamos la excelencia]:[Count-Vivimos y disfrutamos]])</f>
        <v>21.25</v>
      </c>
      <c r="Y518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519" spans="1:25">
      <c r="A519" s="7" t="s">
        <v>162</v>
      </c>
      <c r="B519" s="8" t="s">
        <v>163</v>
      </c>
      <c r="C519" s="8" t="s">
        <v>22</v>
      </c>
      <c r="D519" s="9">
        <v>3</v>
      </c>
      <c r="E519" s="8" t="s">
        <v>15</v>
      </c>
      <c r="F519" s="7" t="s">
        <v>50</v>
      </c>
      <c r="G519" s="8" t="s">
        <v>726</v>
      </c>
      <c r="H519" s="8" t="str">
        <f>VLOOKUP(TablaResultados[[#This Row],[DNI]],'Jefes Directos mayo 2020'!$A$2:$I$318,8,0)</f>
        <v>VARGAS PEÑA ERICK</v>
      </c>
      <c r="I519" s="36" t="s">
        <v>819</v>
      </c>
      <c r="J519" s="58">
        <v>41031</v>
      </c>
      <c r="K519" s="10">
        <v>75</v>
      </c>
      <c r="L519" s="10">
        <v>73.80952380952381</v>
      </c>
      <c r="M519" s="10">
        <v>75</v>
      </c>
      <c r="N519" s="10">
        <v>75</v>
      </c>
      <c r="O519" s="11">
        <v>20</v>
      </c>
      <c r="P519" s="11">
        <v>21</v>
      </c>
      <c r="Q519" s="11">
        <v>21</v>
      </c>
      <c r="R519" s="11">
        <v>19</v>
      </c>
      <c r="S519" s="18" t="s">
        <v>637</v>
      </c>
      <c r="T519" s="27" t="s">
        <v>667</v>
      </c>
      <c r="U519" s="30">
        <v>29291</v>
      </c>
      <c r="V519" s="54">
        <f ca="1">ROUNDDOWN((TODAY()-TablaResultados[[#This Row],[Fecha de nacimiento]])/365,0)</f>
        <v>40</v>
      </c>
      <c r="W519" s="55">
        <f>IFERROR(AVERAGE(TablaResultados[[#This Row],[Score-Buscamos la excelencia]:[Score-Vivimos y disfrutamos]]),"")</f>
        <v>74.702380952380949</v>
      </c>
      <c r="X519" s="56">
        <f>AVERAGE(TablaResultados[[#This Row],[Count-Buscamos la excelencia]:[Count-Vivimos y disfrutamos]])</f>
        <v>20.25</v>
      </c>
      <c r="Y519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520" spans="1:25">
      <c r="A520" s="7" t="s">
        <v>315</v>
      </c>
      <c r="B520" s="8" t="s">
        <v>316</v>
      </c>
      <c r="C520" s="8" t="s">
        <v>55</v>
      </c>
      <c r="D520" s="9">
        <v>2</v>
      </c>
      <c r="E520" s="8" t="s">
        <v>15</v>
      </c>
      <c r="F520" s="7" t="s">
        <v>26</v>
      </c>
      <c r="G520" s="8" t="s">
        <v>752</v>
      </c>
      <c r="H520" s="8" t="str">
        <f>VLOOKUP(TablaResultados[[#This Row],[DNI]],'Jefes Directos mayo 2020'!$A$2:$I$318,8,0)</f>
        <v>VARGAS PEÑA ERICK</v>
      </c>
      <c r="I520" s="36" t="s">
        <v>819</v>
      </c>
      <c r="J520" s="58">
        <v>42948</v>
      </c>
      <c r="K520" s="10">
        <v>63.636363636363633</v>
      </c>
      <c r="L520" s="10">
        <v>62.5</v>
      </c>
      <c r="M520" s="10">
        <v>65.909090909090907</v>
      </c>
      <c r="N520" s="10">
        <v>64.285714285714292</v>
      </c>
      <c r="O520" s="11">
        <v>22</v>
      </c>
      <c r="P520" s="11">
        <v>22</v>
      </c>
      <c r="Q520" s="11">
        <v>22</v>
      </c>
      <c r="R520" s="11">
        <v>21</v>
      </c>
      <c r="S520" s="18" t="s">
        <v>637</v>
      </c>
      <c r="T520" s="27" t="s">
        <v>667</v>
      </c>
      <c r="U520" s="30">
        <v>29035</v>
      </c>
      <c r="V520" s="54">
        <f ca="1">ROUNDDOWN((TODAY()-TablaResultados[[#This Row],[Fecha de nacimiento]])/365,0)</f>
        <v>41</v>
      </c>
      <c r="W520" s="55">
        <f>IFERROR(AVERAGE(TablaResultados[[#This Row],[Score-Buscamos la excelencia]:[Score-Vivimos y disfrutamos]]),"")</f>
        <v>64.08279220779221</v>
      </c>
      <c r="X520" s="56">
        <f>AVERAGE(TablaResultados[[#This Row],[Count-Buscamos la excelencia]:[Count-Vivimos y disfrutamos]])</f>
        <v>21.75</v>
      </c>
      <c r="Y520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521" spans="1:25">
      <c r="A521" s="7" t="s">
        <v>439</v>
      </c>
      <c r="B521" s="8" t="s">
        <v>440</v>
      </c>
      <c r="C521" s="8" t="s">
        <v>22</v>
      </c>
      <c r="D521" s="9">
        <v>3</v>
      </c>
      <c r="E521" s="8" t="s">
        <v>15</v>
      </c>
      <c r="F521" s="7" t="s">
        <v>50</v>
      </c>
      <c r="G521" s="8" t="s">
        <v>782</v>
      </c>
      <c r="H521" s="8" t="str">
        <f>VLOOKUP(TablaResultados[[#This Row],[DNI]],'Jefes Directos mayo 2020'!$A$2:$I$318,8,0)</f>
        <v>VARGAS PEÑA ERICK</v>
      </c>
      <c r="I521" s="36" t="s">
        <v>819</v>
      </c>
      <c r="J521" s="58">
        <v>38056</v>
      </c>
      <c r="K521" s="10">
        <v>76.388888888888886</v>
      </c>
      <c r="L521" s="10">
        <v>75</v>
      </c>
      <c r="M521" s="10">
        <v>76.315789473684205</v>
      </c>
      <c r="N521" s="10">
        <v>72.368421052631575</v>
      </c>
      <c r="O521" s="11">
        <v>18</v>
      </c>
      <c r="P521" s="11">
        <v>19</v>
      </c>
      <c r="Q521" s="11">
        <v>19</v>
      </c>
      <c r="R521" s="11">
        <v>19</v>
      </c>
      <c r="S521" s="18" t="s">
        <v>637</v>
      </c>
      <c r="T521" s="27" t="s">
        <v>668</v>
      </c>
      <c r="U521" s="30">
        <v>24021</v>
      </c>
      <c r="V521" s="54">
        <f ca="1">ROUNDDOWN((TODAY()-TablaResultados[[#This Row],[Fecha de nacimiento]])/365,0)</f>
        <v>54</v>
      </c>
      <c r="W521" s="55">
        <f>IFERROR(AVERAGE(TablaResultados[[#This Row],[Score-Buscamos la excelencia]:[Score-Vivimos y disfrutamos]]),"")</f>
        <v>75.018274853801159</v>
      </c>
      <c r="X521" s="56">
        <f>AVERAGE(TablaResultados[[#This Row],[Count-Buscamos la excelencia]:[Count-Vivimos y disfrutamos]])</f>
        <v>18.75</v>
      </c>
      <c r="Y521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45 años a 54 años</v>
      </c>
    </row>
    <row r="522" spans="1:25">
      <c r="A522" s="7" t="s">
        <v>549</v>
      </c>
      <c r="B522" s="8" t="s">
        <v>550</v>
      </c>
      <c r="C522" s="8" t="s">
        <v>22</v>
      </c>
      <c r="D522" s="9">
        <v>3</v>
      </c>
      <c r="E522" s="8" t="s">
        <v>15</v>
      </c>
      <c r="F522" s="7" t="s">
        <v>50</v>
      </c>
      <c r="G522" s="8" t="s">
        <v>698</v>
      </c>
      <c r="H522" s="8" t="str">
        <f>VLOOKUP(TablaResultados[[#This Row],[DNI]],'Jefes Directos mayo 2020'!$A$2:$I$318,8,0)</f>
        <v>VARGAS PEÑA ERICK</v>
      </c>
      <c r="I522" s="36" t="s">
        <v>819</v>
      </c>
      <c r="J522" s="58">
        <v>39121</v>
      </c>
      <c r="K522" s="10">
        <v>70.967741935483872</v>
      </c>
      <c r="L522" s="10">
        <v>68.75</v>
      </c>
      <c r="M522" s="10">
        <v>71.09375</v>
      </c>
      <c r="N522" s="10">
        <v>69.354838709677423</v>
      </c>
      <c r="O522" s="11">
        <v>31</v>
      </c>
      <c r="P522" s="11">
        <v>32</v>
      </c>
      <c r="Q522" s="11">
        <v>32</v>
      </c>
      <c r="R522" s="11">
        <v>31</v>
      </c>
      <c r="S522" s="18" t="s">
        <v>637</v>
      </c>
      <c r="T522" s="27" t="s">
        <v>668</v>
      </c>
      <c r="U522" s="30">
        <v>25406</v>
      </c>
      <c r="V522" s="54">
        <f ca="1">ROUNDDOWN((TODAY()-TablaResultados[[#This Row],[Fecha de nacimiento]])/365,0)</f>
        <v>51</v>
      </c>
      <c r="W522" s="55">
        <f>IFERROR(AVERAGE(TablaResultados[[#This Row],[Score-Buscamos la excelencia]:[Score-Vivimos y disfrutamos]]),"")</f>
        <v>70.04158266129032</v>
      </c>
      <c r="X522" s="56">
        <f>AVERAGE(TablaResultados[[#This Row],[Count-Buscamos la excelencia]:[Count-Vivimos y disfrutamos]])</f>
        <v>31.5</v>
      </c>
      <c r="Y522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45 años a 54 años</v>
      </c>
    </row>
    <row r="523" spans="1:25">
      <c r="A523" s="7" t="s">
        <v>555</v>
      </c>
      <c r="B523" s="8" t="s">
        <v>556</v>
      </c>
      <c r="C523" s="8" t="s">
        <v>14</v>
      </c>
      <c r="D523" s="9">
        <v>4</v>
      </c>
      <c r="E523" s="8" t="s">
        <v>15</v>
      </c>
      <c r="F523" s="7" t="s">
        <v>50</v>
      </c>
      <c r="G523" s="8" t="s">
        <v>774</v>
      </c>
      <c r="H523" s="8" t="str">
        <f>VLOOKUP(TablaResultados[[#This Row],[DNI]],'Jefes Directos mayo 2020'!$A$2:$I$318,8,0)</f>
        <v>VARGAS PEÑA ERICK</v>
      </c>
      <c r="I523" s="36" t="s">
        <v>819</v>
      </c>
      <c r="J523" s="58">
        <v>39815</v>
      </c>
      <c r="K523" s="10">
        <v>66.304347826086953</v>
      </c>
      <c r="L523" s="10">
        <v>63</v>
      </c>
      <c r="M523" s="10">
        <v>69</v>
      </c>
      <c r="N523" s="10">
        <v>65</v>
      </c>
      <c r="O523" s="11">
        <v>23</v>
      </c>
      <c r="P523" s="11">
        <v>25</v>
      </c>
      <c r="Q523" s="11">
        <v>25</v>
      </c>
      <c r="R523" s="11">
        <v>25</v>
      </c>
      <c r="S523" s="18" t="s">
        <v>637</v>
      </c>
      <c r="T523" s="27" t="s">
        <v>668</v>
      </c>
      <c r="U523" s="30">
        <v>27846</v>
      </c>
      <c r="V523" s="54">
        <f ca="1">ROUNDDOWN((TODAY()-TablaResultados[[#This Row],[Fecha de nacimiento]])/365,0)</f>
        <v>44</v>
      </c>
      <c r="W523" s="55">
        <f>IFERROR(AVERAGE(TablaResultados[[#This Row],[Score-Buscamos la excelencia]:[Score-Vivimos y disfrutamos]]),"")</f>
        <v>65.826086956521735</v>
      </c>
      <c r="X523" s="56">
        <f>AVERAGE(TablaResultados[[#This Row],[Count-Buscamos la excelencia]:[Count-Vivimos y disfrutamos]])</f>
        <v>24.5</v>
      </c>
      <c r="Y523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524" spans="1:25">
      <c r="A524" s="61" t="s">
        <v>62</v>
      </c>
      <c r="B524" s="64" t="s">
        <v>63</v>
      </c>
      <c r="C524" s="64" t="s">
        <v>22</v>
      </c>
      <c r="D524" s="65">
        <v>3</v>
      </c>
      <c r="E524" s="64" t="s">
        <v>15</v>
      </c>
      <c r="F524" s="61" t="s">
        <v>50</v>
      </c>
      <c r="G524" s="61" t="s">
        <v>698</v>
      </c>
      <c r="H524" s="87" t="str">
        <f>VLOOKUP(TablaResultados[[#This Row],[DNI]],'Jefes Directos mayo 2020'!$A$2:$I$318,8,0)</f>
        <v>VARGAS PEÑA ERICK</v>
      </c>
      <c r="I524" s="75" t="s">
        <v>819</v>
      </c>
      <c r="J524" s="76">
        <v>39083</v>
      </c>
      <c r="K524" s="10">
        <v>77.941176470588232</v>
      </c>
      <c r="L524" s="10">
        <v>68.75</v>
      </c>
      <c r="M524" s="10">
        <v>77.941176470588232</v>
      </c>
      <c r="N524" s="10">
        <v>72.058823529411768</v>
      </c>
      <c r="O524" s="67">
        <v>17</v>
      </c>
      <c r="P524" s="45">
        <v>16</v>
      </c>
      <c r="Q524" s="45">
        <v>17</v>
      </c>
      <c r="R524" s="67">
        <v>17</v>
      </c>
      <c r="S524" s="77" t="s">
        <v>1805</v>
      </c>
      <c r="T524" s="67" t="s">
        <v>667</v>
      </c>
      <c r="U524" s="78">
        <v>29462</v>
      </c>
      <c r="V524" s="67">
        <f ca="1">ROUNDDOWN((TODAY()-TablaResultados[[#This Row],[Fecha de nacimiento]])/365,0)</f>
        <v>39</v>
      </c>
      <c r="W524" s="68">
        <f>IFERROR(AVERAGE(TablaResultados[[#This Row],[Score-Buscamos la excelencia]:[Score-Vivimos y disfrutamos]]),"")</f>
        <v>74.172794117647058</v>
      </c>
      <c r="X524" s="69">
        <f>AVERAGE(TablaResultados[[#This Row],[Count-Buscamos la excelencia]:[Count-Vivimos y disfrutamos]])</f>
        <v>16.75</v>
      </c>
      <c r="Y524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525" spans="1:25">
      <c r="A525" s="61" t="s">
        <v>162</v>
      </c>
      <c r="B525" s="64" t="s">
        <v>163</v>
      </c>
      <c r="C525" s="64" t="s">
        <v>22</v>
      </c>
      <c r="D525" s="65">
        <v>3</v>
      </c>
      <c r="E525" s="64" t="s">
        <v>15</v>
      </c>
      <c r="F525" s="61" t="s">
        <v>50</v>
      </c>
      <c r="G525" s="61" t="s">
        <v>726</v>
      </c>
      <c r="H525" s="87" t="str">
        <f>VLOOKUP(TablaResultados[[#This Row],[DNI]],'Jefes Directos mayo 2020'!$A$2:$I$318,8,0)</f>
        <v>VARGAS PEÑA ERICK</v>
      </c>
      <c r="I525" s="75" t="s">
        <v>819</v>
      </c>
      <c r="J525" s="76">
        <v>41031</v>
      </c>
      <c r="K525" s="10">
        <v>66.666666666666671</v>
      </c>
      <c r="L525" s="10">
        <v>60</v>
      </c>
      <c r="M525" s="10">
        <v>63.333333333333343</v>
      </c>
      <c r="N525" s="10">
        <v>61.666666666666657</v>
      </c>
      <c r="O525" s="67">
        <v>15</v>
      </c>
      <c r="P525" s="45">
        <v>15</v>
      </c>
      <c r="Q525" s="45">
        <v>15</v>
      </c>
      <c r="R525" s="67">
        <v>15</v>
      </c>
      <c r="S525" s="77" t="s">
        <v>1805</v>
      </c>
      <c r="T525" s="67" t="s">
        <v>667</v>
      </c>
      <c r="U525" s="78">
        <v>29291</v>
      </c>
      <c r="V525" s="67">
        <f ca="1">ROUNDDOWN((TODAY()-TablaResultados[[#This Row],[Fecha de nacimiento]])/365,0)</f>
        <v>40</v>
      </c>
      <c r="W525" s="68">
        <f>IFERROR(AVERAGE(TablaResultados[[#This Row],[Score-Buscamos la excelencia]:[Score-Vivimos y disfrutamos]]),"")</f>
        <v>62.916666666666664</v>
      </c>
      <c r="X525" s="69">
        <f>AVERAGE(TablaResultados[[#This Row],[Count-Buscamos la excelencia]:[Count-Vivimos y disfrutamos]])</f>
        <v>15</v>
      </c>
      <c r="Y525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526" spans="1:25">
      <c r="A526" s="61" t="s">
        <v>315</v>
      </c>
      <c r="B526" s="64" t="s">
        <v>316</v>
      </c>
      <c r="C526" s="64" t="s">
        <v>55</v>
      </c>
      <c r="D526" s="65">
        <v>2</v>
      </c>
      <c r="E526" s="64" t="s">
        <v>15</v>
      </c>
      <c r="F526" s="61" t="s">
        <v>26</v>
      </c>
      <c r="G526" s="61" t="s">
        <v>752</v>
      </c>
      <c r="H526" s="87" t="str">
        <f>VLOOKUP(TablaResultados[[#This Row],[DNI]],'Jefes Directos mayo 2020'!$A$2:$I$318,8,0)</f>
        <v>VARGAS PEÑA ERICK</v>
      </c>
      <c r="I526" s="75" t="s">
        <v>819</v>
      </c>
      <c r="J526" s="76">
        <v>42948</v>
      </c>
      <c r="K526" s="10">
        <v>71.15384615384616</v>
      </c>
      <c r="L526" s="10">
        <v>65.384615384615387</v>
      </c>
      <c r="M526" s="10">
        <v>73.07692307692308</v>
      </c>
      <c r="N526" s="10">
        <v>72.916666666666671</v>
      </c>
      <c r="O526" s="67">
        <v>26</v>
      </c>
      <c r="P526" s="45">
        <v>26</v>
      </c>
      <c r="Q526" s="45">
        <v>26</v>
      </c>
      <c r="R526" s="67">
        <v>24</v>
      </c>
      <c r="S526" s="77" t="s">
        <v>1805</v>
      </c>
      <c r="T526" s="67" t="s">
        <v>667</v>
      </c>
      <c r="U526" s="78">
        <v>29035</v>
      </c>
      <c r="V526" s="67">
        <f ca="1">ROUNDDOWN((TODAY()-TablaResultados[[#This Row],[Fecha de nacimiento]])/365,0)</f>
        <v>41</v>
      </c>
      <c r="W526" s="68">
        <f>IFERROR(AVERAGE(TablaResultados[[#This Row],[Score-Buscamos la excelencia]:[Score-Vivimos y disfrutamos]]),"")</f>
        <v>70.633012820512832</v>
      </c>
      <c r="X526" s="69">
        <f>AVERAGE(TablaResultados[[#This Row],[Count-Buscamos la excelencia]:[Count-Vivimos y disfrutamos]])</f>
        <v>25.5</v>
      </c>
      <c r="Y526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527" spans="1:25">
      <c r="A527" s="61" t="s">
        <v>439</v>
      </c>
      <c r="B527" s="64" t="s">
        <v>440</v>
      </c>
      <c r="C527" s="64" t="s">
        <v>22</v>
      </c>
      <c r="D527" s="65">
        <v>3</v>
      </c>
      <c r="E527" s="64" t="s">
        <v>15</v>
      </c>
      <c r="F527" s="61" t="s">
        <v>50</v>
      </c>
      <c r="G527" s="61" t="s">
        <v>782</v>
      </c>
      <c r="H527" s="87" t="str">
        <f>VLOOKUP(TablaResultados[[#This Row],[DNI]],'Jefes Directos mayo 2020'!$A$2:$I$318,8,0)</f>
        <v>VARGAS PEÑA ERICK</v>
      </c>
      <c r="I527" s="75" t="s">
        <v>819</v>
      </c>
      <c r="J527" s="76">
        <v>38056</v>
      </c>
      <c r="K527" s="10">
        <v>77.083333333333329</v>
      </c>
      <c r="L527" s="10">
        <v>77.083333333333329</v>
      </c>
      <c r="M527" s="10">
        <v>85.416666666666671</v>
      </c>
      <c r="N527" s="10">
        <v>77.083333333333329</v>
      </c>
      <c r="O527" s="67">
        <v>12</v>
      </c>
      <c r="P527" s="45">
        <v>12</v>
      </c>
      <c r="Q527" s="45">
        <v>12</v>
      </c>
      <c r="R527" s="67">
        <v>12</v>
      </c>
      <c r="S527" s="77" t="s">
        <v>1805</v>
      </c>
      <c r="T527" s="67" t="s">
        <v>668</v>
      </c>
      <c r="U527" s="78">
        <v>24021</v>
      </c>
      <c r="V527" s="67">
        <f ca="1">ROUNDDOWN((TODAY()-TablaResultados[[#This Row],[Fecha de nacimiento]])/365,0)</f>
        <v>54</v>
      </c>
      <c r="W527" s="68">
        <f>IFERROR(AVERAGE(TablaResultados[[#This Row],[Score-Buscamos la excelencia]:[Score-Vivimos y disfrutamos]]),"")</f>
        <v>79.166666666666657</v>
      </c>
      <c r="X527" s="69">
        <f>AVERAGE(TablaResultados[[#This Row],[Count-Buscamos la excelencia]:[Count-Vivimos y disfrutamos]])</f>
        <v>12</v>
      </c>
      <c r="Y527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45 años a 54 años</v>
      </c>
    </row>
    <row r="528" spans="1:25">
      <c r="A528" s="61" t="s">
        <v>549</v>
      </c>
      <c r="B528" s="64" t="s">
        <v>550</v>
      </c>
      <c r="C528" s="64" t="s">
        <v>22</v>
      </c>
      <c r="D528" s="65">
        <v>3</v>
      </c>
      <c r="E528" s="64" t="s">
        <v>15</v>
      </c>
      <c r="F528" s="61" t="s">
        <v>50</v>
      </c>
      <c r="G528" s="61" t="s">
        <v>698</v>
      </c>
      <c r="H528" s="87" t="str">
        <f>VLOOKUP(TablaResultados[[#This Row],[DNI]],'Jefes Directos mayo 2020'!$A$2:$I$318,8,0)</f>
        <v>VARGAS PEÑA ERICK</v>
      </c>
      <c r="I528" s="75" t="s">
        <v>819</v>
      </c>
      <c r="J528" s="76">
        <v>39121</v>
      </c>
      <c r="K528" s="10">
        <v>75</v>
      </c>
      <c r="L528" s="10">
        <v>81.25</v>
      </c>
      <c r="M528" s="10">
        <v>77.083333333333329</v>
      </c>
      <c r="N528" s="10">
        <v>79.347826086956516</v>
      </c>
      <c r="O528" s="67">
        <v>23</v>
      </c>
      <c r="P528" s="45">
        <v>24</v>
      </c>
      <c r="Q528" s="45">
        <v>24</v>
      </c>
      <c r="R528" s="67">
        <v>23</v>
      </c>
      <c r="S528" s="77" t="s">
        <v>1805</v>
      </c>
      <c r="T528" s="67" t="s">
        <v>668</v>
      </c>
      <c r="U528" s="78">
        <v>25406</v>
      </c>
      <c r="V528" s="67">
        <f ca="1">ROUNDDOWN((TODAY()-TablaResultados[[#This Row],[Fecha de nacimiento]])/365,0)</f>
        <v>51</v>
      </c>
      <c r="W528" s="68">
        <f>IFERROR(AVERAGE(TablaResultados[[#This Row],[Score-Buscamos la excelencia]:[Score-Vivimos y disfrutamos]]),"")</f>
        <v>78.170289855072454</v>
      </c>
      <c r="X528" s="69">
        <f>AVERAGE(TablaResultados[[#This Row],[Count-Buscamos la excelencia]:[Count-Vivimos y disfrutamos]])</f>
        <v>23.5</v>
      </c>
      <c r="Y528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45 años a 54 años</v>
      </c>
    </row>
    <row r="529" spans="1:25">
      <c r="A529" s="61" t="s">
        <v>555</v>
      </c>
      <c r="B529" s="64" t="s">
        <v>556</v>
      </c>
      <c r="C529" s="64" t="s">
        <v>14</v>
      </c>
      <c r="D529" s="65">
        <v>4</v>
      </c>
      <c r="E529" s="64" t="s">
        <v>15</v>
      </c>
      <c r="F529" s="61" t="s">
        <v>50</v>
      </c>
      <c r="G529" s="61" t="s">
        <v>774</v>
      </c>
      <c r="H529" s="87" t="str">
        <f>VLOOKUP(TablaResultados[[#This Row],[DNI]],'Jefes Directos mayo 2020'!$A$2:$I$318,8,0)</f>
        <v>VARGAS PEÑA ERICK</v>
      </c>
      <c r="I529" s="75" t="s">
        <v>819</v>
      </c>
      <c r="J529" s="76">
        <v>39815</v>
      </c>
      <c r="K529" s="10">
        <v>67.045454545454547</v>
      </c>
      <c r="L529" s="10">
        <v>62.5</v>
      </c>
      <c r="M529" s="10">
        <v>68.478260869565219</v>
      </c>
      <c r="N529" s="10">
        <v>68.181818181818187</v>
      </c>
      <c r="O529" s="67">
        <v>22</v>
      </c>
      <c r="P529" s="45">
        <v>22</v>
      </c>
      <c r="Q529" s="45">
        <v>23</v>
      </c>
      <c r="R529" s="67">
        <v>22</v>
      </c>
      <c r="S529" s="77" t="s">
        <v>1805</v>
      </c>
      <c r="T529" s="67" t="s">
        <v>668</v>
      </c>
      <c r="U529" s="78">
        <v>27846</v>
      </c>
      <c r="V529" s="67">
        <f ca="1">ROUNDDOWN((TODAY()-TablaResultados[[#This Row],[Fecha de nacimiento]])/365,0)</f>
        <v>44</v>
      </c>
      <c r="W529" s="68">
        <f>IFERROR(AVERAGE(TablaResultados[[#This Row],[Score-Buscamos la excelencia]:[Score-Vivimos y disfrutamos]]),"")</f>
        <v>66.551383399209499</v>
      </c>
      <c r="X529" s="69">
        <f>AVERAGE(TablaResultados[[#This Row],[Count-Buscamos la excelencia]:[Count-Vivimos y disfrutamos]])</f>
        <v>22.25</v>
      </c>
      <c r="Y529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530" spans="1:25">
      <c r="A530" s="7" t="s">
        <v>73</v>
      </c>
      <c r="B530" s="8" t="s">
        <v>74</v>
      </c>
      <c r="C530" s="8" t="s">
        <v>14</v>
      </c>
      <c r="D530" s="9">
        <v>4</v>
      </c>
      <c r="E530" s="8" t="s">
        <v>56</v>
      </c>
      <c r="F530" s="7" t="s">
        <v>57</v>
      </c>
      <c r="G530" s="8" t="s">
        <v>702</v>
      </c>
      <c r="H530" s="8" t="str">
        <f>VLOOKUP(TablaResultados[[#This Row],[DNI]],'Jefes Directos mayo 2020'!$A$2:$I$318,8,0)</f>
        <v>VELEZ ZAMORA ANTONIO HUMBERTO</v>
      </c>
      <c r="I530" s="36" t="s">
        <v>819</v>
      </c>
      <c r="J530" s="58">
        <v>43102</v>
      </c>
      <c r="K530" s="10">
        <v>77.777777777777771</v>
      </c>
      <c r="L530" s="10">
        <v>73.275862068965523</v>
      </c>
      <c r="M530" s="10">
        <v>81.666666666666671</v>
      </c>
      <c r="N530" s="10">
        <v>81.25</v>
      </c>
      <c r="O530" s="11">
        <v>27</v>
      </c>
      <c r="P530" s="11">
        <v>29</v>
      </c>
      <c r="Q530" s="11">
        <v>30</v>
      </c>
      <c r="R530" s="11">
        <v>28</v>
      </c>
      <c r="S530" s="18" t="s">
        <v>637</v>
      </c>
      <c r="T530" s="27" t="s">
        <v>668</v>
      </c>
      <c r="U530" s="30">
        <v>31467</v>
      </c>
      <c r="V530" s="54">
        <f ca="1">ROUNDDOWN((TODAY()-TablaResultados[[#This Row],[Fecha de nacimiento]])/365,0)</f>
        <v>34</v>
      </c>
      <c r="W530" s="55">
        <f>IFERROR(AVERAGE(TablaResultados[[#This Row],[Score-Buscamos la excelencia]:[Score-Vivimos y disfrutamos]]),"")</f>
        <v>78.492576628352495</v>
      </c>
      <c r="X530" s="56">
        <f>AVERAGE(TablaResultados[[#This Row],[Count-Buscamos la excelencia]:[Count-Vivimos y disfrutamos]])</f>
        <v>28.5</v>
      </c>
      <c r="Y530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531" spans="1:25">
      <c r="A531" s="7" t="s">
        <v>82</v>
      </c>
      <c r="B531" s="8" t="s">
        <v>83</v>
      </c>
      <c r="C531" s="8" t="s">
        <v>22</v>
      </c>
      <c r="D531" s="9">
        <v>3</v>
      </c>
      <c r="E531" s="8" t="s">
        <v>56</v>
      </c>
      <c r="F531" s="7" t="s">
        <v>57</v>
      </c>
      <c r="G531" s="8" t="s">
        <v>705</v>
      </c>
      <c r="H531" s="8" t="str">
        <f>VLOOKUP(TablaResultados[[#This Row],[DNI]],'Jefes Directos mayo 2020'!$A$2:$I$318,8,0)</f>
        <v>VELEZ ZAMORA ANTONIO HUMBERTO</v>
      </c>
      <c r="I531" s="36" t="s">
        <v>819</v>
      </c>
      <c r="J531" s="58">
        <v>43647</v>
      </c>
      <c r="K531" s="10">
        <v>69.791666666666671</v>
      </c>
      <c r="L531" s="10">
        <v>72</v>
      </c>
      <c r="M531" s="10">
        <v>77</v>
      </c>
      <c r="N531" s="10">
        <v>75</v>
      </c>
      <c r="O531" s="11">
        <v>24</v>
      </c>
      <c r="P531" s="11">
        <v>25</v>
      </c>
      <c r="Q531" s="11">
        <v>25</v>
      </c>
      <c r="R531" s="11">
        <v>25</v>
      </c>
      <c r="S531" s="18" t="s">
        <v>637</v>
      </c>
      <c r="T531" s="27" t="s">
        <v>667</v>
      </c>
      <c r="U531" s="30">
        <v>31914</v>
      </c>
      <c r="V531" s="54">
        <f ca="1">ROUNDDOWN((TODAY()-TablaResultados[[#This Row],[Fecha de nacimiento]])/365,0)</f>
        <v>33</v>
      </c>
      <c r="W531" s="55">
        <f>IFERROR(AVERAGE(TablaResultados[[#This Row],[Score-Buscamos la excelencia]:[Score-Vivimos y disfrutamos]]),"")</f>
        <v>73.447916666666671</v>
      </c>
      <c r="X531" s="56">
        <f>AVERAGE(TablaResultados[[#This Row],[Count-Buscamos la excelencia]:[Count-Vivimos y disfrutamos]])</f>
        <v>24.75</v>
      </c>
      <c r="Y531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532" spans="1:25">
      <c r="A532" s="31" t="s">
        <v>620</v>
      </c>
      <c r="B532" s="8" t="s">
        <v>621</v>
      </c>
      <c r="C532" s="8" t="s">
        <v>22</v>
      </c>
      <c r="D532" s="9">
        <v>3</v>
      </c>
      <c r="E532" s="8" t="s">
        <v>56</v>
      </c>
      <c r="F532" s="32" t="s">
        <v>580</v>
      </c>
      <c r="G532" s="32" t="s">
        <v>677</v>
      </c>
      <c r="H532" s="32" t="str">
        <f>VLOOKUP(TablaResultados[[#This Row],[DNI]],'Jefes Directos mayo 2020'!$A$2:$I$318,8,0)</f>
        <v>VELEZ ZAMORA ANTONIO HUMBERTO</v>
      </c>
      <c r="I532" s="36" t="s">
        <v>819</v>
      </c>
      <c r="J532" s="58">
        <v>40179</v>
      </c>
      <c r="K532" s="10">
        <v>84.615384615384613</v>
      </c>
      <c r="L532" s="10">
        <v>78.84615384615384</v>
      </c>
      <c r="M532" s="10">
        <v>84.482758620689651</v>
      </c>
      <c r="N532" s="10">
        <v>80.555555555555557</v>
      </c>
      <c r="O532" s="11">
        <v>26</v>
      </c>
      <c r="P532" s="11">
        <v>26</v>
      </c>
      <c r="Q532" s="11">
        <v>29</v>
      </c>
      <c r="R532" s="11">
        <v>27</v>
      </c>
      <c r="S532" s="18" t="s">
        <v>637</v>
      </c>
      <c r="T532" s="27" t="s">
        <v>667</v>
      </c>
      <c r="U532" s="30">
        <v>22564</v>
      </c>
      <c r="V532" s="54">
        <f ca="1">ROUNDDOWN((TODAY()-TablaResultados[[#This Row],[Fecha de nacimiento]])/365,0)</f>
        <v>58</v>
      </c>
      <c r="W532" s="55">
        <f>IFERROR(AVERAGE(TablaResultados[[#This Row],[Score-Buscamos la excelencia]:[Score-Vivimos y disfrutamos]]),"")</f>
        <v>82.124963159445912</v>
      </c>
      <c r="X532" s="56">
        <f>AVERAGE(TablaResultados[[#This Row],[Count-Buscamos la excelencia]:[Count-Vivimos y disfrutamos]])</f>
        <v>27</v>
      </c>
      <c r="Y532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Más de 54 años</v>
      </c>
    </row>
    <row r="533" spans="1:25">
      <c r="A533" s="7" t="s">
        <v>218</v>
      </c>
      <c r="B533" s="8" t="s">
        <v>219</v>
      </c>
      <c r="C533" s="8" t="s">
        <v>14</v>
      </c>
      <c r="D533" s="9">
        <v>4</v>
      </c>
      <c r="E533" s="8" t="s">
        <v>56</v>
      </c>
      <c r="F533" s="7" t="s">
        <v>57</v>
      </c>
      <c r="G533" s="8" t="s">
        <v>735</v>
      </c>
      <c r="H533" s="8" t="str">
        <f>VLOOKUP(TablaResultados[[#This Row],[DNI]],'Jefes Directos mayo 2020'!$A$2:$I$318,8,0)</f>
        <v>VELEZ ZAMORA ANTONIO HUMBERTO</v>
      </c>
      <c r="I533" s="36" t="s">
        <v>819</v>
      </c>
      <c r="J533" s="58">
        <v>43678</v>
      </c>
      <c r="K533" s="10">
        <v>69.736842105263165</v>
      </c>
      <c r="L533" s="10">
        <v>67.5</v>
      </c>
      <c r="M533" s="10">
        <v>77.631578947368425</v>
      </c>
      <c r="N533" s="10">
        <v>80.263157894736835</v>
      </c>
      <c r="O533" s="11">
        <v>19</v>
      </c>
      <c r="P533" s="11">
        <v>20</v>
      </c>
      <c r="Q533" s="11">
        <v>19</v>
      </c>
      <c r="R533" s="11">
        <v>19</v>
      </c>
      <c r="S533" s="18" t="s">
        <v>637</v>
      </c>
      <c r="T533" s="27" t="s">
        <v>667</v>
      </c>
      <c r="U533" s="30">
        <v>34415</v>
      </c>
      <c r="V533" s="54">
        <f ca="1">ROUNDDOWN((TODAY()-TablaResultados[[#This Row],[Fecha de nacimiento]])/365,0)</f>
        <v>26</v>
      </c>
      <c r="W533" s="55">
        <f>IFERROR(AVERAGE(TablaResultados[[#This Row],[Score-Buscamos la excelencia]:[Score-Vivimos y disfrutamos]]),"")</f>
        <v>73.78289473684211</v>
      </c>
      <c r="X533" s="56">
        <f>AVERAGE(TablaResultados[[#This Row],[Count-Buscamos la excelencia]:[Count-Vivimos y disfrutamos]])</f>
        <v>19.25</v>
      </c>
      <c r="Y533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534" spans="1:25">
      <c r="A534" s="7" t="s">
        <v>299</v>
      </c>
      <c r="B534" s="8" t="s">
        <v>300</v>
      </c>
      <c r="C534" s="8" t="s">
        <v>14</v>
      </c>
      <c r="D534" s="9">
        <v>4</v>
      </c>
      <c r="E534" s="8" t="s">
        <v>56</v>
      </c>
      <c r="F534" s="7" t="s">
        <v>57</v>
      </c>
      <c r="G534" s="8" t="s">
        <v>702</v>
      </c>
      <c r="H534" s="8" t="str">
        <f>VLOOKUP(TablaResultados[[#This Row],[DNI]],'Jefes Directos mayo 2020'!$A$2:$I$318,8,0)</f>
        <v>VELEZ ZAMORA ANTONIO HUMBERTO</v>
      </c>
      <c r="I534" s="36" t="s">
        <v>819</v>
      </c>
      <c r="J534" s="58">
        <v>43497</v>
      </c>
      <c r="K534" s="10">
        <v>84.285714285714292</v>
      </c>
      <c r="L534" s="10">
        <v>84.027777777777771</v>
      </c>
      <c r="M534" s="10">
        <v>87.142857142857139</v>
      </c>
      <c r="N534" s="10">
        <v>79.545454545454547</v>
      </c>
      <c r="O534" s="11">
        <v>35</v>
      </c>
      <c r="P534" s="11">
        <v>36</v>
      </c>
      <c r="Q534" s="11">
        <v>35</v>
      </c>
      <c r="R534" s="11">
        <v>33</v>
      </c>
      <c r="S534" s="18" t="s">
        <v>637</v>
      </c>
      <c r="T534" s="27" t="s">
        <v>667</v>
      </c>
      <c r="U534" s="30">
        <v>31978</v>
      </c>
      <c r="V534" s="54">
        <f ca="1">ROUNDDOWN((TODAY()-TablaResultados[[#This Row],[Fecha de nacimiento]])/365,0)</f>
        <v>33</v>
      </c>
      <c r="W534" s="55">
        <f>IFERROR(AVERAGE(TablaResultados[[#This Row],[Score-Buscamos la excelencia]:[Score-Vivimos y disfrutamos]]),"")</f>
        <v>83.75045093795093</v>
      </c>
      <c r="X534" s="56">
        <f>AVERAGE(TablaResultados[[#This Row],[Count-Buscamos la excelencia]:[Count-Vivimos y disfrutamos]])</f>
        <v>34.75</v>
      </c>
      <c r="Y534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535" spans="1:25">
      <c r="A535" s="7" t="s">
        <v>348</v>
      </c>
      <c r="B535" s="8" t="s">
        <v>349</v>
      </c>
      <c r="C535" s="8" t="s">
        <v>14</v>
      </c>
      <c r="D535" s="9">
        <v>4</v>
      </c>
      <c r="E535" s="8" t="s">
        <v>56</v>
      </c>
      <c r="F535" s="7" t="s">
        <v>57</v>
      </c>
      <c r="G535" s="8" t="s">
        <v>702</v>
      </c>
      <c r="H535" s="8" t="str">
        <f>VLOOKUP(TablaResultados[[#This Row],[DNI]],'Jefes Directos mayo 2020'!$A$2:$I$318,8,0)</f>
        <v>VELEZ ZAMORA ANTONIO HUMBERTO</v>
      </c>
      <c r="I535" s="36" t="s">
        <v>819</v>
      </c>
      <c r="J535" s="58">
        <v>43500</v>
      </c>
      <c r="K535" s="10">
        <v>63.888888888888893</v>
      </c>
      <c r="L535" s="10">
        <v>68.055555555555557</v>
      </c>
      <c r="M535" s="10">
        <v>69.444444444444443</v>
      </c>
      <c r="N535" s="10">
        <v>72.222222222222229</v>
      </c>
      <c r="O535" s="11">
        <v>18</v>
      </c>
      <c r="P535" s="11">
        <v>18</v>
      </c>
      <c r="Q535" s="11">
        <v>18</v>
      </c>
      <c r="R535" s="11">
        <v>18</v>
      </c>
      <c r="S535" s="18" t="s">
        <v>637</v>
      </c>
      <c r="T535" s="27" t="s">
        <v>668</v>
      </c>
      <c r="U535" s="30">
        <v>34954</v>
      </c>
      <c r="V535" s="54">
        <f ca="1">ROUNDDOWN((TODAY()-TablaResultados[[#This Row],[Fecha de nacimiento]])/365,0)</f>
        <v>24</v>
      </c>
      <c r="W535" s="55">
        <f>IFERROR(AVERAGE(TablaResultados[[#This Row],[Score-Buscamos la excelencia]:[Score-Vivimos y disfrutamos]]),"")</f>
        <v>68.402777777777786</v>
      </c>
      <c r="X535" s="56">
        <f>AVERAGE(TablaResultados[[#This Row],[Count-Buscamos la excelencia]:[Count-Vivimos y disfrutamos]])</f>
        <v>18</v>
      </c>
      <c r="Y535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18 años a 24 años</v>
      </c>
    </row>
    <row r="536" spans="1:25">
      <c r="A536" s="7" t="s">
        <v>386</v>
      </c>
      <c r="B536" s="8" t="s">
        <v>387</v>
      </c>
      <c r="C536" s="8" t="s">
        <v>22</v>
      </c>
      <c r="D536" s="9">
        <v>3</v>
      </c>
      <c r="E536" s="8" t="s">
        <v>56</v>
      </c>
      <c r="F536" s="7" t="s">
        <v>57</v>
      </c>
      <c r="G536" s="8" t="s">
        <v>705</v>
      </c>
      <c r="H536" s="8" t="str">
        <f>VLOOKUP(TablaResultados[[#This Row],[DNI]],'Jefes Directos mayo 2020'!$A$2:$I$318,8,0)</f>
        <v>VELEZ ZAMORA ANTONIO HUMBERTO</v>
      </c>
      <c r="I536" s="36" t="s">
        <v>819</v>
      </c>
      <c r="J536" s="58">
        <v>41075</v>
      </c>
      <c r="K536" s="10">
        <v>80.952380952380949</v>
      </c>
      <c r="L536" s="10">
        <v>82.142857142857139</v>
      </c>
      <c r="M536" s="10">
        <v>84.659090909090907</v>
      </c>
      <c r="N536" s="10">
        <v>79.375</v>
      </c>
      <c r="O536" s="11">
        <v>42</v>
      </c>
      <c r="P536" s="11">
        <v>42</v>
      </c>
      <c r="Q536" s="11">
        <v>44</v>
      </c>
      <c r="R536" s="11">
        <v>40</v>
      </c>
      <c r="S536" s="18" t="s">
        <v>637</v>
      </c>
      <c r="T536" s="27" t="s">
        <v>667</v>
      </c>
      <c r="U536" s="30">
        <v>30355</v>
      </c>
      <c r="V536" s="54">
        <f ca="1">ROUNDDOWN((TODAY()-TablaResultados[[#This Row],[Fecha de nacimiento]])/365,0)</f>
        <v>37</v>
      </c>
      <c r="W536" s="55">
        <f>IFERROR(AVERAGE(TablaResultados[[#This Row],[Score-Buscamos la excelencia]:[Score-Vivimos y disfrutamos]]),"")</f>
        <v>81.782332251082238</v>
      </c>
      <c r="X536" s="56">
        <f>AVERAGE(TablaResultados[[#This Row],[Count-Buscamos la excelencia]:[Count-Vivimos y disfrutamos]])</f>
        <v>42</v>
      </c>
      <c r="Y536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537" spans="1:25">
      <c r="A537" s="7" t="s">
        <v>402</v>
      </c>
      <c r="B537" s="8" t="s">
        <v>403</v>
      </c>
      <c r="C537" s="8" t="s">
        <v>22</v>
      </c>
      <c r="D537" s="9">
        <v>3</v>
      </c>
      <c r="E537" s="8" t="s">
        <v>56</v>
      </c>
      <c r="F537" s="7" t="s">
        <v>57</v>
      </c>
      <c r="G537" s="8" t="s">
        <v>771</v>
      </c>
      <c r="H537" s="8" t="str">
        <f>VLOOKUP(TablaResultados[[#This Row],[DNI]],'Jefes Directos mayo 2020'!$A$2:$I$318,8,0)</f>
        <v>VELEZ ZAMORA ANTONIO HUMBERTO</v>
      </c>
      <c r="I537" s="36" t="s">
        <v>819</v>
      </c>
      <c r="J537" s="58">
        <v>42917</v>
      </c>
      <c r="K537" s="10">
        <v>75</v>
      </c>
      <c r="L537" s="10">
        <v>79.629629629629633</v>
      </c>
      <c r="M537" s="10">
        <v>80.555555555555557</v>
      </c>
      <c r="N537" s="10">
        <v>77.884615384615387</v>
      </c>
      <c r="O537" s="11">
        <v>27</v>
      </c>
      <c r="P537" s="11">
        <v>27</v>
      </c>
      <c r="Q537" s="11">
        <v>27</v>
      </c>
      <c r="R537" s="11">
        <v>26</v>
      </c>
      <c r="S537" s="18" t="s">
        <v>637</v>
      </c>
      <c r="T537" s="27" t="s">
        <v>667</v>
      </c>
      <c r="U537" s="30">
        <v>33495</v>
      </c>
      <c r="V537" s="54">
        <f ca="1">ROUNDDOWN((TODAY()-TablaResultados[[#This Row],[Fecha de nacimiento]])/365,0)</f>
        <v>28</v>
      </c>
      <c r="W537" s="55">
        <f>IFERROR(AVERAGE(TablaResultados[[#This Row],[Score-Buscamos la excelencia]:[Score-Vivimos y disfrutamos]]),"")</f>
        <v>78.267450142450144</v>
      </c>
      <c r="X537" s="56">
        <f>AVERAGE(TablaResultados[[#This Row],[Count-Buscamos la excelencia]:[Count-Vivimos y disfrutamos]])</f>
        <v>26.75</v>
      </c>
      <c r="Y537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538" spans="1:25">
      <c r="A538" s="7" t="s">
        <v>490</v>
      </c>
      <c r="B538" s="8" t="s">
        <v>491</v>
      </c>
      <c r="C538" s="8" t="s">
        <v>14</v>
      </c>
      <c r="D538" s="9">
        <v>4</v>
      </c>
      <c r="E538" s="8" t="s">
        <v>56</v>
      </c>
      <c r="F538" s="7" t="s">
        <v>57</v>
      </c>
      <c r="G538" s="8" t="s">
        <v>702</v>
      </c>
      <c r="H538" s="8" t="str">
        <f>VLOOKUP(TablaResultados[[#This Row],[DNI]],'Jefes Directos mayo 2020'!$A$2:$I$318,8,0)</f>
        <v>VELEZ ZAMORA ANTONIO HUMBERTO</v>
      </c>
      <c r="I538" s="36" t="s">
        <v>819</v>
      </c>
      <c r="J538" s="58">
        <v>43745</v>
      </c>
      <c r="K538" s="10">
        <v>73.80952380952381</v>
      </c>
      <c r="L538" s="10">
        <v>76.19047619047619</v>
      </c>
      <c r="M538" s="10">
        <v>77.38095238095238</v>
      </c>
      <c r="N538" s="10">
        <v>75</v>
      </c>
      <c r="O538" s="11">
        <v>21</v>
      </c>
      <c r="P538" s="11">
        <v>21</v>
      </c>
      <c r="Q538" s="11">
        <v>21</v>
      </c>
      <c r="R538" s="11">
        <v>21</v>
      </c>
      <c r="S538" s="18" t="s">
        <v>637</v>
      </c>
      <c r="T538" s="27" t="s">
        <v>667</v>
      </c>
      <c r="U538" s="30">
        <v>33868</v>
      </c>
      <c r="V538" s="54">
        <f ca="1">ROUNDDOWN((TODAY()-TablaResultados[[#This Row],[Fecha de nacimiento]])/365,0)</f>
        <v>27</v>
      </c>
      <c r="W538" s="55">
        <f>IFERROR(AVERAGE(TablaResultados[[#This Row],[Score-Buscamos la excelencia]:[Score-Vivimos y disfrutamos]]),"")</f>
        <v>75.595238095238102</v>
      </c>
      <c r="X538" s="56">
        <f>AVERAGE(TablaResultados[[#This Row],[Count-Buscamos la excelencia]:[Count-Vivimos y disfrutamos]])</f>
        <v>21</v>
      </c>
      <c r="Y538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539" spans="1:25">
      <c r="A539" s="7" t="s">
        <v>561</v>
      </c>
      <c r="B539" s="8" t="s">
        <v>562</v>
      </c>
      <c r="C539" s="8" t="s">
        <v>14</v>
      </c>
      <c r="D539" s="9">
        <v>4</v>
      </c>
      <c r="E539" s="8" t="s">
        <v>56</v>
      </c>
      <c r="F539" s="7" t="s">
        <v>563</v>
      </c>
      <c r="G539" s="8" t="s">
        <v>804</v>
      </c>
      <c r="H539" s="8" t="str">
        <f>VLOOKUP(TablaResultados[[#This Row],[DNI]],'Jefes Directos mayo 2020'!$A$2:$I$318,8,0)</f>
        <v>VELEZ ZAMORA ANTONIO HUMBERTO</v>
      </c>
      <c r="I539" s="36" t="s">
        <v>819</v>
      </c>
      <c r="J539" s="58">
        <v>43528</v>
      </c>
      <c r="K539" s="10">
        <v>77.5</v>
      </c>
      <c r="L539" s="10">
        <v>78.90625</v>
      </c>
      <c r="M539" s="10">
        <v>82.575757575757578</v>
      </c>
      <c r="N539" s="10">
        <v>82.258064516129039</v>
      </c>
      <c r="O539" s="11">
        <v>30</v>
      </c>
      <c r="P539" s="11">
        <v>32</v>
      </c>
      <c r="Q539" s="11">
        <v>33</v>
      </c>
      <c r="R539" s="11">
        <v>31</v>
      </c>
      <c r="S539" s="18" t="s">
        <v>637</v>
      </c>
      <c r="T539" s="27" t="s">
        <v>668</v>
      </c>
      <c r="U539" s="30">
        <v>32999</v>
      </c>
      <c r="V539" s="54">
        <f ca="1">ROUNDDOWN((TODAY()-TablaResultados[[#This Row],[Fecha de nacimiento]])/365,0)</f>
        <v>30</v>
      </c>
      <c r="W539" s="55">
        <f>IFERROR(AVERAGE(TablaResultados[[#This Row],[Score-Buscamos la excelencia]:[Score-Vivimos y disfrutamos]]),"")</f>
        <v>80.310018022971647</v>
      </c>
      <c r="X539" s="56">
        <f>AVERAGE(TablaResultados[[#This Row],[Count-Buscamos la excelencia]:[Count-Vivimos y disfrutamos]])</f>
        <v>31.5</v>
      </c>
      <c r="Y539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540" spans="1:25">
      <c r="A540" s="7" t="s">
        <v>570</v>
      </c>
      <c r="B540" s="8" t="s">
        <v>571</v>
      </c>
      <c r="C540" s="8" t="s">
        <v>14</v>
      </c>
      <c r="D540" s="9">
        <v>4</v>
      </c>
      <c r="E540" s="8" t="s">
        <v>56</v>
      </c>
      <c r="F540" s="7" t="s">
        <v>57</v>
      </c>
      <c r="G540" s="8" t="s">
        <v>702</v>
      </c>
      <c r="H540" s="8" t="str">
        <f>VLOOKUP(TablaResultados[[#This Row],[DNI]],'Jefes Directos mayo 2020'!$A$2:$I$318,8,0)</f>
        <v>VELEZ ZAMORA ANTONIO HUMBERTO</v>
      </c>
      <c r="I540" s="36" t="s">
        <v>819</v>
      </c>
      <c r="J540" s="58">
        <v>43788</v>
      </c>
      <c r="K540" s="10">
        <v>72.222222222222229</v>
      </c>
      <c r="L540" s="10">
        <v>76.388888888888886</v>
      </c>
      <c r="M540" s="10">
        <v>75</v>
      </c>
      <c r="N540" s="10">
        <v>76.470588235294116</v>
      </c>
      <c r="O540" s="11">
        <v>18</v>
      </c>
      <c r="P540" s="11">
        <v>18</v>
      </c>
      <c r="Q540" s="11">
        <v>18</v>
      </c>
      <c r="R540" s="11">
        <v>17</v>
      </c>
      <c r="S540" s="18" t="s">
        <v>637</v>
      </c>
      <c r="T540" s="27" t="s">
        <v>668</v>
      </c>
      <c r="U540" s="30">
        <v>32915</v>
      </c>
      <c r="V540" s="54">
        <f ca="1">ROUNDDOWN((TODAY()-TablaResultados[[#This Row],[Fecha de nacimiento]])/365,0)</f>
        <v>30</v>
      </c>
      <c r="W540" s="55">
        <f>IFERROR(AVERAGE(TablaResultados[[#This Row],[Score-Buscamos la excelencia]:[Score-Vivimos y disfrutamos]]),"")</f>
        <v>75.020424836601308</v>
      </c>
      <c r="X540" s="56">
        <f>AVERAGE(TablaResultados[[#This Row],[Count-Buscamos la excelencia]:[Count-Vivimos y disfrutamos]])</f>
        <v>17.75</v>
      </c>
      <c r="Y540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541" spans="1:25">
      <c r="A541" s="7" t="s">
        <v>574</v>
      </c>
      <c r="B541" s="8" t="s">
        <v>575</v>
      </c>
      <c r="C541" s="8" t="s">
        <v>22</v>
      </c>
      <c r="D541" s="9">
        <v>3</v>
      </c>
      <c r="E541" s="8" t="s">
        <v>56</v>
      </c>
      <c r="F541" s="7" t="s">
        <v>563</v>
      </c>
      <c r="G541" s="8" t="s">
        <v>807</v>
      </c>
      <c r="H541" s="8" t="str">
        <f>VLOOKUP(TablaResultados[[#This Row],[DNI]],'Jefes Directos mayo 2020'!$A$2:$I$318,8,0)</f>
        <v>VELEZ ZAMORA ANTONIO HUMBERTO</v>
      </c>
      <c r="I541" s="36" t="s">
        <v>819</v>
      </c>
      <c r="J541" s="58">
        <v>43655</v>
      </c>
      <c r="K541" s="10">
        <v>75.892857142857139</v>
      </c>
      <c r="L541" s="10">
        <v>81.034482758620683</v>
      </c>
      <c r="M541" s="10">
        <v>84.166666666666671</v>
      </c>
      <c r="N541" s="10">
        <v>82.407407407407405</v>
      </c>
      <c r="O541" s="11">
        <v>28</v>
      </c>
      <c r="P541" s="11">
        <v>29</v>
      </c>
      <c r="Q541" s="11">
        <v>30</v>
      </c>
      <c r="R541" s="11">
        <v>27</v>
      </c>
      <c r="S541" s="18" t="s">
        <v>637</v>
      </c>
      <c r="T541" s="27" t="s">
        <v>668</v>
      </c>
      <c r="U541" s="30">
        <v>32034</v>
      </c>
      <c r="V541" s="54">
        <f ca="1">ROUNDDOWN((TODAY()-TablaResultados[[#This Row],[Fecha de nacimiento]])/365,0)</f>
        <v>32</v>
      </c>
      <c r="W541" s="55">
        <f>IFERROR(AVERAGE(TablaResultados[[#This Row],[Score-Buscamos la excelencia]:[Score-Vivimos y disfrutamos]]),"")</f>
        <v>80.875353493887971</v>
      </c>
      <c r="X541" s="56">
        <f>AVERAGE(TablaResultados[[#This Row],[Count-Buscamos la excelencia]:[Count-Vivimos y disfrutamos]])</f>
        <v>28.5</v>
      </c>
      <c r="Y541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542" spans="1:25">
      <c r="A542" s="7" t="s">
        <v>609</v>
      </c>
      <c r="B542" s="8" t="s">
        <v>610</v>
      </c>
      <c r="C542" s="8" t="s">
        <v>22</v>
      </c>
      <c r="D542" s="9">
        <v>3</v>
      </c>
      <c r="E542" s="8" t="s">
        <v>56</v>
      </c>
      <c r="F542" s="7" t="s">
        <v>57</v>
      </c>
      <c r="G542" s="8" t="s">
        <v>771</v>
      </c>
      <c r="H542" s="8" t="str">
        <f>VLOOKUP(TablaResultados[[#This Row],[DNI]],'Jefes Directos mayo 2020'!$A$2:$I$318,8,0)</f>
        <v>VELEZ ZAMORA ANTONIO HUMBERTO</v>
      </c>
      <c r="I542" s="36" t="s">
        <v>819</v>
      </c>
      <c r="J542" s="58">
        <v>42917</v>
      </c>
      <c r="K542" s="10">
        <v>77.083333333333329</v>
      </c>
      <c r="L542" s="10">
        <v>77.631578947368425</v>
      </c>
      <c r="M542" s="10">
        <v>82.236842105263165</v>
      </c>
      <c r="N542" s="10">
        <v>78.94736842105263</v>
      </c>
      <c r="O542" s="11">
        <v>36</v>
      </c>
      <c r="P542" s="11">
        <v>38</v>
      </c>
      <c r="Q542" s="11">
        <v>38</v>
      </c>
      <c r="R542" s="11">
        <v>38</v>
      </c>
      <c r="S542" s="18" t="s">
        <v>637</v>
      </c>
      <c r="T542" s="27" t="s">
        <v>668</v>
      </c>
      <c r="U542" s="30">
        <v>35082</v>
      </c>
      <c r="V542" s="54">
        <f ca="1">ROUNDDOWN((TODAY()-TablaResultados[[#This Row],[Fecha de nacimiento]])/365,0)</f>
        <v>24</v>
      </c>
      <c r="W542" s="55">
        <f>IFERROR(AVERAGE(TablaResultados[[#This Row],[Score-Buscamos la excelencia]:[Score-Vivimos y disfrutamos]]),"")</f>
        <v>78.974780701754383</v>
      </c>
      <c r="X542" s="56">
        <f>AVERAGE(TablaResultados[[#This Row],[Count-Buscamos la excelencia]:[Count-Vivimos y disfrutamos]])</f>
        <v>37.5</v>
      </c>
      <c r="Y542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18 años a 24 años</v>
      </c>
    </row>
    <row r="543" spans="1:25">
      <c r="A543" s="61" t="s">
        <v>73</v>
      </c>
      <c r="B543" s="64" t="s">
        <v>74</v>
      </c>
      <c r="C543" s="64" t="s">
        <v>14</v>
      </c>
      <c r="D543" s="65">
        <v>4</v>
      </c>
      <c r="E543" s="64" t="s">
        <v>56</v>
      </c>
      <c r="F543" s="61" t="s">
        <v>57</v>
      </c>
      <c r="G543" s="61" t="s">
        <v>702</v>
      </c>
      <c r="H543" s="87" t="str">
        <f>VLOOKUP(TablaResultados[[#This Row],[DNI]],'Jefes Directos mayo 2020'!$A$2:$I$318,8,0)</f>
        <v>VELEZ ZAMORA ANTONIO HUMBERTO</v>
      </c>
      <c r="I543" s="75" t="s">
        <v>819</v>
      </c>
      <c r="J543" s="76">
        <v>43102</v>
      </c>
      <c r="K543" s="10">
        <v>76.13636363636364</v>
      </c>
      <c r="L543" s="10">
        <v>66.666666666666671</v>
      </c>
      <c r="M543" s="10">
        <v>82.291666666666671</v>
      </c>
      <c r="N543" s="10">
        <v>70.652173913043484</v>
      </c>
      <c r="O543" s="67">
        <v>22</v>
      </c>
      <c r="P543" s="45">
        <v>21</v>
      </c>
      <c r="Q543" s="45">
        <v>24</v>
      </c>
      <c r="R543" s="67">
        <v>23</v>
      </c>
      <c r="S543" s="77" t="s">
        <v>1805</v>
      </c>
      <c r="T543" s="67" t="s">
        <v>668</v>
      </c>
      <c r="U543" s="78">
        <v>31467</v>
      </c>
      <c r="V543" s="67">
        <f ca="1">ROUNDDOWN((TODAY()-TablaResultados[[#This Row],[Fecha de nacimiento]])/365,0)</f>
        <v>34</v>
      </c>
      <c r="W543" s="68">
        <f>IFERROR(AVERAGE(TablaResultados[[#This Row],[Score-Buscamos la excelencia]:[Score-Vivimos y disfrutamos]]),"")</f>
        <v>73.936717720685124</v>
      </c>
      <c r="X543" s="69">
        <f>AVERAGE(TablaResultados[[#This Row],[Count-Buscamos la excelencia]:[Count-Vivimos y disfrutamos]])</f>
        <v>22.5</v>
      </c>
      <c r="Y543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544" spans="1:25">
      <c r="A544" s="61" t="s">
        <v>82</v>
      </c>
      <c r="B544" s="64" t="s">
        <v>83</v>
      </c>
      <c r="C544" s="64" t="s">
        <v>22</v>
      </c>
      <c r="D544" s="65">
        <v>3</v>
      </c>
      <c r="E544" s="64" t="s">
        <v>56</v>
      </c>
      <c r="F544" s="61" t="s">
        <v>57</v>
      </c>
      <c r="G544" s="61" t="s">
        <v>705</v>
      </c>
      <c r="H544" s="87" t="str">
        <f>VLOOKUP(TablaResultados[[#This Row],[DNI]],'Jefes Directos mayo 2020'!$A$2:$I$318,8,0)</f>
        <v>VELEZ ZAMORA ANTONIO HUMBERTO</v>
      </c>
      <c r="I544" s="75" t="s">
        <v>819</v>
      </c>
      <c r="J544" s="76">
        <v>43647</v>
      </c>
      <c r="K544" s="10">
        <v>74</v>
      </c>
      <c r="L544" s="10">
        <v>66</v>
      </c>
      <c r="M544" s="10">
        <v>75</v>
      </c>
      <c r="N544" s="10">
        <v>74.074074074074076</v>
      </c>
      <c r="O544" s="67">
        <v>25</v>
      </c>
      <c r="P544" s="45">
        <v>25</v>
      </c>
      <c r="Q544" s="45">
        <v>26</v>
      </c>
      <c r="R544" s="67">
        <v>27</v>
      </c>
      <c r="S544" s="77" t="s">
        <v>1805</v>
      </c>
      <c r="T544" s="67" t="s">
        <v>667</v>
      </c>
      <c r="U544" s="78">
        <v>31914</v>
      </c>
      <c r="V544" s="67">
        <f ca="1">ROUNDDOWN((TODAY()-TablaResultados[[#This Row],[Fecha de nacimiento]])/365,0)</f>
        <v>33</v>
      </c>
      <c r="W544" s="68">
        <f>IFERROR(AVERAGE(TablaResultados[[#This Row],[Score-Buscamos la excelencia]:[Score-Vivimos y disfrutamos]]),"")</f>
        <v>72.268518518518519</v>
      </c>
      <c r="X544" s="69">
        <f>AVERAGE(TablaResultados[[#This Row],[Count-Buscamos la excelencia]:[Count-Vivimos y disfrutamos]])</f>
        <v>25.75</v>
      </c>
      <c r="Y544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545" spans="1:25">
      <c r="A545" s="62" t="s">
        <v>620</v>
      </c>
      <c r="B545" s="64" t="s">
        <v>621</v>
      </c>
      <c r="C545" s="64" t="s">
        <v>22</v>
      </c>
      <c r="D545" s="65">
        <v>3</v>
      </c>
      <c r="E545" s="64" t="s">
        <v>56</v>
      </c>
      <c r="F545" s="61" t="s">
        <v>580</v>
      </c>
      <c r="G545" s="61" t="s">
        <v>677</v>
      </c>
      <c r="H545" s="87" t="str">
        <f>VLOOKUP(TablaResultados[[#This Row],[DNI]],'Jefes Directos mayo 2020'!$A$2:$I$318,8,0)</f>
        <v>VELEZ ZAMORA ANTONIO HUMBERTO</v>
      </c>
      <c r="I545" s="75" t="s">
        <v>819</v>
      </c>
      <c r="J545" s="76">
        <v>40179</v>
      </c>
      <c r="K545" s="10">
        <v>88.043478260869563</v>
      </c>
      <c r="L545" s="10">
        <v>83.695652173913047</v>
      </c>
      <c r="M545" s="10">
        <v>89.130434782608702</v>
      </c>
      <c r="N545" s="10">
        <v>89.130434782608702</v>
      </c>
      <c r="O545" s="67">
        <v>23</v>
      </c>
      <c r="P545" s="45">
        <v>23</v>
      </c>
      <c r="Q545" s="45">
        <v>23</v>
      </c>
      <c r="R545" s="67">
        <v>23</v>
      </c>
      <c r="S545" s="77" t="s">
        <v>1805</v>
      </c>
      <c r="T545" s="67" t="s">
        <v>667</v>
      </c>
      <c r="U545" s="78">
        <v>22564</v>
      </c>
      <c r="V545" s="67">
        <f ca="1">ROUNDDOWN((TODAY()-TablaResultados[[#This Row],[Fecha de nacimiento]])/365,0)</f>
        <v>58</v>
      </c>
      <c r="W545" s="68">
        <f>IFERROR(AVERAGE(TablaResultados[[#This Row],[Score-Buscamos la excelencia]:[Score-Vivimos y disfrutamos]]),"")</f>
        <v>87.5</v>
      </c>
      <c r="X545" s="69">
        <f>AVERAGE(TablaResultados[[#This Row],[Count-Buscamos la excelencia]:[Count-Vivimos y disfrutamos]])</f>
        <v>23</v>
      </c>
      <c r="Y545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Más de 54 años</v>
      </c>
    </row>
    <row r="546" spans="1:25">
      <c r="A546" s="61" t="s">
        <v>218</v>
      </c>
      <c r="B546" s="64" t="s">
        <v>219</v>
      </c>
      <c r="C546" s="64" t="s">
        <v>14</v>
      </c>
      <c r="D546" s="65">
        <v>4</v>
      </c>
      <c r="E546" s="64" t="s">
        <v>56</v>
      </c>
      <c r="F546" s="61" t="s">
        <v>57</v>
      </c>
      <c r="G546" s="61" t="s">
        <v>735</v>
      </c>
      <c r="H546" s="87" t="str">
        <f>VLOOKUP(TablaResultados[[#This Row],[DNI]],'Jefes Directos mayo 2020'!$A$2:$I$318,8,0)</f>
        <v>VELEZ ZAMORA ANTONIO HUMBERTO</v>
      </c>
      <c r="I546" s="75" t="s">
        <v>819</v>
      </c>
      <c r="J546" s="76">
        <v>43678</v>
      </c>
      <c r="K546" s="10">
        <v>71.666666666666671</v>
      </c>
      <c r="L546" s="10">
        <v>70.3125</v>
      </c>
      <c r="M546" s="10">
        <v>82.8125</v>
      </c>
      <c r="N546" s="10">
        <v>78.333333333333329</v>
      </c>
      <c r="O546" s="67">
        <v>15</v>
      </c>
      <c r="P546" s="45">
        <v>16</v>
      </c>
      <c r="Q546" s="45">
        <v>16</v>
      </c>
      <c r="R546" s="67">
        <v>15</v>
      </c>
      <c r="S546" s="77" t="s">
        <v>1805</v>
      </c>
      <c r="T546" s="67" t="s">
        <v>667</v>
      </c>
      <c r="U546" s="78">
        <v>34415</v>
      </c>
      <c r="V546" s="67">
        <f ca="1">ROUNDDOWN((TODAY()-TablaResultados[[#This Row],[Fecha de nacimiento]])/365,0)</f>
        <v>26</v>
      </c>
      <c r="W546" s="68">
        <f>IFERROR(AVERAGE(TablaResultados[[#This Row],[Score-Buscamos la excelencia]:[Score-Vivimos y disfrutamos]]),"")</f>
        <v>75.78125</v>
      </c>
      <c r="X546" s="69">
        <f>AVERAGE(TablaResultados[[#This Row],[Count-Buscamos la excelencia]:[Count-Vivimos y disfrutamos]])</f>
        <v>15.5</v>
      </c>
      <c r="Y546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547" spans="1:25">
      <c r="A547" s="61" t="s">
        <v>299</v>
      </c>
      <c r="B547" s="64" t="s">
        <v>300</v>
      </c>
      <c r="C547" s="64" t="s">
        <v>22</v>
      </c>
      <c r="D547" s="65">
        <v>3</v>
      </c>
      <c r="E547" s="64" t="s">
        <v>56</v>
      </c>
      <c r="F547" s="61" t="s">
        <v>92</v>
      </c>
      <c r="G547" s="61" t="s">
        <v>837</v>
      </c>
      <c r="H547" s="87" t="str">
        <f>VLOOKUP(TablaResultados[[#This Row],[DNI]],'Jefes Directos mayo 2020'!$A$2:$I$318,8,0)</f>
        <v>VELEZ ZAMORA ANTONIO HUMBERTO</v>
      </c>
      <c r="I547" s="75" t="s">
        <v>819</v>
      </c>
      <c r="J547" s="76">
        <v>43497</v>
      </c>
      <c r="K547" s="10">
        <v>86.666666666666671</v>
      </c>
      <c r="L547" s="10">
        <v>88.333333333333329</v>
      </c>
      <c r="M547" s="10">
        <v>88.333333333333329</v>
      </c>
      <c r="N547" s="10">
        <v>85</v>
      </c>
      <c r="O547" s="67">
        <v>15</v>
      </c>
      <c r="P547" s="45">
        <v>15</v>
      </c>
      <c r="Q547" s="45">
        <v>15</v>
      </c>
      <c r="R547" s="67">
        <v>15</v>
      </c>
      <c r="S547" s="77" t="s">
        <v>1805</v>
      </c>
      <c r="T547" s="67" t="s">
        <v>667</v>
      </c>
      <c r="U547" s="78">
        <v>31978</v>
      </c>
      <c r="V547" s="67">
        <f ca="1">ROUNDDOWN((TODAY()-TablaResultados[[#This Row],[Fecha de nacimiento]])/365,0)</f>
        <v>33</v>
      </c>
      <c r="W547" s="68">
        <f>IFERROR(AVERAGE(TablaResultados[[#This Row],[Score-Buscamos la excelencia]:[Score-Vivimos y disfrutamos]]),"")</f>
        <v>87.083333333333329</v>
      </c>
      <c r="X547" s="69">
        <f>AVERAGE(TablaResultados[[#This Row],[Count-Buscamos la excelencia]:[Count-Vivimos y disfrutamos]])</f>
        <v>15</v>
      </c>
      <c r="Y547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548" spans="1:25">
      <c r="A548" s="61" t="s">
        <v>386</v>
      </c>
      <c r="B548" s="64" t="s">
        <v>387</v>
      </c>
      <c r="C548" s="64" t="s">
        <v>22</v>
      </c>
      <c r="D548" s="65">
        <v>3</v>
      </c>
      <c r="E548" s="64" t="s">
        <v>56</v>
      </c>
      <c r="F548" s="61" t="s">
        <v>57</v>
      </c>
      <c r="G548" s="61" t="s">
        <v>705</v>
      </c>
      <c r="H548" s="87" t="str">
        <f>VLOOKUP(TablaResultados[[#This Row],[DNI]],'Jefes Directos mayo 2020'!$A$2:$I$318,8,0)</f>
        <v>VELEZ ZAMORA ANTONIO HUMBERTO</v>
      </c>
      <c r="I548" s="75" t="s">
        <v>819</v>
      </c>
      <c r="J548" s="76">
        <v>41075</v>
      </c>
      <c r="K548" s="10">
        <v>76.875</v>
      </c>
      <c r="L548" s="10">
        <v>75</v>
      </c>
      <c r="M548" s="10">
        <v>83.536585365853654</v>
      </c>
      <c r="N548" s="10">
        <v>73.75</v>
      </c>
      <c r="O548" s="67">
        <v>40</v>
      </c>
      <c r="P548" s="45">
        <v>39</v>
      </c>
      <c r="Q548" s="45">
        <v>41</v>
      </c>
      <c r="R548" s="67">
        <v>40</v>
      </c>
      <c r="S548" s="77" t="s">
        <v>1805</v>
      </c>
      <c r="T548" s="67" t="s">
        <v>667</v>
      </c>
      <c r="U548" s="78">
        <v>30355</v>
      </c>
      <c r="V548" s="67">
        <f ca="1">ROUNDDOWN((TODAY()-TablaResultados[[#This Row],[Fecha de nacimiento]])/365,0)</f>
        <v>37</v>
      </c>
      <c r="W548" s="68">
        <f>IFERROR(AVERAGE(TablaResultados[[#This Row],[Score-Buscamos la excelencia]:[Score-Vivimos y disfrutamos]]),"")</f>
        <v>77.290396341463406</v>
      </c>
      <c r="X548" s="69">
        <f>AVERAGE(TablaResultados[[#This Row],[Count-Buscamos la excelencia]:[Count-Vivimos y disfrutamos]])</f>
        <v>40</v>
      </c>
      <c r="Y548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549" spans="1:25">
      <c r="A549" s="61" t="s">
        <v>402</v>
      </c>
      <c r="B549" s="64" t="s">
        <v>403</v>
      </c>
      <c r="C549" s="64" t="s">
        <v>22</v>
      </c>
      <c r="D549" s="65">
        <v>3</v>
      </c>
      <c r="E549" s="64" t="s">
        <v>56</v>
      </c>
      <c r="F549" s="61" t="s">
        <v>57</v>
      </c>
      <c r="G549" s="61" t="s">
        <v>771</v>
      </c>
      <c r="H549" s="87" t="str">
        <f>VLOOKUP(TablaResultados[[#This Row],[DNI]],'Jefes Directos mayo 2020'!$A$2:$I$318,8,0)</f>
        <v>VELEZ ZAMORA ANTONIO HUMBERTO</v>
      </c>
      <c r="I549" s="75" t="s">
        <v>819</v>
      </c>
      <c r="J549" s="76">
        <v>42917</v>
      </c>
      <c r="K549" s="10">
        <v>77.777777777777771</v>
      </c>
      <c r="L549" s="10">
        <v>75.925925925925924</v>
      </c>
      <c r="M549" s="10">
        <v>87.037037037037038</v>
      </c>
      <c r="N549" s="10">
        <v>76.851851851851848</v>
      </c>
      <c r="O549" s="67">
        <v>27</v>
      </c>
      <c r="P549" s="45">
        <v>27</v>
      </c>
      <c r="Q549" s="45">
        <v>27</v>
      </c>
      <c r="R549" s="67">
        <v>27</v>
      </c>
      <c r="S549" s="77" t="s">
        <v>1805</v>
      </c>
      <c r="T549" s="67" t="s">
        <v>667</v>
      </c>
      <c r="U549" s="78">
        <v>33495</v>
      </c>
      <c r="V549" s="67">
        <f ca="1">ROUNDDOWN((TODAY()-TablaResultados[[#This Row],[Fecha de nacimiento]])/365,0)</f>
        <v>28</v>
      </c>
      <c r="W549" s="68">
        <f>IFERROR(AVERAGE(TablaResultados[[#This Row],[Score-Buscamos la excelencia]:[Score-Vivimos y disfrutamos]]),"")</f>
        <v>79.398148148148152</v>
      </c>
      <c r="X549" s="69">
        <f>AVERAGE(TablaResultados[[#This Row],[Count-Buscamos la excelencia]:[Count-Vivimos y disfrutamos]])</f>
        <v>27</v>
      </c>
      <c r="Y549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550" spans="1:25">
      <c r="A550" s="61" t="s">
        <v>490</v>
      </c>
      <c r="B550" s="64" t="s">
        <v>491</v>
      </c>
      <c r="C550" s="64" t="s">
        <v>14</v>
      </c>
      <c r="D550" s="65">
        <v>4</v>
      </c>
      <c r="E550" s="64" t="s">
        <v>56</v>
      </c>
      <c r="F550" s="61" t="s">
        <v>57</v>
      </c>
      <c r="G550" s="61" t="s">
        <v>702</v>
      </c>
      <c r="H550" s="87" t="str">
        <f>VLOOKUP(TablaResultados[[#This Row],[DNI]],'Jefes Directos mayo 2020'!$A$2:$I$318,8,0)</f>
        <v>VELEZ ZAMORA ANTONIO HUMBERTO</v>
      </c>
      <c r="I550" s="75" t="s">
        <v>819</v>
      </c>
      <c r="J550" s="76">
        <v>43745</v>
      </c>
      <c r="K550" s="10">
        <v>76.315789473684205</v>
      </c>
      <c r="L550" s="10">
        <v>72.5</v>
      </c>
      <c r="M550" s="10">
        <v>76.315789473684205</v>
      </c>
      <c r="N550" s="10">
        <v>71.25</v>
      </c>
      <c r="O550" s="67">
        <v>19</v>
      </c>
      <c r="P550" s="45">
        <v>20</v>
      </c>
      <c r="Q550" s="45">
        <v>19</v>
      </c>
      <c r="R550" s="67">
        <v>20</v>
      </c>
      <c r="S550" s="77" t="s">
        <v>1805</v>
      </c>
      <c r="T550" s="67" t="s">
        <v>667</v>
      </c>
      <c r="U550" s="78">
        <v>33868</v>
      </c>
      <c r="V550" s="67">
        <f ca="1">ROUNDDOWN((TODAY()-TablaResultados[[#This Row],[Fecha de nacimiento]])/365,0)</f>
        <v>27</v>
      </c>
      <c r="W550" s="68">
        <f>IFERROR(AVERAGE(TablaResultados[[#This Row],[Score-Buscamos la excelencia]:[Score-Vivimos y disfrutamos]]),"")</f>
        <v>74.09539473684211</v>
      </c>
      <c r="X550" s="69">
        <f>AVERAGE(TablaResultados[[#This Row],[Count-Buscamos la excelencia]:[Count-Vivimos y disfrutamos]])</f>
        <v>19.5</v>
      </c>
      <c r="Y550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551" spans="1:25">
      <c r="A551" s="61" t="s">
        <v>561</v>
      </c>
      <c r="B551" s="64" t="s">
        <v>562</v>
      </c>
      <c r="C551" s="64" t="s">
        <v>14</v>
      </c>
      <c r="D551" s="65">
        <v>4</v>
      </c>
      <c r="E551" s="64" t="s">
        <v>56</v>
      </c>
      <c r="F551" s="61" t="s">
        <v>563</v>
      </c>
      <c r="G551" s="61" t="s">
        <v>804</v>
      </c>
      <c r="H551" s="87" t="str">
        <f>VLOOKUP(TablaResultados[[#This Row],[DNI]],'Jefes Directos mayo 2020'!$A$2:$I$318,8,0)</f>
        <v>VELEZ ZAMORA ANTONIO HUMBERTO</v>
      </c>
      <c r="I551" s="75" t="s">
        <v>819</v>
      </c>
      <c r="J551" s="76">
        <v>43528</v>
      </c>
      <c r="K551" s="10">
        <v>70.833333333333329</v>
      </c>
      <c r="L551" s="10">
        <v>72.058823529411768</v>
      </c>
      <c r="M551" s="10">
        <v>79.166666666666671</v>
      </c>
      <c r="N551" s="10">
        <v>72.222222222222229</v>
      </c>
      <c r="O551" s="67">
        <v>18</v>
      </c>
      <c r="P551" s="45">
        <v>17</v>
      </c>
      <c r="Q551" s="45">
        <v>18</v>
      </c>
      <c r="R551" s="67">
        <v>18</v>
      </c>
      <c r="S551" s="77" t="s">
        <v>1805</v>
      </c>
      <c r="T551" s="67" t="s">
        <v>668</v>
      </c>
      <c r="U551" s="78">
        <v>32999</v>
      </c>
      <c r="V551" s="67">
        <f ca="1">ROUNDDOWN((TODAY()-TablaResultados[[#This Row],[Fecha de nacimiento]])/365,0)</f>
        <v>30</v>
      </c>
      <c r="W551" s="68">
        <f>IFERROR(AVERAGE(TablaResultados[[#This Row],[Score-Buscamos la excelencia]:[Score-Vivimos y disfrutamos]]),"")</f>
        <v>73.570261437908499</v>
      </c>
      <c r="X551" s="69">
        <f>AVERAGE(TablaResultados[[#This Row],[Count-Buscamos la excelencia]:[Count-Vivimos y disfrutamos]])</f>
        <v>17.75</v>
      </c>
      <c r="Y551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552" spans="1:25">
      <c r="A552" s="61" t="s">
        <v>570</v>
      </c>
      <c r="B552" s="64" t="s">
        <v>571</v>
      </c>
      <c r="C552" s="64" t="s">
        <v>14</v>
      </c>
      <c r="D552" s="65">
        <v>4</v>
      </c>
      <c r="E552" s="64" t="s">
        <v>56</v>
      </c>
      <c r="F552" s="61" t="s">
        <v>57</v>
      </c>
      <c r="G552" s="61" t="s">
        <v>702</v>
      </c>
      <c r="H552" s="87" t="str">
        <f>VLOOKUP(TablaResultados[[#This Row],[DNI]],'Jefes Directos mayo 2020'!$A$2:$I$318,8,0)</f>
        <v>VELEZ ZAMORA ANTONIO HUMBERTO</v>
      </c>
      <c r="I552" s="75" t="s">
        <v>819</v>
      </c>
      <c r="J552" s="76">
        <v>43788</v>
      </c>
      <c r="K552" s="10">
        <v>65.384615384615387</v>
      </c>
      <c r="L552" s="10">
        <v>71.15384615384616</v>
      </c>
      <c r="M552" s="10">
        <v>78.84615384615384</v>
      </c>
      <c r="N552" s="10">
        <v>69.230769230769226</v>
      </c>
      <c r="O552" s="67">
        <v>13</v>
      </c>
      <c r="P552" s="45">
        <v>13</v>
      </c>
      <c r="Q552" s="45">
        <v>13</v>
      </c>
      <c r="R552" s="67">
        <v>13</v>
      </c>
      <c r="S552" s="77" t="s">
        <v>1805</v>
      </c>
      <c r="T552" s="67" t="s">
        <v>668</v>
      </c>
      <c r="U552" s="78">
        <v>32915</v>
      </c>
      <c r="V552" s="67">
        <f ca="1">ROUNDDOWN((TODAY()-TablaResultados[[#This Row],[Fecha de nacimiento]])/365,0)</f>
        <v>30</v>
      </c>
      <c r="W552" s="68">
        <f>IFERROR(AVERAGE(TablaResultados[[#This Row],[Score-Buscamos la excelencia]:[Score-Vivimos y disfrutamos]]),"")</f>
        <v>71.15384615384616</v>
      </c>
      <c r="X552" s="69">
        <f>AVERAGE(TablaResultados[[#This Row],[Count-Buscamos la excelencia]:[Count-Vivimos y disfrutamos]])</f>
        <v>13</v>
      </c>
      <c r="Y552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553" spans="1:25">
      <c r="A553" s="61" t="s">
        <v>574</v>
      </c>
      <c r="B553" s="64" t="s">
        <v>575</v>
      </c>
      <c r="C553" s="64" t="s">
        <v>22</v>
      </c>
      <c r="D553" s="65">
        <v>3</v>
      </c>
      <c r="E553" s="64" t="s">
        <v>56</v>
      </c>
      <c r="F553" s="61" t="s">
        <v>563</v>
      </c>
      <c r="G553" s="61" t="s">
        <v>807</v>
      </c>
      <c r="H553" s="87" t="str">
        <f>VLOOKUP(TablaResultados[[#This Row],[DNI]],'Jefes Directos mayo 2020'!$A$2:$I$318,8,0)</f>
        <v>VELEZ ZAMORA ANTONIO HUMBERTO</v>
      </c>
      <c r="I553" s="75" t="s">
        <v>819</v>
      </c>
      <c r="J553" s="76">
        <v>43655</v>
      </c>
      <c r="K553" s="10">
        <v>70</v>
      </c>
      <c r="L553" s="10">
        <v>73.07692307692308</v>
      </c>
      <c r="M553" s="10">
        <v>76.785714285714292</v>
      </c>
      <c r="N553" s="10">
        <v>73.333333333333329</v>
      </c>
      <c r="O553" s="67">
        <v>15</v>
      </c>
      <c r="P553" s="45">
        <v>13</v>
      </c>
      <c r="Q553" s="45">
        <v>14</v>
      </c>
      <c r="R553" s="67">
        <v>15</v>
      </c>
      <c r="S553" s="77" t="s">
        <v>1805</v>
      </c>
      <c r="T553" s="67" t="s">
        <v>668</v>
      </c>
      <c r="U553" s="78">
        <v>32034</v>
      </c>
      <c r="V553" s="67">
        <f ca="1">ROUNDDOWN((TODAY()-TablaResultados[[#This Row],[Fecha de nacimiento]])/365,0)</f>
        <v>32</v>
      </c>
      <c r="W553" s="68">
        <f>IFERROR(AVERAGE(TablaResultados[[#This Row],[Score-Buscamos la excelencia]:[Score-Vivimos y disfrutamos]]),"")</f>
        <v>73.298992673992672</v>
      </c>
      <c r="X553" s="69">
        <f>AVERAGE(TablaResultados[[#This Row],[Count-Buscamos la excelencia]:[Count-Vivimos y disfrutamos]])</f>
        <v>14.25</v>
      </c>
      <c r="Y553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554" spans="1:25">
      <c r="A554" s="61" t="s">
        <v>609</v>
      </c>
      <c r="B554" s="64" t="s">
        <v>610</v>
      </c>
      <c r="C554" s="64" t="s">
        <v>22</v>
      </c>
      <c r="D554" s="65">
        <v>3</v>
      </c>
      <c r="E554" s="64" t="s">
        <v>56</v>
      </c>
      <c r="F554" s="61" t="s">
        <v>57</v>
      </c>
      <c r="G554" s="61" t="s">
        <v>771</v>
      </c>
      <c r="H554" s="87" t="str">
        <f>VLOOKUP(TablaResultados[[#This Row],[DNI]],'Jefes Directos mayo 2020'!$A$2:$I$318,8,0)</f>
        <v>VELEZ ZAMORA ANTONIO HUMBERTO</v>
      </c>
      <c r="I554" s="75" t="s">
        <v>819</v>
      </c>
      <c r="J554" s="76">
        <v>42917</v>
      </c>
      <c r="K554" s="10">
        <v>81.034482758620683</v>
      </c>
      <c r="L554" s="10">
        <v>79.310344827586206</v>
      </c>
      <c r="M554" s="10">
        <v>85.34482758620689</v>
      </c>
      <c r="N554" s="10">
        <v>82.758620689655174</v>
      </c>
      <c r="O554" s="67">
        <v>29</v>
      </c>
      <c r="P554" s="45">
        <v>29</v>
      </c>
      <c r="Q554" s="45">
        <v>29</v>
      </c>
      <c r="R554" s="67">
        <v>29</v>
      </c>
      <c r="S554" s="77" t="s">
        <v>1805</v>
      </c>
      <c r="T554" s="67" t="s">
        <v>668</v>
      </c>
      <c r="U554" s="78">
        <v>35082</v>
      </c>
      <c r="V554" s="67">
        <f ca="1">ROUNDDOWN((TODAY()-TablaResultados[[#This Row],[Fecha de nacimiento]])/365,0)</f>
        <v>24</v>
      </c>
      <c r="W554" s="68">
        <f>IFERROR(AVERAGE(TablaResultados[[#This Row],[Score-Buscamos la excelencia]:[Score-Vivimos y disfrutamos]]),"")</f>
        <v>82.112068965517238</v>
      </c>
      <c r="X554" s="69">
        <f>AVERAGE(TablaResultados[[#This Row],[Count-Buscamos la excelencia]:[Count-Vivimos y disfrutamos]])</f>
        <v>29</v>
      </c>
      <c r="Y554" s="66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18 años a 24 años</v>
      </c>
    </row>
    <row r="555" spans="1:25">
      <c r="A555" s="7" t="s">
        <v>35</v>
      </c>
      <c r="B555" s="8" t="s">
        <v>36</v>
      </c>
      <c r="C555" s="8" t="s">
        <v>14</v>
      </c>
      <c r="D555" s="9">
        <v>4</v>
      </c>
      <c r="E555" s="8" t="s">
        <v>15</v>
      </c>
      <c r="F555" s="7" t="s">
        <v>32</v>
      </c>
      <c r="G555" s="8" t="s">
        <v>683</v>
      </c>
      <c r="H555" s="8" t="e">
        <f>VLOOKUP(TablaResultados[[#This Row],[DNI]],'Jefes Directos mayo 2020'!$A$2:$I$318,8,0)</f>
        <v>#N/A</v>
      </c>
      <c r="I555" s="36" t="s">
        <v>820</v>
      </c>
      <c r="J555" s="58">
        <v>43388</v>
      </c>
      <c r="K555" s="10">
        <v>60</v>
      </c>
      <c r="L555" s="10">
        <v>54.166666666666657</v>
      </c>
      <c r="M555" s="10">
        <v>75</v>
      </c>
      <c r="N555" s="10">
        <v>60</v>
      </c>
      <c r="O555" s="11">
        <v>5</v>
      </c>
      <c r="P555" s="11">
        <v>6</v>
      </c>
      <c r="Q555" s="11">
        <v>5</v>
      </c>
      <c r="R555" s="11">
        <v>5</v>
      </c>
      <c r="S555" s="18" t="s">
        <v>637</v>
      </c>
      <c r="T555" s="27" t="s">
        <v>667</v>
      </c>
      <c r="U555" s="30">
        <v>36002</v>
      </c>
      <c r="V555" s="54">
        <f ca="1">ROUNDDOWN((TODAY()-TablaResultados[[#This Row],[Fecha de nacimiento]])/365,0)</f>
        <v>22</v>
      </c>
      <c r="W555" s="55">
        <f>IFERROR(AVERAGE(TablaResultados[[#This Row],[Score-Buscamos la excelencia]:[Score-Vivimos y disfrutamos]]),"")</f>
        <v>62.291666666666664</v>
      </c>
      <c r="X555" s="56">
        <f>AVERAGE(TablaResultados[[#This Row],[Count-Buscamos la excelencia]:[Count-Vivimos y disfrutamos]])</f>
        <v>5.25</v>
      </c>
      <c r="Y555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18 años a 24 años</v>
      </c>
    </row>
    <row r="556" spans="1:25">
      <c r="A556" s="7" t="s">
        <v>259</v>
      </c>
      <c r="B556" s="8" t="s">
        <v>260</v>
      </c>
      <c r="C556" s="8" t="s">
        <v>14</v>
      </c>
      <c r="D556" s="9">
        <v>4</v>
      </c>
      <c r="E556" s="8" t="s">
        <v>15</v>
      </c>
      <c r="F556" s="7" t="s">
        <v>47</v>
      </c>
      <c r="G556" s="8" t="s">
        <v>694</v>
      </c>
      <c r="H556" s="8" t="e">
        <f>VLOOKUP(TablaResultados[[#This Row],[DNI]],'Jefes Directos mayo 2020'!$A$2:$I$318,8,0)</f>
        <v>#N/A</v>
      </c>
      <c r="I556" s="36" t="s">
        <v>821</v>
      </c>
      <c r="J556" s="58">
        <v>43500</v>
      </c>
      <c r="K556" s="10">
        <v>81.25</v>
      </c>
      <c r="L556" s="10">
        <v>75</v>
      </c>
      <c r="M556" s="10">
        <v>68.75</v>
      </c>
      <c r="N556" s="10">
        <v>75</v>
      </c>
      <c r="O556" s="11">
        <v>4</v>
      </c>
      <c r="P556" s="11">
        <v>4</v>
      </c>
      <c r="Q556" s="11">
        <v>4</v>
      </c>
      <c r="R556" s="11">
        <v>4</v>
      </c>
      <c r="S556" s="18" t="s">
        <v>637</v>
      </c>
      <c r="T556" s="27" t="s">
        <v>667</v>
      </c>
      <c r="U556" s="30">
        <v>33676</v>
      </c>
      <c r="V556" s="54">
        <f ca="1">ROUNDDOWN((TODAY()-TablaResultados[[#This Row],[Fecha de nacimiento]])/365,0)</f>
        <v>28</v>
      </c>
      <c r="W556" s="55">
        <f>IFERROR(AVERAGE(TablaResultados[[#This Row],[Score-Buscamos la excelencia]:[Score-Vivimos y disfrutamos]]),"")</f>
        <v>75</v>
      </c>
      <c r="X556" s="56">
        <f>AVERAGE(TablaResultados[[#This Row],[Count-Buscamos la excelencia]:[Count-Vivimos y disfrutamos]])</f>
        <v>4</v>
      </c>
      <c r="Y556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557" spans="1:25">
      <c r="A557" s="7" t="s">
        <v>317</v>
      </c>
      <c r="B557" s="8" t="s">
        <v>318</v>
      </c>
      <c r="C557" s="8" t="s">
        <v>14</v>
      </c>
      <c r="D557" s="9">
        <v>4</v>
      </c>
      <c r="E557" s="8" t="s">
        <v>15</v>
      </c>
      <c r="F557" s="7" t="s">
        <v>120</v>
      </c>
      <c r="G557" s="8" t="s">
        <v>723</v>
      </c>
      <c r="H557" s="8" t="e">
        <f>VLOOKUP(TablaResultados[[#This Row],[DNI]],'Jefes Directos mayo 2020'!$A$2:$I$318,8,0)</f>
        <v>#N/A</v>
      </c>
      <c r="I557" s="36" t="s">
        <v>825</v>
      </c>
      <c r="J557" s="58">
        <v>43787</v>
      </c>
      <c r="K557" s="10">
        <v>83.333333333333329</v>
      </c>
      <c r="L557" s="10">
        <v>58.333333333333343</v>
      </c>
      <c r="M557" s="10">
        <v>83.333333333333329</v>
      </c>
      <c r="N557" s="10">
        <v>75</v>
      </c>
      <c r="O557" s="11">
        <v>3</v>
      </c>
      <c r="P557" s="11">
        <v>3</v>
      </c>
      <c r="Q557" s="11">
        <v>3</v>
      </c>
      <c r="R557" s="11">
        <v>3</v>
      </c>
      <c r="S557" s="18" t="s">
        <v>637</v>
      </c>
      <c r="T557" s="27" t="s">
        <v>667</v>
      </c>
      <c r="U557" s="30">
        <v>29395</v>
      </c>
      <c r="V557" s="54">
        <f ca="1">ROUNDDOWN((TODAY()-TablaResultados[[#This Row],[Fecha de nacimiento]])/365,0)</f>
        <v>40</v>
      </c>
      <c r="W557" s="55">
        <f>IFERROR(AVERAGE(TablaResultados[[#This Row],[Score-Buscamos la excelencia]:[Score-Vivimos y disfrutamos]]),"")</f>
        <v>75</v>
      </c>
      <c r="X557" s="56">
        <f>AVERAGE(TablaResultados[[#This Row],[Count-Buscamos la excelencia]:[Count-Vivimos y disfrutamos]])</f>
        <v>3</v>
      </c>
      <c r="Y557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35 años a 44 años</v>
      </c>
    </row>
    <row r="558" spans="1:25">
      <c r="A558" s="7" t="s">
        <v>368</v>
      </c>
      <c r="B558" s="8" t="s">
        <v>369</v>
      </c>
      <c r="C558" s="8" t="s">
        <v>14</v>
      </c>
      <c r="D558" s="9">
        <v>4</v>
      </c>
      <c r="E558" s="8" t="s">
        <v>56</v>
      </c>
      <c r="F558" s="7" t="s">
        <v>57</v>
      </c>
      <c r="G558" s="8" t="s">
        <v>702</v>
      </c>
      <c r="H558" s="8" t="e">
        <f>VLOOKUP(TablaResultados[[#This Row],[DNI]],'Jefes Directos mayo 2020'!$A$2:$I$318,8,0)</f>
        <v>#N/A</v>
      </c>
      <c r="I558" s="36" t="s">
        <v>819</v>
      </c>
      <c r="J558" s="58">
        <v>43391</v>
      </c>
      <c r="K558" s="10">
        <v>70.454545454545453</v>
      </c>
      <c r="L558" s="10">
        <v>73.75</v>
      </c>
      <c r="M558" s="10">
        <v>76.13636363636364</v>
      </c>
      <c r="N558" s="10">
        <v>77.272727272727266</v>
      </c>
      <c r="O558" s="11">
        <v>22</v>
      </c>
      <c r="P558" s="11">
        <v>20</v>
      </c>
      <c r="Q558" s="11">
        <v>22</v>
      </c>
      <c r="R558" s="11">
        <v>22</v>
      </c>
      <c r="S558" s="18" t="s">
        <v>637</v>
      </c>
      <c r="T558" s="27" t="s">
        <v>668</v>
      </c>
      <c r="U558" s="30">
        <v>34445</v>
      </c>
      <c r="V558" s="54">
        <f ca="1">ROUNDDOWN((TODAY()-TablaResultados[[#This Row],[Fecha de nacimiento]])/365,0)</f>
        <v>26</v>
      </c>
      <c r="W558" s="55">
        <f>IFERROR(AVERAGE(TablaResultados[[#This Row],[Score-Buscamos la excelencia]:[Score-Vivimos y disfrutamos]]),"")</f>
        <v>74.403409090909079</v>
      </c>
      <c r="X558" s="56">
        <f>AVERAGE(TablaResultados[[#This Row],[Count-Buscamos la excelencia]:[Count-Vivimos y disfrutamos]])</f>
        <v>21.5</v>
      </c>
      <c r="Y558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  <row r="559" spans="1:25">
      <c r="A559" s="7" t="s">
        <v>472</v>
      </c>
      <c r="B559" s="8" t="s">
        <v>473</v>
      </c>
      <c r="C559" s="8" t="s">
        <v>14</v>
      </c>
      <c r="D559" s="9">
        <v>4</v>
      </c>
      <c r="E559" s="8" t="s">
        <v>15</v>
      </c>
      <c r="F559" s="7" t="s">
        <v>32</v>
      </c>
      <c r="G559" s="8" t="s">
        <v>683</v>
      </c>
      <c r="H559" s="8" t="e">
        <f>VLOOKUP(TablaResultados[[#This Row],[DNI]],'Jefes Directos mayo 2020'!$A$2:$I$318,8,0)</f>
        <v>#N/A</v>
      </c>
      <c r="I559" s="36" t="s">
        <v>820</v>
      </c>
      <c r="J559" s="58">
        <v>43437</v>
      </c>
      <c r="K559" s="10">
        <v>62.5</v>
      </c>
      <c r="L559" s="10">
        <v>57.142857142857153</v>
      </c>
      <c r="M559" s="10">
        <v>68.75</v>
      </c>
      <c r="N559" s="10">
        <v>57.142857142857153</v>
      </c>
      <c r="O559" s="11">
        <v>8</v>
      </c>
      <c r="P559" s="11">
        <v>7</v>
      </c>
      <c r="Q559" s="11">
        <v>8</v>
      </c>
      <c r="R559" s="11">
        <v>7</v>
      </c>
      <c r="S559" s="18" t="s">
        <v>637</v>
      </c>
      <c r="T559" s="27" t="s">
        <v>667</v>
      </c>
      <c r="U559" s="30">
        <v>36048</v>
      </c>
      <c r="V559" s="54">
        <f ca="1">ROUNDDOWN((TODAY()-TablaResultados[[#This Row],[Fecha de nacimiento]])/365,0)</f>
        <v>21</v>
      </c>
      <c r="W559" s="55">
        <f>IFERROR(AVERAGE(TablaResultados[[#This Row],[Score-Buscamos la excelencia]:[Score-Vivimos y disfrutamos]]),"")</f>
        <v>61.383928571428584</v>
      </c>
      <c r="X559" s="56">
        <f>AVERAGE(TablaResultados[[#This Row],[Count-Buscamos la excelencia]:[Count-Vivimos y disfrutamos]])</f>
        <v>7.5</v>
      </c>
      <c r="Y559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18 años a 24 años</v>
      </c>
    </row>
    <row r="560" spans="1:25">
      <c r="A560" s="7" t="s">
        <v>528</v>
      </c>
      <c r="B560" s="8" t="s">
        <v>529</v>
      </c>
      <c r="C560" s="8" t="s">
        <v>22</v>
      </c>
      <c r="D560" s="9">
        <v>3</v>
      </c>
      <c r="E560" s="8" t="s">
        <v>15</v>
      </c>
      <c r="F560" s="7" t="s">
        <v>157</v>
      </c>
      <c r="G560" s="8" t="s">
        <v>793</v>
      </c>
      <c r="H560" s="8" t="e">
        <f>VLOOKUP(TablaResultados[[#This Row],[DNI]],'Jefes Directos mayo 2020'!$A$2:$I$318,8,0)</f>
        <v>#N/A</v>
      </c>
      <c r="I560" s="36" t="s">
        <v>819</v>
      </c>
      <c r="J560" s="58">
        <v>43710</v>
      </c>
      <c r="K560" s="10">
        <v>81.25</v>
      </c>
      <c r="L560" s="10">
        <v>75</v>
      </c>
      <c r="M560" s="10">
        <v>80.555555555555557</v>
      </c>
      <c r="N560" s="10">
        <v>87.5</v>
      </c>
      <c r="O560" s="11">
        <v>8</v>
      </c>
      <c r="P560" s="11">
        <v>9</v>
      </c>
      <c r="Q560" s="11">
        <v>9</v>
      </c>
      <c r="R560" s="11">
        <v>8</v>
      </c>
      <c r="S560" s="18" t="s">
        <v>637</v>
      </c>
      <c r="T560" s="27" t="s">
        <v>667</v>
      </c>
      <c r="U560" s="30">
        <v>33499</v>
      </c>
      <c r="V560" s="54">
        <f ca="1">ROUNDDOWN((TODAY()-TablaResultados[[#This Row],[Fecha de nacimiento]])/365,0)</f>
        <v>28</v>
      </c>
      <c r="W560" s="55">
        <f>IFERROR(AVERAGE(TablaResultados[[#This Row],[Score-Buscamos la excelencia]:[Score-Vivimos y disfrutamos]]),"")</f>
        <v>81.076388888888886</v>
      </c>
      <c r="X560" s="56">
        <f>AVERAGE(TablaResultados[[#This Row],[Count-Buscamos la excelencia]:[Count-Vivimos y disfrutamos]])</f>
        <v>8.5</v>
      </c>
      <c r="Y560" s="27" t="str">
        <f ca="1">IF((TablaResultados[[#This Row],[Edad]]&gt;=18)*(TablaResultados[[#This Row],[Edad]]&lt;25),"18 años a 24 años",IF((TablaResultados[[#This Row],[Edad]]&gt;=25)*(TablaResultados[[#This Row],[Edad]]&lt;35),"25 años a 34 años",IF((TablaResultados[[#This Row],[Edad]]&gt;=35)*(TablaResultados[[#This Row],[Edad]]&lt;45),"35 años a 44 años",IF((TablaResultados[[#This Row],[Edad]]&gt;=45)*(TablaResultados[[#This Row],[Edad]]&lt;55),"45 años a 54 años","Más de 54 años"))))</f>
        <v>25 años a 34 años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E26"/>
  <sheetViews>
    <sheetView showGridLines="0" topLeftCell="F1" zoomScale="110" zoomScaleNormal="110" workbookViewId="0">
      <selection activeCell="F15" sqref="F15"/>
    </sheetView>
  </sheetViews>
  <sheetFormatPr baseColWidth="10" defaultRowHeight="15"/>
  <cols>
    <col min="1" max="1" width="27.28515625" style="12" customWidth="1"/>
    <col min="2" max="2" width="27.85546875" style="12" customWidth="1"/>
    <col min="3" max="3" width="11.140625" style="12" customWidth="1"/>
    <col min="4" max="4" width="14.140625" style="12" customWidth="1"/>
    <col min="5" max="5" width="39.7109375" style="12" customWidth="1"/>
    <col min="6" max="6" width="22.42578125" customWidth="1"/>
    <col min="7" max="7" width="12.28515625" customWidth="1"/>
    <col min="8" max="8" width="12.5703125" customWidth="1"/>
    <col min="9" max="10" width="37.28515625" customWidth="1"/>
    <col min="11" max="11" width="42.28515625" bestFit="1" customWidth="1"/>
    <col min="12" max="12" width="39.42578125" bestFit="1" customWidth="1"/>
    <col min="13" max="13" width="38" bestFit="1" customWidth="1"/>
  </cols>
  <sheetData>
    <row r="1" spans="1:5">
      <c r="A1" s="33" t="s">
        <v>814</v>
      </c>
      <c r="B1" s="34"/>
    </row>
    <row r="2" spans="1:5">
      <c r="A2"/>
      <c r="B2"/>
      <c r="C2"/>
      <c r="D2"/>
    </row>
    <row r="3" spans="1:5">
      <c r="A3" s="89"/>
      <c r="B3" s="88" t="s">
        <v>638</v>
      </c>
      <c r="C3" s="89"/>
      <c r="D3"/>
    </row>
    <row r="4" spans="1:5">
      <c r="A4" s="88" t="s">
        <v>639</v>
      </c>
      <c r="B4" s="89" t="s">
        <v>637</v>
      </c>
      <c r="C4" s="89" t="s">
        <v>1805</v>
      </c>
      <c r="D4"/>
    </row>
    <row r="5" spans="1:5">
      <c r="A5" s="90" t="s">
        <v>641</v>
      </c>
      <c r="B5" s="92">
        <v>73.48326975282329</v>
      </c>
      <c r="C5" s="92">
        <v>71.595297371704106</v>
      </c>
      <c r="D5"/>
    </row>
    <row r="6" spans="1:5">
      <c r="A6" s="90" t="s">
        <v>640</v>
      </c>
      <c r="B6" s="92">
        <v>74.525644010433979</v>
      </c>
      <c r="C6" s="92">
        <v>73.663968668588609</v>
      </c>
      <c r="D6"/>
    </row>
    <row r="7" spans="1:5">
      <c r="A7" s="90" t="s">
        <v>643</v>
      </c>
      <c r="B7" s="92">
        <v>76.938930791311051</v>
      </c>
      <c r="C7" s="92">
        <v>76.279290098346394</v>
      </c>
      <c r="D7"/>
    </row>
    <row r="8" spans="1:5">
      <c r="A8" s="90" t="s">
        <v>642</v>
      </c>
      <c r="B8" s="92">
        <v>75.515935099771895</v>
      </c>
      <c r="C8" s="92">
        <v>74.177529820120256</v>
      </c>
      <c r="D8"/>
      <c r="E8"/>
    </row>
    <row r="9" spans="1:5">
      <c r="E9"/>
    </row>
    <row r="10" spans="1:5">
      <c r="A10" s="33" t="s">
        <v>815</v>
      </c>
      <c r="B10" s="35"/>
      <c r="E10"/>
    </row>
    <row r="11" spans="1:5">
      <c r="A11" s="24"/>
      <c r="B11" s="24"/>
      <c r="E11"/>
    </row>
    <row r="12" spans="1:5">
      <c r="A12" s="24" t="s">
        <v>663</v>
      </c>
      <c r="B12" s="24" t="s">
        <v>2</v>
      </c>
      <c r="C12" s="12" t="str">
        <f>B4</f>
        <v>2020-Q1</v>
      </c>
      <c r="D12" s="12" t="str">
        <f>C4</f>
        <v>2020-Q2</v>
      </c>
      <c r="E12"/>
    </row>
    <row r="13" spans="1:5">
      <c r="A13" s="15" t="s">
        <v>641</v>
      </c>
      <c r="B13" s="23">
        <v>0.25</v>
      </c>
      <c r="C13" s="14">
        <f>GETPIVOTDATA("Contagiamos pasión",$A$3,"Periodo",C$12)</f>
        <v>73.48326975282329</v>
      </c>
      <c r="D13" s="14">
        <f t="shared" ref="D13:D16" si="0">C5</f>
        <v>71.595297371704106</v>
      </c>
      <c r="E13"/>
    </row>
    <row r="14" spans="1:5">
      <c r="A14" s="15" t="s">
        <v>640</v>
      </c>
      <c r="B14" s="23">
        <v>0.25</v>
      </c>
      <c r="C14" s="14">
        <f>GETPIVOTDATA("Buscamos la excelencia",$A$3,"Periodo",C$12)</f>
        <v>74.525644010433979</v>
      </c>
      <c r="D14" s="14">
        <f t="shared" si="0"/>
        <v>73.663968668588609</v>
      </c>
      <c r="E14"/>
    </row>
    <row r="15" spans="1:5">
      <c r="A15" s="15" t="s">
        <v>643</v>
      </c>
      <c r="B15" s="23">
        <v>0.25</v>
      </c>
      <c r="C15" s="14">
        <f>GETPIVOTDATA("Trabajamos juntos",$A$3,"Periodo",C$12)</f>
        <v>76.938930791311051</v>
      </c>
      <c r="D15" s="14">
        <f t="shared" si="0"/>
        <v>76.279290098346394</v>
      </c>
      <c r="E15"/>
    </row>
    <row r="16" spans="1:5">
      <c r="A16" s="15" t="s">
        <v>642</v>
      </c>
      <c r="B16" s="23">
        <v>0.25</v>
      </c>
      <c r="C16" s="14">
        <f>GETPIVOTDATA("Vivimos y disfrutamos",$A$3,"Periodo",C$12)</f>
        <v>75.515935099771895</v>
      </c>
      <c r="D16" s="14">
        <f t="shared" si="0"/>
        <v>74.177529820120256</v>
      </c>
      <c r="E16"/>
    </row>
    <row r="17" spans="1:5">
      <c r="A17"/>
      <c r="B17" s="16">
        <f>SUM(B13:B16)</f>
        <v>1</v>
      </c>
      <c r="C17" s="25">
        <f>IFERROR(SUMPRODUCT($B$13:$B$16,C$13:C$16),"No hay data")</f>
        <v>75.115944913585054</v>
      </c>
      <c r="D17" s="25">
        <f>IFERROR(SUMPRODUCT($B$13:$B$16,D$13:D$16),"No hay data")</f>
        <v>73.929021489689845</v>
      </c>
      <c r="E17"/>
    </row>
    <row r="18" spans="1:5">
      <c r="A18"/>
      <c r="B18"/>
      <c r="C18"/>
      <c r="E18"/>
    </row>
    <row r="19" spans="1:5">
      <c r="A19" s="33" t="s">
        <v>816</v>
      </c>
      <c r="B19" s="35"/>
      <c r="C19"/>
      <c r="E19"/>
    </row>
    <row r="20" spans="1:5">
      <c r="A20"/>
      <c r="B20"/>
      <c r="C20"/>
      <c r="E20"/>
    </row>
    <row r="21" spans="1:5">
      <c r="A21" s="88" t="s">
        <v>669</v>
      </c>
      <c r="B21" s="89" t="s">
        <v>670</v>
      </c>
      <c r="C21"/>
    </row>
    <row r="22" spans="1:5">
      <c r="A22" s="90" t="s">
        <v>1805</v>
      </c>
      <c r="B22" s="95">
        <v>269</v>
      </c>
      <c r="C22"/>
    </row>
    <row r="23" spans="1:5">
      <c r="A23" s="90" t="s">
        <v>637</v>
      </c>
      <c r="B23" s="95">
        <v>290</v>
      </c>
      <c r="C23"/>
    </row>
    <row r="24" spans="1:5">
      <c r="A24"/>
      <c r="B24"/>
      <c r="C24"/>
    </row>
    <row r="25" spans="1:5">
      <c r="A25"/>
      <c r="B25"/>
      <c r="C25"/>
    </row>
    <row r="26" spans="1:5">
      <c r="A26"/>
      <c r="B26"/>
      <c r="C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C2:R46"/>
  <sheetViews>
    <sheetView showGridLines="0" topLeftCell="A7" zoomScale="80" zoomScaleNormal="80" workbookViewId="0">
      <selection activeCell="U11" sqref="U11"/>
    </sheetView>
  </sheetViews>
  <sheetFormatPr baseColWidth="10" defaultRowHeight="15"/>
  <cols>
    <col min="1" max="1" width="4.7109375" customWidth="1"/>
  </cols>
  <sheetData>
    <row r="2" spans="3:18" ht="15" customHeight="1">
      <c r="C2" s="99" t="s">
        <v>817</v>
      </c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</row>
    <row r="34" spans="14:16">
      <c r="N34" s="22"/>
    </row>
    <row r="35" spans="14:16">
      <c r="N35" s="22"/>
    </row>
    <row r="36" spans="14:16">
      <c r="N36" s="22"/>
    </row>
    <row r="46" spans="14:16">
      <c r="P46" s="22"/>
    </row>
  </sheetData>
  <sheetProtection selectLockedCells="1" pivotTables="0" selectUnlockedCells="1"/>
  <mergeCells count="1">
    <mergeCell ref="C2:R2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Q50"/>
  <sheetViews>
    <sheetView showGridLines="0" tabSelected="1" topLeftCell="A21" zoomScale="68" zoomScaleNormal="68" workbookViewId="0">
      <selection activeCell="K32" sqref="K32:M41"/>
    </sheetView>
  </sheetViews>
  <sheetFormatPr baseColWidth="10" defaultRowHeight="15"/>
  <cols>
    <col min="1" max="1" width="4.42578125" customWidth="1"/>
    <col min="2" max="2" width="39" customWidth="1"/>
    <col min="3" max="3" width="24" customWidth="1"/>
    <col min="4" max="4" width="16.140625" customWidth="1"/>
    <col min="5" max="5" width="5" customWidth="1"/>
    <col min="6" max="6" width="43.85546875" customWidth="1"/>
    <col min="7" max="7" width="24" customWidth="1"/>
    <col min="8" max="8" width="16.140625" customWidth="1"/>
    <col min="9" max="9" width="4" style="20" customWidth="1"/>
    <col min="10" max="10" width="1.85546875" customWidth="1"/>
    <col min="11" max="11" width="36.28515625" customWidth="1"/>
    <col min="12" max="12" width="24" customWidth="1"/>
    <col min="13" max="13" width="16.140625" customWidth="1"/>
    <col min="14" max="14" width="6.85546875" customWidth="1"/>
    <col min="15" max="15" width="40.28515625" customWidth="1"/>
    <col min="16" max="16" width="24" customWidth="1"/>
    <col min="17" max="17" width="16.140625" customWidth="1"/>
    <col min="18" max="18" width="43.28515625" customWidth="1"/>
    <col min="19" max="19" width="8.5703125" customWidth="1"/>
    <col min="20" max="20" width="31.7109375" customWidth="1"/>
  </cols>
  <sheetData>
    <row r="1" spans="2:17" ht="15.75">
      <c r="O1" s="100" t="s">
        <v>671</v>
      </c>
      <c r="P1" s="100"/>
    </row>
    <row r="2" spans="2:17">
      <c r="O2" s="88" t="s">
        <v>636</v>
      </c>
      <c r="P2" s="89" t="s">
        <v>1805</v>
      </c>
    </row>
    <row r="3" spans="2:17">
      <c r="O3" s="88" t="s">
        <v>829</v>
      </c>
      <c r="P3" s="89" t="s">
        <v>1807</v>
      </c>
    </row>
    <row r="4" spans="2:17" ht="18">
      <c r="B4" s="101" t="s">
        <v>650</v>
      </c>
      <c r="C4" s="101"/>
      <c r="D4" s="101"/>
      <c r="E4" s="101"/>
      <c r="F4" s="101"/>
      <c r="G4" s="52"/>
      <c r="H4" s="21" t="s">
        <v>662</v>
      </c>
      <c r="I4" s="19"/>
      <c r="J4" s="19"/>
      <c r="K4" s="19"/>
      <c r="L4" s="19"/>
      <c r="M4" s="19"/>
    </row>
    <row r="5" spans="2:17" ht="17.25" customHeight="1">
      <c r="B5" s="103" t="s">
        <v>652</v>
      </c>
      <c r="C5" s="103"/>
      <c r="D5" s="103"/>
      <c r="E5" s="103"/>
      <c r="F5" s="103"/>
      <c r="G5" s="46"/>
      <c r="H5" s="19"/>
      <c r="I5" s="19"/>
      <c r="J5" s="19"/>
      <c r="K5" s="19"/>
      <c r="L5" s="19"/>
      <c r="M5" s="19"/>
      <c r="O5" s="88" t="s">
        <v>645</v>
      </c>
      <c r="P5" s="89" t="s">
        <v>673</v>
      </c>
      <c r="Q5" s="89" t="s">
        <v>830</v>
      </c>
    </row>
    <row r="6" spans="2:17" ht="17.25">
      <c r="B6" s="103"/>
      <c r="C6" s="103"/>
      <c r="D6" s="103"/>
      <c r="E6" s="103"/>
      <c r="F6" s="103"/>
      <c r="G6" s="46"/>
      <c r="H6" s="19"/>
      <c r="I6" s="19"/>
      <c r="J6" s="19"/>
      <c r="K6" s="19"/>
      <c r="L6" s="19"/>
      <c r="M6" s="19"/>
      <c r="O6" s="90" t="s">
        <v>412</v>
      </c>
      <c r="P6" s="91">
        <v>93.958333333333329</v>
      </c>
      <c r="Q6" s="95">
        <v>5.25</v>
      </c>
    </row>
    <row r="7" spans="2:17" ht="17.25">
      <c r="B7" s="104" t="s">
        <v>653</v>
      </c>
      <c r="C7" s="104"/>
      <c r="D7" s="104"/>
      <c r="E7" s="104"/>
      <c r="F7" s="104"/>
      <c r="G7" s="46"/>
      <c r="H7" s="19"/>
      <c r="I7" s="19"/>
      <c r="J7" s="19"/>
      <c r="K7" s="19"/>
      <c r="L7" s="19"/>
      <c r="M7" s="19"/>
      <c r="O7" s="90" t="s">
        <v>592</v>
      </c>
      <c r="P7" s="91">
        <v>93.75</v>
      </c>
      <c r="Q7" s="95">
        <v>6</v>
      </c>
    </row>
    <row r="8" spans="2:17" ht="17.25" customHeight="1">
      <c r="B8" s="102" t="s">
        <v>654</v>
      </c>
      <c r="C8" s="102"/>
      <c r="D8" s="102"/>
      <c r="E8" s="102"/>
      <c r="F8" s="102"/>
      <c r="G8" s="53"/>
      <c r="H8" s="19"/>
      <c r="I8" s="19"/>
      <c r="J8" s="19"/>
      <c r="K8" s="19"/>
      <c r="L8" s="19"/>
      <c r="M8" s="19"/>
      <c r="O8" s="90" t="s">
        <v>341</v>
      </c>
      <c r="P8" s="91">
        <v>92.187500000000014</v>
      </c>
      <c r="Q8" s="95">
        <v>5.5</v>
      </c>
    </row>
    <row r="9" spans="2:17" ht="17.25">
      <c r="B9" s="102" t="s">
        <v>655</v>
      </c>
      <c r="C9" s="102"/>
      <c r="D9" s="102"/>
      <c r="E9" s="102"/>
      <c r="F9" s="102"/>
      <c r="G9" s="53"/>
      <c r="H9" s="19"/>
      <c r="I9" s="19"/>
      <c r="J9" s="19"/>
      <c r="K9" s="19"/>
      <c r="L9" s="19"/>
      <c r="M9" s="19"/>
      <c r="O9" s="90" t="s">
        <v>302</v>
      </c>
      <c r="P9" s="91">
        <v>88.628472222222229</v>
      </c>
      <c r="Q9" s="95">
        <v>8.25</v>
      </c>
    </row>
    <row r="10" spans="2:17" ht="18.75">
      <c r="B10" s="41" t="s">
        <v>656</v>
      </c>
      <c r="C10" s="39"/>
      <c r="D10" s="40"/>
      <c r="E10" s="40"/>
      <c r="F10" s="40"/>
      <c r="G10" s="47"/>
      <c r="H10" s="19"/>
      <c r="I10" s="19"/>
      <c r="J10" s="19"/>
      <c r="K10" s="19"/>
      <c r="L10" s="19"/>
      <c r="M10" s="19"/>
      <c r="O10" s="90" t="s">
        <v>493</v>
      </c>
      <c r="P10" s="91">
        <v>88.388356854838705</v>
      </c>
      <c r="Q10" s="95">
        <v>31.75</v>
      </c>
    </row>
    <row r="11" spans="2:17" ht="18.75">
      <c r="B11" s="42" t="s">
        <v>657</v>
      </c>
      <c r="C11" s="43"/>
      <c r="D11" s="40"/>
      <c r="E11" s="40"/>
      <c r="F11" s="40"/>
      <c r="G11" s="47"/>
      <c r="H11" s="19"/>
      <c r="I11" s="19"/>
      <c r="J11" s="19"/>
      <c r="K11" s="19"/>
      <c r="L11" s="19"/>
      <c r="M11" s="19"/>
      <c r="O11" s="90" t="s">
        <v>345</v>
      </c>
      <c r="P11" s="91">
        <v>88.314393939393938</v>
      </c>
      <c r="Q11" s="95">
        <v>10</v>
      </c>
    </row>
    <row r="12" spans="2:17" ht="18.75">
      <c r="B12" s="42" t="s">
        <v>658</v>
      </c>
      <c r="C12" s="43"/>
      <c r="D12" s="40"/>
      <c r="E12" s="40"/>
      <c r="F12" s="40"/>
      <c r="G12" s="47"/>
      <c r="H12" s="19"/>
      <c r="I12" s="19"/>
      <c r="J12" s="19"/>
      <c r="K12" s="19"/>
      <c r="L12" s="19"/>
      <c r="M12" s="19"/>
      <c r="O12" s="90" t="s">
        <v>461</v>
      </c>
      <c r="P12" s="91">
        <v>88</v>
      </c>
      <c r="Q12" s="95">
        <v>24.5</v>
      </c>
    </row>
    <row r="13" spans="2:17" ht="18.75">
      <c r="B13" s="43"/>
      <c r="C13" s="37"/>
      <c r="D13" s="40"/>
      <c r="E13" s="40"/>
      <c r="F13" s="40"/>
      <c r="G13" s="47"/>
      <c r="H13" s="19"/>
      <c r="I13" s="19"/>
      <c r="J13" s="19"/>
      <c r="K13" s="19"/>
      <c r="L13" s="19"/>
      <c r="M13" s="19"/>
      <c r="O13" s="90" t="s">
        <v>46</v>
      </c>
      <c r="P13" s="91">
        <v>87.946428571428569</v>
      </c>
      <c r="Q13" s="95">
        <v>6.25</v>
      </c>
    </row>
    <row r="14" spans="2:17" ht="18.75">
      <c r="B14" s="38" t="s">
        <v>659</v>
      </c>
      <c r="C14" s="37"/>
      <c r="D14" s="40"/>
      <c r="E14" s="40"/>
      <c r="F14" s="40"/>
      <c r="G14" s="47"/>
      <c r="H14" s="19"/>
      <c r="I14" s="19"/>
      <c r="J14" s="19"/>
      <c r="K14" s="19"/>
      <c r="L14" s="19"/>
      <c r="M14" s="19"/>
      <c r="O14" s="90" t="s">
        <v>475</v>
      </c>
      <c r="P14" s="91">
        <v>87.744963369963372</v>
      </c>
      <c r="Q14" s="95">
        <v>14.25</v>
      </c>
    </row>
    <row r="15" spans="2:17" ht="17.25">
      <c r="B15" s="102" t="s">
        <v>660</v>
      </c>
      <c r="C15" s="102"/>
      <c r="D15" s="102"/>
      <c r="E15" s="102"/>
      <c r="F15" s="102"/>
      <c r="G15" s="53"/>
      <c r="H15" s="19"/>
      <c r="I15" s="19"/>
      <c r="J15" s="19"/>
      <c r="K15" s="19"/>
      <c r="L15" s="19"/>
      <c r="M15" s="19"/>
      <c r="O15" s="90" t="s">
        <v>148</v>
      </c>
      <c r="P15" s="91">
        <v>87.652529761904759</v>
      </c>
      <c r="Q15" s="95">
        <v>15.25</v>
      </c>
    </row>
    <row r="16" spans="2:17" ht="17.25">
      <c r="B16" s="102" t="s">
        <v>661</v>
      </c>
      <c r="C16" s="102"/>
      <c r="D16" s="102"/>
      <c r="E16" s="102"/>
      <c r="F16" s="102"/>
      <c r="G16" s="53"/>
      <c r="H16" s="19"/>
      <c r="I16" s="19"/>
      <c r="J16" s="19"/>
      <c r="K16" s="19"/>
      <c r="L16" s="19"/>
      <c r="M16" s="19"/>
      <c r="O16" s="90" t="s">
        <v>635</v>
      </c>
      <c r="P16" s="91">
        <v>89.657097805308496</v>
      </c>
      <c r="Q16" s="95">
        <v>12.7</v>
      </c>
    </row>
    <row r="17" spans="2:17" ht="18.75">
      <c r="B17" s="43"/>
      <c r="C17" s="37"/>
      <c r="D17" s="40"/>
      <c r="E17" s="40"/>
      <c r="F17" s="40"/>
      <c r="G17" s="47"/>
      <c r="H17" s="19"/>
      <c r="I17" s="19"/>
      <c r="J17" s="19"/>
      <c r="K17" s="19"/>
      <c r="L17" s="19"/>
      <c r="M17" s="19"/>
    </row>
    <row r="18" spans="2:17">
      <c r="B18" t="s">
        <v>828</v>
      </c>
      <c r="H18" s="19"/>
      <c r="I18" s="19"/>
      <c r="J18" s="19"/>
      <c r="K18" s="19"/>
      <c r="L18" s="19"/>
      <c r="M18" s="19"/>
    </row>
    <row r="26" spans="2:17">
      <c r="B26" s="12"/>
      <c r="C26" s="12"/>
      <c r="D26" s="12"/>
      <c r="E26" s="12"/>
      <c r="F26" s="12"/>
      <c r="G26" s="12"/>
      <c r="H26" s="12"/>
      <c r="I26" s="48"/>
    </row>
    <row r="27" spans="2:17" ht="15.75">
      <c r="B27" s="100" t="s">
        <v>646</v>
      </c>
      <c r="C27" s="100"/>
      <c r="D27" s="100"/>
      <c r="E27" s="12"/>
      <c r="F27" s="100" t="s">
        <v>647</v>
      </c>
      <c r="G27" s="100"/>
      <c r="H27" s="100"/>
      <c r="I27" s="44"/>
      <c r="K27" s="100" t="s">
        <v>648</v>
      </c>
      <c r="L27" s="100"/>
      <c r="M27" s="100"/>
      <c r="N27" s="44"/>
      <c r="O27" s="100" t="s">
        <v>649</v>
      </c>
      <c r="P27" s="100"/>
      <c r="Q27" s="100"/>
    </row>
    <row r="28" spans="2:17" ht="15.75">
      <c r="B28" s="88" t="s">
        <v>636</v>
      </c>
      <c r="C28" s="89" t="s">
        <v>1805</v>
      </c>
      <c r="D28" s="79"/>
      <c r="E28" s="12"/>
      <c r="F28" s="88" t="s">
        <v>636</v>
      </c>
      <c r="G28" s="89" t="s">
        <v>1805</v>
      </c>
      <c r="H28" s="80"/>
      <c r="I28" s="44"/>
      <c r="K28" s="88" t="s">
        <v>636</v>
      </c>
      <c r="L28" s="89" t="s">
        <v>1805</v>
      </c>
      <c r="M28" s="80"/>
      <c r="N28" s="44"/>
      <c r="O28" s="88" t="s">
        <v>636</v>
      </c>
      <c r="P28" s="89" t="s">
        <v>1805</v>
      </c>
      <c r="Q28" s="80"/>
    </row>
    <row r="29" spans="2:17" ht="15.75">
      <c r="B29" s="88" t="s">
        <v>1806</v>
      </c>
      <c r="C29" s="89" t="s">
        <v>1807</v>
      </c>
      <c r="D29" s="79"/>
      <c r="E29" s="12"/>
      <c r="F29" s="88" t="s">
        <v>1806</v>
      </c>
      <c r="G29" s="89" t="s">
        <v>1807</v>
      </c>
      <c r="H29" s="80"/>
      <c r="I29" s="44"/>
      <c r="K29" s="88" t="s">
        <v>1806</v>
      </c>
      <c r="L29" s="89" t="s">
        <v>1807</v>
      </c>
      <c r="M29" s="80"/>
      <c r="N29" s="44"/>
      <c r="O29" s="88" t="s">
        <v>1806</v>
      </c>
      <c r="P29" s="89" t="s">
        <v>1807</v>
      </c>
      <c r="Q29" s="80"/>
    </row>
    <row r="30" spans="2:17">
      <c r="D30" s="12"/>
      <c r="E30" s="12"/>
      <c r="K30" s="12"/>
      <c r="L30" s="10"/>
      <c r="M30" s="10"/>
      <c r="N30" s="10"/>
      <c r="O30" s="12"/>
      <c r="P30" s="14"/>
      <c r="Q30" s="81"/>
    </row>
    <row r="31" spans="2:17">
      <c r="B31" s="88" t="s">
        <v>645</v>
      </c>
      <c r="C31" s="89" t="s">
        <v>644</v>
      </c>
      <c r="D31" s="93" t="s">
        <v>829</v>
      </c>
      <c r="E31" s="12"/>
      <c r="F31" s="88" t="s">
        <v>645</v>
      </c>
      <c r="G31" s="89" t="s">
        <v>644</v>
      </c>
      <c r="H31" s="89" t="s">
        <v>829</v>
      </c>
      <c r="I31" s="49"/>
      <c r="K31" s="88" t="s">
        <v>645</v>
      </c>
      <c r="L31" s="89" t="s">
        <v>644</v>
      </c>
      <c r="M31" s="89" t="s">
        <v>829</v>
      </c>
      <c r="N31" s="10"/>
      <c r="O31" s="88" t="s">
        <v>645</v>
      </c>
      <c r="P31" s="89" t="s">
        <v>644</v>
      </c>
      <c r="Q31" s="93" t="s">
        <v>829</v>
      </c>
    </row>
    <row r="32" spans="2:17">
      <c r="B32" s="90" t="s">
        <v>592</v>
      </c>
      <c r="C32" s="92">
        <v>95.833333333333329</v>
      </c>
      <c r="D32" s="94">
        <v>6</v>
      </c>
      <c r="E32" s="12"/>
      <c r="F32" s="90" t="s">
        <v>412</v>
      </c>
      <c r="G32" s="91">
        <v>95</v>
      </c>
      <c r="H32" s="97">
        <v>5</v>
      </c>
      <c r="I32" s="50"/>
      <c r="K32" s="90" t="s">
        <v>355</v>
      </c>
      <c r="L32" s="98">
        <v>97.222222222222229</v>
      </c>
      <c r="M32" s="97">
        <v>9</v>
      </c>
      <c r="N32" s="17"/>
      <c r="O32" s="90" t="s">
        <v>412</v>
      </c>
      <c r="P32" s="91">
        <v>95.833333333333329</v>
      </c>
      <c r="Q32" s="97">
        <v>6</v>
      </c>
    </row>
    <row r="33" spans="2:17">
      <c r="B33" s="90" t="s">
        <v>341</v>
      </c>
      <c r="C33" s="92">
        <v>93.75</v>
      </c>
      <c r="D33" s="94">
        <v>4</v>
      </c>
      <c r="E33" s="12"/>
      <c r="F33" s="90" t="s">
        <v>623</v>
      </c>
      <c r="G33" s="91">
        <v>94.444444444444443</v>
      </c>
      <c r="H33" s="97">
        <v>9</v>
      </c>
      <c r="I33" s="50"/>
      <c r="K33" s="90" t="s">
        <v>282</v>
      </c>
      <c r="L33" s="98">
        <v>95</v>
      </c>
      <c r="M33" s="97">
        <v>5</v>
      </c>
      <c r="N33" s="17"/>
      <c r="O33" s="90" t="s">
        <v>592</v>
      </c>
      <c r="P33" s="91">
        <v>95.833333333333329</v>
      </c>
      <c r="Q33" s="97">
        <v>6</v>
      </c>
    </row>
    <row r="34" spans="2:17">
      <c r="B34" s="90" t="s">
        <v>345</v>
      </c>
      <c r="C34" s="92">
        <v>91.666666666666671</v>
      </c>
      <c r="D34" s="94">
        <v>9</v>
      </c>
      <c r="E34" s="12"/>
      <c r="F34" s="90" t="s">
        <v>558</v>
      </c>
      <c r="G34" s="91">
        <v>92.1875</v>
      </c>
      <c r="H34" s="97">
        <v>16</v>
      </c>
      <c r="I34" s="50"/>
      <c r="K34" s="90" t="s">
        <v>412</v>
      </c>
      <c r="L34" s="98">
        <v>95</v>
      </c>
      <c r="M34" s="97">
        <v>5</v>
      </c>
      <c r="N34" s="17"/>
      <c r="O34" s="90" t="s">
        <v>577</v>
      </c>
      <c r="P34" s="91">
        <v>91.666666666666671</v>
      </c>
      <c r="Q34" s="97">
        <v>9</v>
      </c>
    </row>
    <row r="35" spans="2:17">
      <c r="B35" s="90" t="s">
        <v>461</v>
      </c>
      <c r="C35" s="92">
        <v>90.625</v>
      </c>
      <c r="D35" s="94">
        <v>24</v>
      </c>
      <c r="E35" s="12"/>
      <c r="F35" s="90" t="s">
        <v>592</v>
      </c>
      <c r="G35" s="91">
        <v>91.666666666666671</v>
      </c>
      <c r="H35" s="97">
        <v>6</v>
      </c>
      <c r="I35" s="50"/>
      <c r="K35" s="90" t="s">
        <v>341</v>
      </c>
      <c r="L35" s="98">
        <v>91.666666666666671</v>
      </c>
      <c r="M35" s="97">
        <v>6</v>
      </c>
      <c r="N35" s="17"/>
      <c r="O35" s="90" t="s">
        <v>341</v>
      </c>
      <c r="P35" s="91">
        <v>91.666666666666671</v>
      </c>
      <c r="Q35" s="97">
        <v>6</v>
      </c>
    </row>
    <row r="36" spans="2:17">
      <c r="B36" s="90" t="s">
        <v>475</v>
      </c>
      <c r="C36" s="92">
        <v>90.384615384615387</v>
      </c>
      <c r="D36" s="94">
        <v>13</v>
      </c>
      <c r="E36" s="12"/>
      <c r="F36" s="90" t="s">
        <v>46</v>
      </c>
      <c r="G36" s="91">
        <v>91.666666666666671</v>
      </c>
      <c r="H36" s="97">
        <v>6</v>
      </c>
      <c r="I36" s="50"/>
      <c r="K36" s="90" t="s">
        <v>592</v>
      </c>
      <c r="L36" s="98">
        <v>91.666666666666671</v>
      </c>
      <c r="M36" s="97">
        <v>6</v>
      </c>
      <c r="N36" s="17"/>
      <c r="O36" s="90" t="s">
        <v>46</v>
      </c>
      <c r="P36" s="91">
        <v>89.285714285714292</v>
      </c>
      <c r="Q36" s="97">
        <v>7</v>
      </c>
    </row>
    <row r="37" spans="2:17">
      <c r="B37" s="90" t="s">
        <v>596</v>
      </c>
      <c r="C37" s="92">
        <v>88.75</v>
      </c>
      <c r="D37" s="94">
        <v>20</v>
      </c>
      <c r="E37" s="12"/>
      <c r="F37" s="90" t="s">
        <v>341</v>
      </c>
      <c r="G37" s="91">
        <v>91.666666666666671</v>
      </c>
      <c r="H37" s="97">
        <v>6</v>
      </c>
      <c r="I37" s="50"/>
      <c r="K37" s="90" t="s">
        <v>475</v>
      </c>
      <c r="L37" s="98">
        <v>91.666666666666671</v>
      </c>
      <c r="M37" s="97">
        <v>15</v>
      </c>
      <c r="N37" s="17"/>
      <c r="O37" s="90" t="s">
        <v>621</v>
      </c>
      <c r="P37" s="91">
        <v>89.130434782608702</v>
      </c>
      <c r="Q37" s="97">
        <v>23</v>
      </c>
    </row>
    <row r="38" spans="2:17">
      <c r="B38" s="90" t="s">
        <v>493</v>
      </c>
      <c r="C38" s="92">
        <v>88.28125</v>
      </c>
      <c r="D38" s="94">
        <v>32</v>
      </c>
      <c r="E38" s="12"/>
      <c r="F38" s="90" t="s">
        <v>171</v>
      </c>
      <c r="G38" s="91">
        <v>90</v>
      </c>
      <c r="H38" s="97">
        <v>5</v>
      </c>
      <c r="I38" s="50"/>
      <c r="K38" s="90" t="s">
        <v>302</v>
      </c>
      <c r="L38" s="98">
        <v>90.625</v>
      </c>
      <c r="M38" s="97">
        <v>8</v>
      </c>
      <c r="N38" s="17"/>
      <c r="O38" s="90" t="s">
        <v>302</v>
      </c>
      <c r="P38" s="91">
        <v>88.888888888888886</v>
      </c>
      <c r="Q38" s="97">
        <v>9</v>
      </c>
    </row>
    <row r="39" spans="2:17">
      <c r="B39" s="90" t="s">
        <v>621</v>
      </c>
      <c r="C39" s="92">
        <v>88.043478260869563</v>
      </c>
      <c r="D39" s="94">
        <v>23</v>
      </c>
      <c r="E39" s="12"/>
      <c r="F39" s="90" t="s">
        <v>282</v>
      </c>
      <c r="G39" s="91">
        <v>90</v>
      </c>
      <c r="H39" s="97">
        <v>5</v>
      </c>
      <c r="I39" s="50"/>
      <c r="K39" s="90" t="s">
        <v>507</v>
      </c>
      <c r="L39" s="98">
        <v>90.625</v>
      </c>
      <c r="M39" s="97">
        <v>16</v>
      </c>
      <c r="N39" s="17"/>
      <c r="O39" s="90" t="s">
        <v>493</v>
      </c>
      <c r="P39" s="91">
        <v>88.709677419354833</v>
      </c>
      <c r="Q39" s="97">
        <v>31</v>
      </c>
    </row>
    <row r="40" spans="2:17">
      <c r="B40" s="90" t="s">
        <v>588</v>
      </c>
      <c r="C40" s="92">
        <v>87.5</v>
      </c>
      <c r="D40" s="94">
        <v>12</v>
      </c>
      <c r="E40" s="12"/>
      <c r="F40" s="90" t="s">
        <v>34</v>
      </c>
      <c r="G40" s="91">
        <v>89.166666666666671</v>
      </c>
      <c r="H40" s="97">
        <v>30</v>
      </c>
      <c r="I40" s="50"/>
      <c r="K40" s="90" t="s">
        <v>345</v>
      </c>
      <c r="L40" s="98">
        <v>90</v>
      </c>
      <c r="M40" s="97">
        <v>10</v>
      </c>
      <c r="N40" s="17"/>
      <c r="O40" s="90" t="s">
        <v>148</v>
      </c>
      <c r="P40" s="91">
        <v>88.333333333333329</v>
      </c>
      <c r="Q40" s="97">
        <v>15</v>
      </c>
    </row>
    <row r="41" spans="2:17">
      <c r="B41" s="90" t="s">
        <v>135</v>
      </c>
      <c r="C41" s="92">
        <v>87.5</v>
      </c>
      <c r="D41" s="94">
        <v>6</v>
      </c>
      <c r="E41" s="12"/>
      <c r="F41" s="90" t="s">
        <v>621</v>
      </c>
      <c r="G41" s="91">
        <v>89.130434782608702</v>
      </c>
      <c r="H41" s="97">
        <v>23</v>
      </c>
      <c r="I41" s="50"/>
      <c r="K41" s="90" t="s">
        <v>558</v>
      </c>
      <c r="L41" s="98">
        <v>90</v>
      </c>
      <c r="M41" s="97">
        <v>15</v>
      </c>
      <c r="N41" s="17"/>
      <c r="O41" s="90" t="s">
        <v>373</v>
      </c>
      <c r="P41" s="91">
        <v>88.333333333333329</v>
      </c>
      <c r="Q41" s="97">
        <v>15</v>
      </c>
    </row>
    <row r="42" spans="2:17">
      <c r="B42" s="90" t="s">
        <v>302</v>
      </c>
      <c r="C42" s="92">
        <v>87.5</v>
      </c>
      <c r="D42" s="94">
        <v>8</v>
      </c>
      <c r="E42" s="12"/>
      <c r="F42" s="90" t="s">
        <v>635</v>
      </c>
      <c r="G42" s="91">
        <v>91.492904589371989</v>
      </c>
      <c r="H42" s="95">
        <v>11.1</v>
      </c>
      <c r="I42" s="50"/>
      <c r="K42" s="90" t="s">
        <v>635</v>
      </c>
      <c r="L42" s="98">
        <v>92.347222222222214</v>
      </c>
      <c r="M42" s="97">
        <v>9.5</v>
      </c>
      <c r="N42" s="17"/>
      <c r="O42" s="90" t="s">
        <v>635</v>
      </c>
      <c r="P42" s="91">
        <v>90.76813820432335</v>
      </c>
      <c r="Q42" s="97">
        <v>12.7</v>
      </c>
    </row>
    <row r="43" spans="2:17">
      <c r="B43" s="90" t="s">
        <v>210</v>
      </c>
      <c r="C43" s="92">
        <v>87.5</v>
      </c>
      <c r="D43" s="94">
        <v>8</v>
      </c>
      <c r="E43" s="12"/>
      <c r="N43" s="12"/>
    </row>
    <row r="44" spans="2:17">
      <c r="B44" s="90" t="s">
        <v>635</v>
      </c>
      <c r="C44" s="92">
        <v>89.777861970457081</v>
      </c>
      <c r="D44" s="92">
        <v>13.75</v>
      </c>
      <c r="E44" s="12"/>
      <c r="N44" s="12"/>
    </row>
    <row r="45" spans="2:17">
      <c r="E45" s="12"/>
      <c r="N45" s="12"/>
    </row>
    <row r="46" spans="2:17">
      <c r="E46" s="12"/>
      <c r="I46" s="51"/>
    </row>
    <row r="47" spans="2:17">
      <c r="E47" s="12"/>
      <c r="I47" s="51"/>
    </row>
    <row r="48" spans="2:17">
      <c r="E48" s="12"/>
      <c r="I48" s="51"/>
    </row>
    <row r="49" spans="5:9">
      <c r="E49" s="12"/>
      <c r="I49" s="51"/>
    </row>
    <row r="50" spans="5:9">
      <c r="E50" s="12"/>
      <c r="I50" s="51"/>
    </row>
  </sheetData>
  <mergeCells count="12">
    <mergeCell ref="O1:P1"/>
    <mergeCell ref="B27:D27"/>
    <mergeCell ref="B4:F4"/>
    <mergeCell ref="K27:M27"/>
    <mergeCell ref="F27:H27"/>
    <mergeCell ref="O27:Q27"/>
    <mergeCell ref="B15:F15"/>
    <mergeCell ref="B16:F16"/>
    <mergeCell ref="B5:F6"/>
    <mergeCell ref="B7:F7"/>
    <mergeCell ref="B8:F8"/>
    <mergeCell ref="B9:F9"/>
  </mergeCells>
  <pageMargins left="0.7" right="0.7" top="0.75" bottom="0.75" header="0.3" footer="0.3"/>
  <pageSetup orientation="portrait" r:id="rId6"/>
  <drawing r:id="rId7"/>
  <extLst>
    <ext xmlns:x14="http://schemas.microsoft.com/office/spreadsheetml/2009/9/main" uri="{A8765BA9-456A-4dab-B4F3-ACF838C121DE}">
      <x14:slicerList>
        <x14:slicer r:id="rId8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23F8E96BC0F0D4DA8E99B1BBF3C978C" ma:contentTypeVersion="12" ma:contentTypeDescription="Crear nuevo documento." ma:contentTypeScope="" ma:versionID="ed834fe027468dd8930ee441886010fd">
  <xsd:schema xmlns:xsd="http://www.w3.org/2001/XMLSchema" xmlns:xs="http://www.w3.org/2001/XMLSchema" xmlns:p="http://schemas.microsoft.com/office/2006/metadata/properties" xmlns:ns2="84e1ab0f-8700-45ce-b3e3-ee9901e64450" xmlns:ns3="a22f57f7-09e4-4ac7-a291-d4b8cb376f0e" targetNamespace="http://schemas.microsoft.com/office/2006/metadata/properties" ma:root="true" ma:fieldsID="55b675c89e6ef635dea1a91e9e93de4f" ns2:_="" ns3:_="">
    <xsd:import namespace="84e1ab0f-8700-45ce-b3e3-ee9901e64450"/>
    <xsd:import namespace="a22f57f7-09e4-4ac7-a291-d4b8cb376f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1ab0f-8700-45ce-b3e3-ee9901e644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2f57f7-09e4-4ac7-a291-d4b8cb376f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7018EB7-6446-4642-8B56-1B99F33C913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92CDDF-1424-4C12-97B9-48968B8F91EB}"/>
</file>

<file path=customXml/itemProps3.xml><?xml version="1.0" encoding="utf-8"?>
<ds:datastoreItem xmlns:ds="http://schemas.openxmlformats.org/officeDocument/2006/customXml" ds:itemID="{4C23D8E4-25A7-445F-AB0C-8575901E590A}">
  <ds:schemaRefs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www.w3.org/XML/1998/namespace"/>
    <ds:schemaRef ds:uri="http://purl.org/dc/elements/1.1/"/>
    <ds:schemaRef ds:uri="a22f57f7-09e4-4ac7-a291-d4b8cb376f0e"/>
    <ds:schemaRef ds:uri="http://schemas.microsoft.com/office/infopath/2007/PartnerControls"/>
    <ds:schemaRef ds:uri="84e1ab0f-8700-45ce-b3e3-ee9901e64450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HC JUNIO</vt:lpstr>
      <vt:lpstr>Jefes Directos mayo 2020</vt:lpstr>
      <vt:lpstr>Consolidado</vt:lpstr>
      <vt:lpstr>TD</vt:lpstr>
      <vt:lpstr>Dashboard</vt:lpstr>
      <vt:lpstr>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Mitzy Yamile Escobar UtcaNe</dc:creator>
  <cp:lastModifiedBy>Pamela Chokewanca Blanco</cp:lastModifiedBy>
  <dcterms:created xsi:type="dcterms:W3CDTF">2020-03-30T21:58:07Z</dcterms:created>
  <dcterms:modified xsi:type="dcterms:W3CDTF">2020-07-27T15:49:51Z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0x010100423F8E96BC0F0D4DA8E99B1BBF3C978C</vt:lpwstr>
  </property>
</Properties>
</file>