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1891bfdd1a1462/Documents/UW/Coursework/MSCI603/Assignments/"/>
    </mc:Choice>
  </mc:AlternateContent>
  <xr:revisionPtr revIDLastSave="1555" documentId="8_{3E1F1BFA-3D2D-4BBE-A6F1-6437F6B96EA4}" xr6:coauthVersionLast="47" xr6:coauthVersionMax="47" xr10:uidLastSave="{C9560198-87A4-4E14-B725-E2D520F4ED06}"/>
  <bookViews>
    <workbookView xWindow="-108" yWindow="-108" windowWidth="23256" windowHeight="12456" activeTab="1" xr2:uid="{BB154585-7EB9-4F6C-8E46-BE492DDF64FC}"/>
  </bookViews>
  <sheets>
    <sheet name="Calc" sheetId="2" r:id="rId1"/>
    <sheet name="Answer Report 1" sheetId="3" r:id="rId2"/>
    <sheet name="Sensitivity Report 1" sheetId="4" r:id="rId3"/>
    <sheet name="Limits Report 1" sheetId="5" r:id="rId4"/>
  </sheets>
  <definedNames>
    <definedName name="solver_adj" localSheetId="0" hidden="1">Calc!$B$1:$G$1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Calc!$I$5:$I$11</definedName>
    <definedName name="solver_lhs2" localSheetId="0" hidden="1">Calc!$I$5:$I$11</definedName>
    <definedName name="solver_lhs3" localSheetId="0" hidden="1">Calc!$I$5:$I$11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Calc!$H$2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hs1" localSheetId="0" hidden="1">Calc!$K$5:$K$11</definedName>
    <definedName name="solver_rhs2" localSheetId="0" hidden="1">Calc!$K$5:$K$11</definedName>
    <definedName name="solver_rhs3" localSheetId="0" hidden="1">Calc!$K$5:$K$11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2" l="1"/>
  <c r="H6" i="2" s="1"/>
  <c r="I6" i="2" s="1"/>
  <c r="I5" i="2"/>
  <c r="H2" i="2"/>
  <c r="K14" i="2" l="1"/>
  <c r="H7" i="2" l="1"/>
  <c r="I7" i="2" s="1"/>
  <c r="K15" i="2"/>
  <c r="H8" i="2" l="1"/>
  <c r="I8" i="2" s="1"/>
  <c r="K16" i="2"/>
  <c r="H9" i="2" l="1"/>
  <c r="I9" i="2" s="1"/>
  <c r="K17" i="2"/>
  <c r="K18" i="2" l="1"/>
  <c r="H11" i="2" s="1"/>
  <c r="I11" i="2" s="1"/>
  <c r="H10" i="2"/>
  <c r="I10" i="2" s="1"/>
</calcChain>
</file>

<file path=xl/sharedStrings.xml><?xml version="1.0" encoding="utf-8"?>
<sst xmlns="http://schemas.openxmlformats.org/spreadsheetml/2006/main" count="204" uniqueCount="108">
  <si>
    <t>z</t>
  </si>
  <si>
    <t>x</t>
  </si>
  <si>
    <t>x1</t>
  </si>
  <si>
    <t>x2</t>
  </si>
  <si>
    <t>x3</t>
  </si>
  <si>
    <t>x4</t>
  </si>
  <si>
    <t>x5</t>
  </si>
  <si>
    <t>&gt;=</t>
  </si>
  <si>
    <t>s1</t>
  </si>
  <si>
    <t>s2</t>
  </si>
  <si>
    <t>s3</t>
  </si>
  <si>
    <t>s4</t>
  </si>
  <si>
    <t>s5</t>
  </si>
  <si>
    <t>s6</t>
  </si>
  <si>
    <t>=</t>
  </si>
  <si>
    <t>Microsoft Excel 16.0 Answer Report</t>
  </si>
  <si>
    <t>Report Created: 25-09-2022 15:38:21</t>
  </si>
  <si>
    <t>Result: Solver found a solution.  All Constraints and optimality conditions are satisfied.</t>
  </si>
  <si>
    <t>Solver Engine</t>
  </si>
  <si>
    <t>Engine: Simplex LP</t>
  </si>
  <si>
    <t>Solution Time: 0.031 Seconds.</t>
  </si>
  <si>
    <t>Iterations: 5 Subproblems: 0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</si>
  <si>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</si>
  <si>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</si>
  <si>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</si>
  <si>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</si>
  <si>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</si>
  <si>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</si>
  <si>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</si>
  <si>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</si>
  <si>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</si>
  <si>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</si>
  <si>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</si>
  <si>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</si>
  <si>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</si>
  <si>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</si>
  <si>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</si>
  <si>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$H$2</t>
  </si>
  <si>
    <t>$B$1</t>
  </si>
  <si>
    <t>Contin</t>
  </si>
  <si>
    <t>$C$1</t>
  </si>
  <si>
    <t>$D$1</t>
  </si>
  <si>
    <t>$E$1</t>
  </si>
  <si>
    <t>$F$1</t>
  </si>
  <si>
    <t>$G$1</t>
  </si>
  <si>
    <t>$I$5</t>
  </si>
  <si>
    <t>$I$5&gt;=$K$5</t>
  </si>
  <si>
    <t>Not Binding</t>
  </si>
  <si>
    <t>$I$6</t>
  </si>
  <si>
    <t>$I$6&gt;=$K$6</t>
  </si>
  <si>
    <t>$I$7</t>
  </si>
  <si>
    <t>$I$7&gt;=$K$7</t>
  </si>
  <si>
    <t>Binding</t>
  </si>
  <si>
    <t>$I$8</t>
  </si>
  <si>
    <t>$I$8&gt;=$K$8</t>
  </si>
  <si>
    <t>$I$9</t>
  </si>
  <si>
    <t>$I$9&gt;=$K$9</t>
  </si>
  <si>
    <t>$I$10</t>
  </si>
  <si>
    <t>$I$10&gt;=$K$10</t>
  </si>
  <si>
    <t>$I$11</t>
  </si>
  <si>
    <t>$I$11&gt;=$K$11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</si>
  <si>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</si>
  <si>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</si>
  <si>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</si>
  <si>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</si>
  <si>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</si>
  <si>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</si>
  <si>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</si>
  <si>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</si>
  <si>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</si>
  <si>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</si>
  <si>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</si>
  <si>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</si>
  <si>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</si>
  <si>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</si>
  <si>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</si>
  <si>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</si>
  <si>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</si>
  <si>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</si>
  <si>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</si>
  <si>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</si>
  <si>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Optimal Values of variables</t>
  </si>
  <si>
    <t>Coefficients of variables</t>
  </si>
  <si>
    <t>name of variables in 'z'</t>
  </si>
  <si>
    <t>xi</t>
  </si>
  <si>
    <t>sj</t>
  </si>
  <si>
    <t>for all j= 1,2,..,6</t>
  </si>
  <si>
    <t>for all i= 1,2,..,5</t>
  </si>
  <si>
    <t>This s1 to s6 values calculated in cells K13:K18 are used to fill in cells H6:H11</t>
  </si>
  <si>
    <t>=x1+x-3000</t>
  </si>
  <si>
    <t>=x2+s1-1.1x1-7000</t>
  </si>
  <si>
    <t>=x3+s2-1.1x2-7000</t>
  </si>
  <si>
    <t>=x4+s3-1.1x3+4000</t>
  </si>
  <si>
    <t>=x5+s4-1.1x4+12000</t>
  </si>
  <si>
    <t>=s5-1.1x5+11000</t>
  </si>
  <si>
    <t>=B5*B1+C5*C1</t>
  </si>
  <si>
    <t>=C6*C1+D6*D1+H6</t>
  </si>
  <si>
    <t>=D7*D1+E7*E1+H7</t>
  </si>
  <si>
    <t>=E8*E1+F8*F1+H8</t>
  </si>
  <si>
    <t>=F9*F1+G9*G1+H9</t>
  </si>
  <si>
    <t>=G10*G1+H10</t>
  </si>
  <si>
    <t>=B11*B1+H11</t>
  </si>
  <si>
    <t>s.t.</t>
  </si>
  <si>
    <t>=Minimum value of 'z' s.t contraints</t>
  </si>
  <si>
    <t>Worksheet: [A1_problem_solving.xlsx]Calc</t>
  </si>
  <si>
    <t>LHS</t>
  </si>
  <si>
    <t>RHS</t>
  </si>
  <si>
    <t>K13:K18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</si>
</sst>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4" xfId="0" applyFill="1" applyBorder="1" applyAlignment="1"/>
    <xf numFmtId="0" fontId="3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49" fontId="0" fillId="0" borderId="15" xfId="0" applyNumberFormat="1" applyBorder="1" applyAlignment="1">
      <alignment horizontal="center"/>
    </xf>
    <xf numFmtId="49" fontId="0" fillId="0" borderId="16" xfId="0" applyNumberFormat="1" applyBorder="1" applyAlignment="1">
      <alignment horizontal="center"/>
    </xf>
    <xf numFmtId="49" fontId="0" fillId="0" borderId="17" xfId="0" applyNumberFormat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49" fontId="0" fillId="4" borderId="0" xfId="0" applyNumberFormat="1" applyFill="1" applyBorder="1" applyAlignment="1">
      <alignment horizontal="left"/>
    </xf>
    <xf numFmtId="0" fontId="0" fillId="4" borderId="11" xfId="0" applyFill="1" applyBorder="1" applyAlignment="1">
      <alignment horizontal="center"/>
    </xf>
    <xf numFmtId="0" fontId="0" fillId="0" borderId="6" xfId="0" applyBorder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1F2A2-83DB-460C-B217-414BE90ABD81}">
  <dimension ref="A1:R40"/>
  <sheetViews>
    <sheetView workbookViewId="0">
      <selection activeCell="H18" sqref="H18"/>
    </sheetView>
  </sheetViews>
  <sheetFormatPr defaultRowHeight="14.4" x14ac:dyDescent="0.3"/>
  <cols>
    <col min="1" max="1" width="26.109375" customWidth="1"/>
    <col min="8" max="8" width="13.88671875" customWidth="1"/>
    <col min="11" max="11" width="17.77734375" customWidth="1"/>
    <col min="12" max="12" width="14.77734375" customWidth="1"/>
    <col min="13" max="13" width="19" customWidth="1"/>
  </cols>
  <sheetData>
    <row r="1" spans="1:18" x14ac:dyDescent="0.3">
      <c r="A1" s="31" t="s">
        <v>81</v>
      </c>
      <c r="B1" s="30">
        <v>13363.636363631553</v>
      </c>
      <c r="C1" s="30">
        <v>0</v>
      </c>
      <c r="D1" s="30">
        <v>0</v>
      </c>
      <c r="E1" s="30">
        <v>3636.3636363684473</v>
      </c>
      <c r="F1" s="30">
        <v>0</v>
      </c>
      <c r="G1" s="30">
        <v>0</v>
      </c>
      <c r="H1" s="12"/>
      <c r="I1" s="11"/>
      <c r="J1" s="11"/>
      <c r="K1" s="13"/>
      <c r="L1" s="1"/>
      <c r="M1" s="1"/>
      <c r="N1" s="1"/>
      <c r="O1" s="1"/>
      <c r="P1" s="1"/>
      <c r="Q1" s="1"/>
      <c r="R1" s="1"/>
    </row>
    <row r="2" spans="1:18" x14ac:dyDescent="0.3">
      <c r="A2" s="14" t="s">
        <v>82</v>
      </c>
      <c r="B2" s="15">
        <v>0.15</v>
      </c>
      <c r="C2" s="15">
        <v>0.1</v>
      </c>
      <c r="D2" s="15">
        <v>0.1</v>
      </c>
      <c r="E2" s="15">
        <v>0.1</v>
      </c>
      <c r="F2" s="15">
        <v>0.1</v>
      </c>
      <c r="G2" s="15">
        <v>0.1</v>
      </c>
      <c r="H2" s="33">
        <f>B2*B1+C2*C1+D2*D1+E2*E1+F2*F1+G2*G1</f>
        <v>2368.1818181815775</v>
      </c>
      <c r="I2" s="34" t="s">
        <v>103</v>
      </c>
      <c r="J2" s="33"/>
      <c r="K2" s="35"/>
      <c r="L2" s="1"/>
      <c r="M2" s="1"/>
      <c r="N2" s="1"/>
      <c r="O2" s="1"/>
      <c r="P2" s="1"/>
      <c r="Q2" s="1"/>
      <c r="R2" s="1"/>
    </row>
    <row r="3" spans="1:18" ht="15" thickBot="1" x14ac:dyDescent="0.35">
      <c r="A3" s="32" t="s">
        <v>83</v>
      </c>
      <c r="B3" s="29" t="s">
        <v>1</v>
      </c>
      <c r="C3" s="29" t="s">
        <v>2</v>
      </c>
      <c r="D3" s="29" t="s">
        <v>3</v>
      </c>
      <c r="E3" s="29" t="s">
        <v>4</v>
      </c>
      <c r="F3" s="29" t="s">
        <v>5</v>
      </c>
      <c r="G3" s="29" t="s">
        <v>6</v>
      </c>
      <c r="H3" s="18"/>
      <c r="I3" s="18"/>
      <c r="J3" s="18"/>
      <c r="K3" s="19"/>
      <c r="L3" s="1"/>
      <c r="M3" s="1"/>
      <c r="N3" s="1"/>
      <c r="O3" s="1"/>
      <c r="P3" s="1"/>
      <c r="Q3" s="1"/>
      <c r="R3" s="1"/>
    </row>
    <row r="4" spans="1:18" ht="15" thickBot="1" x14ac:dyDescent="0.35">
      <c r="A4" s="36" t="s">
        <v>102</v>
      </c>
      <c r="B4" s="1"/>
      <c r="C4" s="1"/>
      <c r="D4" s="1"/>
      <c r="E4" s="1"/>
      <c r="F4" s="1"/>
      <c r="G4" s="1"/>
      <c r="H4" s="37" t="s">
        <v>107</v>
      </c>
      <c r="I4" s="36" t="s">
        <v>105</v>
      </c>
      <c r="J4" s="1"/>
      <c r="K4" s="36" t="s">
        <v>106</v>
      </c>
      <c r="L4" s="1"/>
      <c r="M4" s="1"/>
      <c r="N4" s="1"/>
      <c r="O4" s="1"/>
      <c r="P4" s="1"/>
      <c r="Q4" s="1"/>
      <c r="R4" s="1"/>
    </row>
    <row r="5" spans="1:18" x14ac:dyDescent="0.3">
      <c r="A5" s="26" t="s">
        <v>95</v>
      </c>
      <c r="B5" s="10">
        <v>1</v>
      </c>
      <c r="C5" s="11">
        <v>1</v>
      </c>
      <c r="D5" s="11">
        <v>0</v>
      </c>
      <c r="E5" s="11">
        <v>0</v>
      </c>
      <c r="F5" s="11">
        <v>0</v>
      </c>
      <c r="G5" s="11">
        <v>0</v>
      </c>
      <c r="H5" s="13">
        <v>0</v>
      </c>
      <c r="I5" s="13">
        <f>B5*B1+C5*C1</f>
        <v>13363.636363631553</v>
      </c>
      <c r="J5" s="1" t="s">
        <v>7</v>
      </c>
      <c r="K5" s="20">
        <v>3000</v>
      </c>
      <c r="L5" s="1"/>
      <c r="M5" s="1"/>
      <c r="N5" s="1"/>
      <c r="O5" s="1"/>
      <c r="P5" s="1"/>
      <c r="Q5" s="1"/>
      <c r="R5" s="1"/>
    </row>
    <row r="6" spans="1:18" x14ac:dyDescent="0.3">
      <c r="A6" s="27" t="s">
        <v>96</v>
      </c>
      <c r="B6" s="14">
        <v>0</v>
      </c>
      <c r="C6" s="15">
        <v>-1.1000000000000001</v>
      </c>
      <c r="D6" s="15">
        <v>1</v>
      </c>
      <c r="E6" s="15">
        <v>0</v>
      </c>
      <c r="F6" s="15">
        <v>0</v>
      </c>
      <c r="G6" s="15">
        <v>0</v>
      </c>
      <c r="H6" s="16">
        <f>K13</f>
        <v>10363.636363631553</v>
      </c>
      <c r="I6" s="16">
        <f>C6*C1+D6*D1+H6</f>
        <v>10363.636363631553</v>
      </c>
      <c r="J6" s="1" t="s">
        <v>7</v>
      </c>
      <c r="K6" s="21">
        <v>7000</v>
      </c>
      <c r="L6" s="1"/>
      <c r="M6" s="1"/>
      <c r="N6" s="1"/>
      <c r="O6" s="1"/>
      <c r="P6" s="1"/>
      <c r="Q6" s="1"/>
      <c r="R6" s="1"/>
    </row>
    <row r="7" spans="1:18" x14ac:dyDescent="0.3">
      <c r="A7" s="27" t="s">
        <v>97</v>
      </c>
      <c r="B7" s="14">
        <v>0</v>
      </c>
      <c r="C7" s="15">
        <v>0</v>
      </c>
      <c r="D7" s="15">
        <v>-1.1000000000000001</v>
      </c>
      <c r="E7" s="15">
        <v>1</v>
      </c>
      <c r="F7" s="15">
        <v>0</v>
      </c>
      <c r="G7" s="15">
        <v>0</v>
      </c>
      <c r="H7" s="16">
        <f>K14</f>
        <v>3363.6363636315527</v>
      </c>
      <c r="I7" s="16">
        <f>D7*D1+E7*E1+H7</f>
        <v>7000</v>
      </c>
      <c r="J7" s="1" t="s">
        <v>7</v>
      </c>
      <c r="K7" s="21">
        <v>7000</v>
      </c>
      <c r="L7" s="1"/>
      <c r="M7" s="1"/>
      <c r="N7" s="1"/>
      <c r="O7" s="1"/>
      <c r="P7" s="1"/>
      <c r="Q7" s="1"/>
      <c r="R7" s="1"/>
    </row>
    <row r="8" spans="1:18" x14ac:dyDescent="0.3">
      <c r="A8" s="27" t="s">
        <v>98</v>
      </c>
      <c r="B8" s="14">
        <v>0</v>
      </c>
      <c r="C8" s="15">
        <v>0</v>
      </c>
      <c r="D8" s="15">
        <v>0</v>
      </c>
      <c r="E8" s="15">
        <v>-1.1000000000000001</v>
      </c>
      <c r="F8" s="15">
        <v>1</v>
      </c>
      <c r="G8" s="15">
        <v>0</v>
      </c>
      <c r="H8" s="16">
        <f>K15</f>
        <v>0</v>
      </c>
      <c r="I8" s="16">
        <f>E8*E1+F8*F1+H8</f>
        <v>-4000.0000000052923</v>
      </c>
      <c r="J8" s="1" t="s">
        <v>7</v>
      </c>
      <c r="K8" s="21">
        <v>-4000</v>
      </c>
      <c r="L8" s="1"/>
      <c r="M8" s="1"/>
      <c r="N8" s="1"/>
      <c r="O8" s="1"/>
      <c r="P8" s="1"/>
      <c r="Q8" s="1"/>
      <c r="R8" s="1"/>
    </row>
    <row r="9" spans="1:18" x14ac:dyDescent="0.3">
      <c r="A9" s="27" t="s">
        <v>99</v>
      </c>
      <c r="B9" s="14">
        <v>0</v>
      </c>
      <c r="C9" s="15">
        <v>0</v>
      </c>
      <c r="D9" s="15">
        <v>0</v>
      </c>
      <c r="E9" s="15">
        <v>0</v>
      </c>
      <c r="F9" s="15">
        <v>-1.1000000000000001</v>
      </c>
      <c r="G9" s="15">
        <v>1</v>
      </c>
      <c r="H9" s="16">
        <f>K16</f>
        <v>-5.2923496696166694E-9</v>
      </c>
      <c r="I9" s="16">
        <f>F9*F1+G9*G1+H9</f>
        <v>-5.2923496696166694E-9</v>
      </c>
      <c r="J9" s="1" t="s">
        <v>7</v>
      </c>
      <c r="K9" s="21">
        <v>-12000</v>
      </c>
      <c r="L9" s="1"/>
      <c r="M9" s="1"/>
      <c r="N9" s="1"/>
      <c r="O9" s="1"/>
      <c r="P9" s="1"/>
      <c r="Q9" s="1"/>
      <c r="R9" s="1"/>
    </row>
    <row r="10" spans="1:18" x14ac:dyDescent="0.3">
      <c r="A10" s="27" t="s">
        <v>100</v>
      </c>
      <c r="B10" s="14">
        <v>0</v>
      </c>
      <c r="C10" s="15">
        <v>0</v>
      </c>
      <c r="D10" s="15">
        <v>0</v>
      </c>
      <c r="E10" s="15">
        <v>0</v>
      </c>
      <c r="F10" s="15">
        <v>0</v>
      </c>
      <c r="G10" s="15">
        <v>-1.1000000000000001</v>
      </c>
      <c r="H10" s="16">
        <f>K17</f>
        <v>11999.999999994707</v>
      </c>
      <c r="I10" s="16">
        <f>G10*G1+H10</f>
        <v>11999.999999994707</v>
      </c>
      <c r="J10" s="1" t="s">
        <v>7</v>
      </c>
      <c r="K10" s="21">
        <v>-11000</v>
      </c>
      <c r="L10" s="1"/>
      <c r="M10" s="1"/>
      <c r="N10" s="1"/>
      <c r="O10" s="1"/>
      <c r="P10" s="1"/>
      <c r="Q10" s="1"/>
      <c r="R10" s="1"/>
    </row>
    <row r="11" spans="1:18" ht="15" thickBot="1" x14ac:dyDescent="0.35">
      <c r="A11" s="28" t="s">
        <v>101</v>
      </c>
      <c r="B11" s="17">
        <v>-1.1499999999999999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9">
        <f>K18</f>
        <v>22999.999999994707</v>
      </c>
      <c r="I11" s="19">
        <f>B11*B1+H11</f>
        <v>7631.8181818184221</v>
      </c>
      <c r="J11" s="1" t="s">
        <v>7</v>
      </c>
      <c r="K11" s="22">
        <v>0</v>
      </c>
      <c r="L11" s="1"/>
      <c r="M11" s="1"/>
      <c r="N11" s="1"/>
      <c r="O11" s="1"/>
      <c r="P11" s="1"/>
      <c r="Q11" s="1"/>
      <c r="R11" s="1"/>
    </row>
    <row r="12" spans="1:18" ht="15" thickBot="1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3">
      <c r="A13" s="1"/>
      <c r="B13" s="1"/>
      <c r="C13" s="1"/>
      <c r="D13" s="1"/>
      <c r="E13" s="1"/>
      <c r="F13" s="1"/>
      <c r="G13" s="1"/>
      <c r="H13" s="1"/>
      <c r="I13" s="20" t="s">
        <v>8</v>
      </c>
      <c r="J13" s="1" t="s">
        <v>14</v>
      </c>
      <c r="K13" s="20">
        <f>C1+B1-3000</f>
        <v>10363.636363631553</v>
      </c>
      <c r="L13" s="23" t="s">
        <v>88</v>
      </c>
      <c r="M13" s="26" t="s">
        <v>89</v>
      </c>
      <c r="N13" s="1"/>
      <c r="O13" s="1"/>
      <c r="P13" s="1"/>
      <c r="Q13" s="1"/>
      <c r="R13" s="1"/>
    </row>
    <row r="14" spans="1:18" x14ac:dyDescent="0.3">
      <c r="A14" s="1"/>
      <c r="B14" s="1"/>
      <c r="C14" s="1"/>
      <c r="D14" s="1"/>
      <c r="E14" s="1"/>
      <c r="F14" s="1"/>
      <c r="G14" s="1"/>
      <c r="H14" s="1"/>
      <c r="I14" s="21" t="s">
        <v>9</v>
      </c>
      <c r="J14" s="1" t="s">
        <v>14</v>
      </c>
      <c r="K14" s="21">
        <f>D1+K13+C6*C1-7000</f>
        <v>3363.6363636315527</v>
      </c>
      <c r="L14" s="24"/>
      <c r="M14" s="27" t="s">
        <v>90</v>
      </c>
      <c r="N14" s="1"/>
      <c r="O14" s="1"/>
      <c r="P14" s="1"/>
      <c r="Q14" s="1"/>
      <c r="R14" s="1"/>
    </row>
    <row r="15" spans="1:18" x14ac:dyDescent="0.3">
      <c r="A15" s="1"/>
      <c r="B15" s="1"/>
      <c r="C15" s="1"/>
      <c r="D15" s="1"/>
      <c r="E15" s="1"/>
      <c r="F15" s="1"/>
      <c r="G15" s="1"/>
      <c r="H15" s="1"/>
      <c r="I15" s="21" t="s">
        <v>10</v>
      </c>
      <c r="J15" s="1" t="s">
        <v>14</v>
      </c>
      <c r="K15" s="21">
        <f>E1+K14+D7*D1-7000</f>
        <v>0</v>
      </c>
      <c r="L15" s="24"/>
      <c r="M15" s="27" t="s">
        <v>91</v>
      </c>
      <c r="N15" s="1"/>
      <c r="O15" s="1"/>
      <c r="P15" s="1"/>
      <c r="Q15" s="1"/>
      <c r="R15" s="1"/>
    </row>
    <row r="16" spans="1:18" x14ac:dyDescent="0.3">
      <c r="A16" s="1"/>
      <c r="B16" s="1"/>
      <c r="C16" s="1"/>
      <c r="D16" s="1"/>
      <c r="E16" s="1"/>
      <c r="F16" s="1"/>
      <c r="G16" s="1"/>
      <c r="H16" s="1"/>
      <c r="I16" s="21" t="s">
        <v>11</v>
      </c>
      <c r="J16" s="1" t="s">
        <v>14</v>
      </c>
      <c r="K16" s="21">
        <f>F1+K15+E8*E1+4000</f>
        <v>-5.2923496696166694E-9</v>
      </c>
      <c r="L16" s="24"/>
      <c r="M16" s="27" t="s">
        <v>92</v>
      </c>
      <c r="N16" s="1"/>
      <c r="O16" s="1"/>
      <c r="P16" s="1"/>
      <c r="Q16" s="1"/>
      <c r="R16" s="1"/>
    </row>
    <row r="17" spans="1:18" x14ac:dyDescent="0.3">
      <c r="A17" s="1"/>
      <c r="B17" s="1"/>
      <c r="C17" s="1"/>
      <c r="D17" s="1"/>
      <c r="E17" s="1"/>
      <c r="F17" s="1"/>
      <c r="G17" s="1"/>
      <c r="H17" s="1"/>
      <c r="I17" s="21" t="s">
        <v>12</v>
      </c>
      <c r="J17" s="1" t="s">
        <v>14</v>
      </c>
      <c r="K17" s="21">
        <f>G1+K16+F9*F1+12000</f>
        <v>11999.999999994707</v>
      </c>
      <c r="L17" s="24"/>
      <c r="M17" s="27" t="s">
        <v>93</v>
      </c>
      <c r="N17" s="1"/>
      <c r="O17" s="1"/>
      <c r="P17" s="1"/>
      <c r="Q17" s="1"/>
      <c r="R17" s="1"/>
    </row>
    <row r="18" spans="1:18" ht="15" thickBot="1" x14ac:dyDescent="0.35">
      <c r="A18" s="1"/>
      <c r="B18" s="1"/>
      <c r="C18" s="1"/>
      <c r="D18" s="1"/>
      <c r="E18" s="1"/>
      <c r="F18" s="1"/>
      <c r="G18" s="1"/>
      <c r="H18" s="1"/>
      <c r="I18" s="22" t="s">
        <v>13</v>
      </c>
      <c r="J18" s="1" t="s">
        <v>14</v>
      </c>
      <c r="K18" s="22">
        <f>K17+G10*G1+11000</f>
        <v>22999.999999994707</v>
      </c>
      <c r="L18" s="25"/>
      <c r="M18" s="28" t="s">
        <v>94</v>
      </c>
      <c r="N18" s="1"/>
      <c r="O18" s="1"/>
      <c r="P18" s="1"/>
      <c r="Q18" s="1"/>
      <c r="R18" s="1"/>
    </row>
    <row r="19" spans="1:18" ht="15" thickBo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3">
      <c r="A20" s="1"/>
      <c r="B20" s="1"/>
      <c r="C20" s="1"/>
      <c r="D20" s="1"/>
      <c r="E20" s="1"/>
      <c r="F20" s="1"/>
      <c r="G20" s="1"/>
      <c r="H20" s="1"/>
      <c r="I20" s="20" t="s">
        <v>84</v>
      </c>
      <c r="J20" s="1" t="s">
        <v>7</v>
      </c>
      <c r="K20" s="20">
        <v>0</v>
      </c>
      <c r="L20" s="20" t="s">
        <v>87</v>
      </c>
      <c r="N20" s="1"/>
      <c r="O20" s="1"/>
      <c r="P20" s="1"/>
      <c r="Q20" s="1"/>
      <c r="R20" s="1"/>
    </row>
    <row r="21" spans="1:18" x14ac:dyDescent="0.3">
      <c r="A21" s="1"/>
      <c r="B21" s="1"/>
      <c r="C21" s="1"/>
      <c r="D21" s="1"/>
      <c r="E21" s="1"/>
      <c r="F21" s="1"/>
      <c r="G21" s="1"/>
      <c r="H21" s="1"/>
      <c r="I21" s="21" t="s">
        <v>1</v>
      </c>
      <c r="J21" s="1" t="s">
        <v>7</v>
      </c>
      <c r="K21" s="21">
        <v>0</v>
      </c>
      <c r="L21" s="21"/>
      <c r="N21" s="1"/>
      <c r="O21" s="1"/>
      <c r="P21" s="1"/>
      <c r="Q21" s="1"/>
      <c r="R21" s="1"/>
    </row>
    <row r="22" spans="1:18" ht="15" thickBot="1" x14ac:dyDescent="0.35">
      <c r="A22" s="1"/>
      <c r="B22" s="1"/>
      <c r="C22" s="1"/>
      <c r="D22" s="1"/>
      <c r="E22" s="1"/>
      <c r="F22" s="1"/>
      <c r="G22" s="1"/>
      <c r="H22" s="1"/>
      <c r="I22" s="22" t="s">
        <v>85</v>
      </c>
      <c r="J22" s="1" t="s">
        <v>7</v>
      </c>
      <c r="K22" s="22">
        <v>0</v>
      </c>
      <c r="L22" s="22" t="s">
        <v>86</v>
      </c>
      <c r="N22" s="1"/>
      <c r="O22" s="1"/>
      <c r="P22" s="1"/>
      <c r="Q22" s="1"/>
      <c r="R22" s="1"/>
    </row>
    <row r="23" spans="1:18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</sheetData>
  <mergeCells count="1">
    <mergeCell ref="L13:L18"/>
  </mergeCells>
  <phoneticPr fontId="2" type="noConversion"/>
  <printOptions headings="1"/>
  <pageMargins left="0.70866141732283472" right="0.70866141732283472" top="0.74803149606299213" bottom="0.74803149606299213" header="0.31496062992125984" footer="0.31496062992125984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A3D9-066F-468D-8892-3E0AED4DA136}">
  <dimension ref="A1:G37"/>
  <sheetViews>
    <sheetView showGridLines="0" tabSelected="1" workbookViewId="0">
      <selection activeCell="A3" sqref="A3"/>
    </sheetView>
  </sheetViews>
  <sheetFormatPr defaultRowHeight="14.4" x14ac:dyDescent="0.3"/>
  <cols>
    <col min="1" max="1" width="2.33203125" customWidth="1"/>
    <col min="2" max="2" width="5.5546875" bestFit="1" customWidth="1"/>
    <col min="3" max="3" width="6" bestFit="1" customWidth="1"/>
    <col min="4" max="4" width="12.6640625" bestFit="1" customWidth="1"/>
    <col min="5" max="5" width="12.5546875" bestFit="1" customWidth="1"/>
    <col min="6" max="6" width="10.44140625" bestFit="1" customWidth="1"/>
    <col min="7" max="7" width="12" bestFit="1" customWidth="1"/>
  </cols>
  <sheetData>
    <row r="1" spans="1:5" x14ac:dyDescent="0.3">
      <c r="A1" s="2" t="s">
        <v>15</v>
      </c>
    </row>
    <row r="2" spans="1:5" x14ac:dyDescent="0.3">
      <c r="A2" s="2" t="s">
        <v>104</v>
      </c>
    </row>
    <row r="3" spans="1:5" x14ac:dyDescent="0.3">
      <c r="A3" s="2" t="s">
        <v>16</v>
      </c>
    </row>
    <row r="4" spans="1:5" x14ac:dyDescent="0.3">
      <c r="A4" s="2" t="s">
        <v>17</v>
      </c>
    </row>
    <row r="5" spans="1:5" x14ac:dyDescent="0.3">
      <c r="A5" s="2" t="s">
        <v>18</v>
      </c>
    </row>
    <row r="6" spans="1:5" x14ac:dyDescent="0.3">
      <c r="A6" s="2"/>
      <c r="B6" t="s">
        <v>19</v>
      </c>
    </row>
    <row r="7" spans="1:5" x14ac:dyDescent="0.3">
      <c r="A7" s="2"/>
      <c r="B7" t="s">
        <v>20</v>
      </c>
    </row>
    <row r="8" spans="1:5" x14ac:dyDescent="0.3">
      <c r="A8" s="2"/>
      <c r="B8" t="s">
        <v>21</v>
      </c>
    </row>
    <row r="9" spans="1:5" x14ac:dyDescent="0.3">
      <c r="A9" s="2" t="s">
        <v>22</v>
      </c>
    </row>
    <row r="10" spans="1:5" x14ac:dyDescent="0.3">
      <c r="B10" t="s">
        <v>23</v>
      </c>
    </row>
    <row r="11" spans="1:5" x14ac:dyDescent="0.3">
      <c r="B11" t="s">
        <v>24</v>
      </c>
    </row>
    <row r="14" spans="1:5" ht="15" thickBot="1" x14ac:dyDescent="0.35">
      <c r="A14" t="s">
        <v>25</v>
      </c>
    </row>
    <row r="15" spans="1:5" ht="15" thickBot="1" x14ac:dyDescent="0.35">
      <c r="B15" s="4" t="s">
        <v>26</v>
      </c>
      <c r="C15" s="4" t="s">
        <v>27</v>
      </c>
      <c r="D15" s="4" t="s">
        <v>28</v>
      </c>
      <c r="E15" s="4" t="s">
        <v>29</v>
      </c>
    </row>
    <row r="16" spans="1:5" ht="15" thickBot="1" x14ac:dyDescent="0.35">
      <c r="B16" s="3" t="s">
        <v>37</v>
      </c>
      <c r="C16" s="3"/>
      <c r="D16" s="6">
        <v>0</v>
      </c>
      <c r="E16" s="6">
        <v>2368.1818181815775</v>
      </c>
    </row>
    <row r="19" spans="1:7" ht="15" thickBot="1" x14ac:dyDescent="0.35">
      <c r="A19" t="s">
        <v>30</v>
      </c>
    </row>
    <row r="20" spans="1:7" ht="15" thickBot="1" x14ac:dyDescent="0.35">
      <c r="B20" s="4" t="s">
        <v>26</v>
      </c>
      <c r="C20" s="4" t="s">
        <v>27</v>
      </c>
      <c r="D20" s="4" t="s">
        <v>28</v>
      </c>
      <c r="E20" s="4" t="s">
        <v>29</v>
      </c>
      <c r="F20" s="4" t="s">
        <v>31</v>
      </c>
    </row>
    <row r="21" spans="1:7" x14ac:dyDescent="0.3">
      <c r="B21" s="5" t="s">
        <v>38</v>
      </c>
      <c r="C21" s="5" t="s">
        <v>0</v>
      </c>
      <c r="D21" s="7">
        <v>0</v>
      </c>
      <c r="E21" s="7">
        <v>13363.636363631553</v>
      </c>
      <c r="F21" s="5" t="s">
        <v>39</v>
      </c>
    </row>
    <row r="22" spans="1:7" x14ac:dyDescent="0.3">
      <c r="B22" s="5" t="s">
        <v>40</v>
      </c>
      <c r="C22" s="5" t="s">
        <v>0</v>
      </c>
      <c r="D22" s="7">
        <v>0</v>
      </c>
      <c r="E22" s="7">
        <v>0</v>
      </c>
      <c r="F22" s="5" t="s">
        <v>39</v>
      </c>
    </row>
    <row r="23" spans="1:7" x14ac:dyDescent="0.3">
      <c r="B23" s="5" t="s">
        <v>41</v>
      </c>
      <c r="C23" s="5" t="s">
        <v>0</v>
      </c>
      <c r="D23" s="7">
        <v>0</v>
      </c>
      <c r="E23" s="7">
        <v>0</v>
      </c>
      <c r="F23" s="5" t="s">
        <v>39</v>
      </c>
    </row>
    <row r="24" spans="1:7" x14ac:dyDescent="0.3">
      <c r="B24" s="5" t="s">
        <v>42</v>
      </c>
      <c r="C24" s="5" t="s">
        <v>0</v>
      </c>
      <c r="D24" s="7">
        <v>0</v>
      </c>
      <c r="E24" s="7">
        <v>3636.3636363684473</v>
      </c>
      <c r="F24" s="5" t="s">
        <v>39</v>
      </c>
    </row>
    <row r="25" spans="1:7" x14ac:dyDescent="0.3">
      <c r="B25" s="5" t="s">
        <v>43</v>
      </c>
      <c r="C25" s="5" t="s">
        <v>0</v>
      </c>
      <c r="D25" s="7">
        <v>0</v>
      </c>
      <c r="E25" s="7">
        <v>0</v>
      </c>
      <c r="F25" s="5" t="s">
        <v>39</v>
      </c>
    </row>
    <row r="26" spans="1:7" ht="15" thickBot="1" x14ac:dyDescent="0.35">
      <c r="B26" s="3" t="s">
        <v>44</v>
      </c>
      <c r="C26" s="3" t="s">
        <v>0</v>
      </c>
      <c r="D26" s="6">
        <v>0</v>
      </c>
      <c r="E26" s="6">
        <v>0</v>
      </c>
      <c r="F26" s="3" t="s">
        <v>39</v>
      </c>
    </row>
    <row r="29" spans="1:7" ht="15" thickBot="1" x14ac:dyDescent="0.35">
      <c r="A29" t="s">
        <v>32</v>
      </c>
    </row>
    <row r="30" spans="1:7" ht="15" thickBot="1" x14ac:dyDescent="0.35">
      <c r="B30" s="4" t="s">
        <v>26</v>
      </c>
      <c r="C30" s="4" t="s">
        <v>27</v>
      </c>
      <c r="D30" s="4" t="s">
        <v>33</v>
      </c>
      <c r="E30" s="4" t="s">
        <v>34</v>
      </c>
      <c r="F30" s="4" t="s">
        <v>35</v>
      </c>
      <c r="G30" s="4" t="s">
        <v>36</v>
      </c>
    </row>
    <row r="31" spans="1:7" x14ac:dyDescent="0.3">
      <c r="B31" s="5" t="s">
        <v>45</v>
      </c>
      <c r="C31" s="5"/>
      <c r="D31" s="7">
        <v>13363.636363631553</v>
      </c>
      <c r="E31" s="5" t="s">
        <v>46</v>
      </c>
      <c r="F31" s="5" t="s">
        <v>47</v>
      </c>
      <c r="G31" s="7">
        <v>10363.636363631553</v>
      </c>
    </row>
    <row r="32" spans="1:7" x14ac:dyDescent="0.3">
      <c r="B32" s="5" t="s">
        <v>48</v>
      </c>
      <c r="C32" s="5"/>
      <c r="D32" s="7">
        <v>10363.636363631553</v>
      </c>
      <c r="E32" s="5" t="s">
        <v>49</v>
      </c>
      <c r="F32" s="5" t="s">
        <v>47</v>
      </c>
      <c r="G32" s="7">
        <v>3363.6363636315527</v>
      </c>
    </row>
    <row r="33" spans="2:7" x14ac:dyDescent="0.3">
      <c r="B33" s="5" t="s">
        <v>50</v>
      </c>
      <c r="C33" s="5"/>
      <c r="D33" s="7">
        <v>7000</v>
      </c>
      <c r="E33" s="5" t="s">
        <v>51</v>
      </c>
      <c r="F33" s="5" t="s">
        <v>52</v>
      </c>
      <c r="G33" s="7">
        <v>0</v>
      </c>
    </row>
    <row r="34" spans="2:7" x14ac:dyDescent="0.3">
      <c r="B34" s="5" t="s">
        <v>53</v>
      </c>
      <c r="C34" s="5"/>
      <c r="D34" s="7">
        <v>-4000.0000000052923</v>
      </c>
      <c r="E34" s="5" t="s">
        <v>54</v>
      </c>
      <c r="F34" s="5" t="s">
        <v>52</v>
      </c>
      <c r="G34" s="7">
        <v>0</v>
      </c>
    </row>
    <row r="35" spans="2:7" x14ac:dyDescent="0.3">
      <c r="B35" s="5" t="s">
        <v>55</v>
      </c>
      <c r="C35" s="5"/>
      <c r="D35" s="7">
        <v>-5.2923496696166694E-9</v>
      </c>
      <c r="E35" s="5" t="s">
        <v>56</v>
      </c>
      <c r="F35" s="5" t="s">
        <v>47</v>
      </c>
      <c r="G35" s="7">
        <v>11999.999999994707</v>
      </c>
    </row>
    <row r="36" spans="2:7" x14ac:dyDescent="0.3">
      <c r="B36" s="5" t="s">
        <v>57</v>
      </c>
      <c r="C36" s="5"/>
      <c r="D36" s="7">
        <v>11999.999999994707</v>
      </c>
      <c r="E36" s="5" t="s">
        <v>58</v>
      </c>
      <c r="F36" s="5" t="s">
        <v>47</v>
      </c>
      <c r="G36" s="7">
        <v>22999.999999994707</v>
      </c>
    </row>
    <row r="37" spans="2:7" ht="15" thickBot="1" x14ac:dyDescent="0.35">
      <c r="B37" s="3" t="s">
        <v>59</v>
      </c>
      <c r="C37" s="3"/>
      <c r="D37" s="6">
        <v>7631.8181818184221</v>
      </c>
      <c r="E37" s="3" t="s">
        <v>60</v>
      </c>
      <c r="F37" s="3" t="s">
        <v>47</v>
      </c>
      <c r="G37" s="6">
        <v>7631.8181818184221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0B90C-FFC1-4372-B2D6-C57AFED85227}">
  <dimension ref="A1:H25"/>
  <sheetViews>
    <sheetView showGridLines="0" workbookViewId="0">
      <selection activeCell="A3" sqref="A3"/>
    </sheetView>
  </sheetViews>
  <sheetFormatPr defaultRowHeight="14.4" x14ac:dyDescent="0.3"/>
  <cols>
    <col min="1" max="1" width="2.33203125" customWidth="1"/>
    <col min="2" max="2" width="5.5546875" bestFit="1" customWidth="1"/>
    <col min="3" max="3" width="6" bestFit="1" customWidth="1"/>
    <col min="4" max="4" width="12.6640625" bestFit="1" customWidth="1"/>
    <col min="5" max="5" width="12" bestFit="1" customWidth="1"/>
    <col min="6" max="6" width="10.109375" bestFit="1" customWidth="1"/>
    <col min="7" max="8" width="12" bestFit="1" customWidth="1"/>
  </cols>
  <sheetData>
    <row r="1" spans="1:8" x14ac:dyDescent="0.3">
      <c r="A1" s="2" t="s">
        <v>61</v>
      </c>
    </row>
    <row r="2" spans="1:8" x14ac:dyDescent="0.3">
      <c r="A2" s="2" t="s">
        <v>104</v>
      </c>
    </row>
    <row r="3" spans="1:8" x14ac:dyDescent="0.3">
      <c r="A3" s="2" t="s">
        <v>16</v>
      </c>
    </row>
    <row r="6" spans="1:8" ht="15" thickBot="1" x14ac:dyDescent="0.35">
      <c r="A6" t="s">
        <v>30</v>
      </c>
    </row>
    <row r="7" spans="1:8" x14ac:dyDescent="0.3">
      <c r="B7" s="8"/>
      <c r="C7" s="8"/>
      <c r="D7" s="8" t="s">
        <v>62</v>
      </c>
      <c r="E7" s="8" t="s">
        <v>64</v>
      </c>
      <c r="F7" s="8" t="s">
        <v>66</v>
      </c>
      <c r="G7" s="8" t="s">
        <v>68</v>
      </c>
      <c r="H7" s="8" t="s">
        <v>68</v>
      </c>
    </row>
    <row r="8" spans="1:8" ht="15" thickBot="1" x14ac:dyDescent="0.35">
      <c r="B8" s="9" t="s">
        <v>26</v>
      </c>
      <c r="C8" s="9" t="s">
        <v>27</v>
      </c>
      <c r="D8" s="9" t="s">
        <v>63</v>
      </c>
      <c r="E8" s="9" t="s">
        <v>65</v>
      </c>
      <c r="F8" s="9" t="s">
        <v>67</v>
      </c>
      <c r="G8" s="9" t="s">
        <v>69</v>
      </c>
      <c r="H8" s="9" t="s">
        <v>70</v>
      </c>
    </row>
    <row r="9" spans="1:8" x14ac:dyDescent="0.3">
      <c r="B9" s="5" t="s">
        <v>38</v>
      </c>
      <c r="C9" s="5" t="s">
        <v>0</v>
      </c>
      <c r="D9" s="5">
        <v>13363.636363631553</v>
      </c>
      <c r="E9" s="5">
        <v>0</v>
      </c>
      <c r="F9" s="5">
        <v>0.15</v>
      </c>
      <c r="G9" s="5">
        <v>5.9999999999854434E-2</v>
      </c>
      <c r="H9" s="5">
        <v>5.0000000000000017E-2</v>
      </c>
    </row>
    <row r="10" spans="1:8" x14ac:dyDescent="0.3">
      <c r="B10" s="5" t="s">
        <v>40</v>
      </c>
      <c r="C10" s="5" t="s">
        <v>0</v>
      </c>
      <c r="D10" s="5">
        <v>0</v>
      </c>
      <c r="E10" s="5">
        <v>0.11499999999997189</v>
      </c>
      <c r="F10" s="5">
        <v>0.1</v>
      </c>
      <c r="G10" s="5">
        <v>1E+30</v>
      </c>
      <c r="H10" s="5">
        <v>0.11499999999997189</v>
      </c>
    </row>
    <row r="11" spans="1:8" x14ac:dyDescent="0.3">
      <c r="B11" s="5" t="s">
        <v>41</v>
      </c>
      <c r="C11" s="5" t="s">
        <v>0</v>
      </c>
      <c r="D11" s="5">
        <v>0</v>
      </c>
      <c r="E11" s="5">
        <v>0.11500000000013723</v>
      </c>
      <c r="F11" s="5">
        <v>9.9999999999999978E-2</v>
      </c>
      <c r="G11" s="5">
        <v>1E+30</v>
      </c>
      <c r="H11" s="5">
        <v>0.11500000000013723</v>
      </c>
    </row>
    <row r="12" spans="1:8" x14ac:dyDescent="0.3">
      <c r="B12" s="5" t="s">
        <v>42</v>
      </c>
      <c r="C12" s="5" t="s">
        <v>0</v>
      </c>
      <c r="D12" s="5">
        <v>3636.3636363684473</v>
      </c>
      <c r="E12" s="5">
        <v>0</v>
      </c>
      <c r="F12" s="5">
        <v>9.9999999999999978E-2</v>
      </c>
      <c r="G12" s="5">
        <v>5.0000000000000017E-2</v>
      </c>
      <c r="H12" s="5">
        <v>5.9999999999854434E-2</v>
      </c>
    </row>
    <row r="13" spans="1:8" x14ac:dyDescent="0.3">
      <c r="B13" s="5" t="s">
        <v>43</v>
      </c>
      <c r="C13" s="5" t="s">
        <v>0</v>
      </c>
      <c r="D13" s="5">
        <v>0</v>
      </c>
      <c r="E13" s="5">
        <v>5.4545454545394376E-2</v>
      </c>
      <c r="F13" s="5">
        <v>9.9999999999999978E-2</v>
      </c>
      <c r="G13" s="5">
        <v>1E+30</v>
      </c>
      <c r="H13" s="5">
        <v>5.4545454545394376E-2</v>
      </c>
    </row>
    <row r="14" spans="1:8" ht="15" thickBot="1" x14ac:dyDescent="0.35">
      <c r="B14" s="3" t="s">
        <v>44</v>
      </c>
      <c r="C14" s="3" t="s">
        <v>0</v>
      </c>
      <c r="D14" s="3">
        <v>0</v>
      </c>
      <c r="E14" s="3">
        <v>9.9999999999999978E-2</v>
      </c>
      <c r="F14" s="3">
        <v>9.9999999999999978E-2</v>
      </c>
      <c r="G14" s="3">
        <v>1E+30</v>
      </c>
      <c r="H14" s="3">
        <v>9.9999999999999978E-2</v>
      </c>
    </row>
    <row r="16" spans="1:8" ht="15" thickBot="1" x14ac:dyDescent="0.35">
      <c r="A16" t="s">
        <v>32</v>
      </c>
    </row>
    <row r="17" spans="2:8" x14ac:dyDescent="0.3">
      <c r="B17" s="8"/>
      <c r="C17" s="8"/>
      <c r="D17" s="8" t="s">
        <v>62</v>
      </c>
      <c r="E17" s="8" t="s">
        <v>71</v>
      </c>
      <c r="F17" s="8" t="s">
        <v>73</v>
      </c>
      <c r="G17" s="8" t="s">
        <v>68</v>
      </c>
      <c r="H17" s="8" t="s">
        <v>68</v>
      </c>
    </row>
    <row r="18" spans="2:8" ht="15" thickBot="1" x14ac:dyDescent="0.35">
      <c r="B18" s="9" t="s">
        <v>26</v>
      </c>
      <c r="C18" s="9" t="s">
        <v>27</v>
      </c>
      <c r="D18" s="9" t="s">
        <v>63</v>
      </c>
      <c r="E18" s="9" t="s">
        <v>72</v>
      </c>
      <c r="F18" s="9" t="s">
        <v>74</v>
      </c>
      <c r="G18" s="9" t="s">
        <v>69</v>
      </c>
      <c r="H18" s="9" t="s">
        <v>70</v>
      </c>
    </row>
    <row r="19" spans="2:8" x14ac:dyDescent="0.3">
      <c r="B19" s="5" t="s">
        <v>45</v>
      </c>
      <c r="C19" s="5"/>
      <c r="D19" s="5">
        <v>13363.636363631553</v>
      </c>
      <c r="E19" s="5">
        <v>0</v>
      </c>
      <c r="F19" s="5">
        <v>3000</v>
      </c>
      <c r="G19" s="5">
        <v>10363.636363631553</v>
      </c>
      <c r="H19" s="5">
        <v>1E+30</v>
      </c>
    </row>
    <row r="20" spans="2:8" x14ac:dyDescent="0.3">
      <c r="B20" s="5" t="s">
        <v>48</v>
      </c>
      <c r="C20" s="5"/>
      <c r="D20" s="5">
        <v>10363.636363631553</v>
      </c>
      <c r="E20" s="5">
        <v>0</v>
      </c>
      <c r="F20" s="5">
        <v>7000</v>
      </c>
      <c r="G20" s="5">
        <v>3363.6363636315532</v>
      </c>
      <c r="H20" s="5">
        <v>1E+30</v>
      </c>
    </row>
    <row r="21" spans="2:8" x14ac:dyDescent="0.3">
      <c r="B21" s="5" t="s">
        <v>50</v>
      </c>
      <c r="C21" s="5"/>
      <c r="D21" s="5">
        <v>7000</v>
      </c>
      <c r="E21" s="5">
        <v>0.10454545454539439</v>
      </c>
      <c r="F21" s="5">
        <v>7000</v>
      </c>
      <c r="G21" s="5">
        <v>73000.000001088221</v>
      </c>
      <c r="H21" s="5">
        <v>4000</v>
      </c>
    </row>
    <row r="22" spans="2:8" x14ac:dyDescent="0.3">
      <c r="B22" s="5" t="s">
        <v>53</v>
      </c>
      <c r="C22" s="5"/>
      <c r="D22" s="5">
        <v>-4000.0000000052923</v>
      </c>
      <c r="E22" s="5">
        <v>4.5454545454605602E-2</v>
      </c>
      <c r="F22" s="5">
        <v>-4000</v>
      </c>
      <c r="G22" s="5">
        <v>4000</v>
      </c>
      <c r="H22" s="5">
        <v>3699.9999999898137</v>
      </c>
    </row>
    <row r="23" spans="2:8" x14ac:dyDescent="0.3">
      <c r="B23" s="5" t="s">
        <v>55</v>
      </c>
      <c r="C23" s="5"/>
      <c r="D23" s="5">
        <v>-5.2923496696166694E-9</v>
      </c>
      <c r="E23" s="5">
        <v>0</v>
      </c>
      <c r="F23" s="5">
        <v>-12000</v>
      </c>
      <c r="G23" s="5">
        <v>12000</v>
      </c>
      <c r="H23" s="5">
        <v>1E+30</v>
      </c>
    </row>
    <row r="24" spans="2:8" x14ac:dyDescent="0.3">
      <c r="B24" s="5" t="s">
        <v>57</v>
      </c>
      <c r="C24" s="5"/>
      <c r="D24" s="5">
        <v>11999.999999994707</v>
      </c>
      <c r="E24" s="5">
        <v>0</v>
      </c>
      <c r="F24" s="5">
        <v>-11000</v>
      </c>
      <c r="G24" s="5">
        <v>23000</v>
      </c>
      <c r="H24" s="5">
        <v>1E+30</v>
      </c>
    </row>
    <row r="25" spans="2:8" ht="15" thickBot="1" x14ac:dyDescent="0.35">
      <c r="B25" s="3" t="s">
        <v>59</v>
      </c>
      <c r="C25" s="3"/>
      <c r="D25" s="3">
        <v>7631.8181818184221</v>
      </c>
      <c r="E25" s="3">
        <v>0</v>
      </c>
      <c r="F25" s="3">
        <v>0</v>
      </c>
      <c r="G25" s="3">
        <v>7631.8181818285757</v>
      </c>
      <c r="H25" s="3">
        <v>1E+30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EBDA4-058E-4DCD-9208-0ED03CD6D806}">
  <dimension ref="A1:J18"/>
  <sheetViews>
    <sheetView showGridLines="0" workbookViewId="0">
      <selection activeCell="A3" sqref="A3"/>
    </sheetView>
  </sheetViews>
  <sheetFormatPr defaultRowHeight="14.4" x14ac:dyDescent="0.3"/>
  <cols>
    <col min="1" max="1" width="2.33203125" customWidth="1"/>
    <col min="2" max="2" width="5.21875" bestFit="1" customWidth="1"/>
    <col min="3" max="3" width="9" bestFit="1" customWidth="1"/>
    <col min="4" max="4" width="12" bestFit="1" customWidth="1"/>
    <col min="5" max="5" width="2.33203125" customWidth="1"/>
    <col min="6" max="7" width="12" bestFit="1" customWidth="1"/>
    <col min="8" max="8" width="2.33203125" customWidth="1"/>
    <col min="9" max="10" width="12" bestFit="1" customWidth="1"/>
  </cols>
  <sheetData>
    <row r="1" spans="1:10" x14ac:dyDescent="0.3">
      <c r="A1" s="2" t="s">
        <v>75</v>
      </c>
    </row>
    <row r="2" spans="1:10" x14ac:dyDescent="0.3">
      <c r="A2" s="2" t="s">
        <v>104</v>
      </c>
    </row>
    <row r="3" spans="1:10" x14ac:dyDescent="0.3">
      <c r="A3" s="2" t="s">
        <v>16</v>
      </c>
    </row>
    <row r="5" spans="1:10" ht="15" thickBot="1" x14ac:dyDescent="0.35"/>
    <row r="6" spans="1:10" x14ac:dyDescent="0.3">
      <c r="B6" s="8"/>
      <c r="C6" s="8" t="s">
        <v>66</v>
      </c>
      <c r="D6" s="8"/>
    </row>
    <row r="7" spans="1:10" ht="15" thickBot="1" x14ac:dyDescent="0.35">
      <c r="B7" s="9" t="s">
        <v>26</v>
      </c>
      <c r="C7" s="9" t="s">
        <v>27</v>
      </c>
      <c r="D7" s="9" t="s">
        <v>63</v>
      </c>
    </row>
    <row r="8" spans="1:10" ht="15" thickBot="1" x14ac:dyDescent="0.35">
      <c r="B8" s="3" t="s">
        <v>37</v>
      </c>
      <c r="C8" s="3"/>
      <c r="D8" s="6">
        <v>2368.1818181815775</v>
      </c>
    </row>
    <row r="10" spans="1:10" ht="15" thickBot="1" x14ac:dyDescent="0.35"/>
    <row r="11" spans="1:10" x14ac:dyDescent="0.3">
      <c r="B11" s="8"/>
      <c r="C11" s="8" t="s">
        <v>76</v>
      </c>
      <c r="D11" s="8"/>
      <c r="F11" s="8" t="s">
        <v>77</v>
      </c>
      <c r="G11" s="8" t="s">
        <v>66</v>
      </c>
      <c r="I11" s="8" t="s">
        <v>80</v>
      </c>
      <c r="J11" s="8" t="s">
        <v>66</v>
      </c>
    </row>
    <row r="12" spans="1:10" ht="15" thickBot="1" x14ac:dyDescent="0.35">
      <c r="B12" s="9" t="s">
        <v>26</v>
      </c>
      <c r="C12" s="9" t="s">
        <v>27</v>
      </c>
      <c r="D12" s="9" t="s">
        <v>63</v>
      </c>
      <c r="F12" s="9" t="s">
        <v>78</v>
      </c>
      <c r="G12" s="9" t="s">
        <v>79</v>
      </c>
      <c r="I12" s="9" t="s">
        <v>78</v>
      </c>
      <c r="J12" s="9" t="s">
        <v>79</v>
      </c>
    </row>
    <row r="13" spans="1:10" x14ac:dyDescent="0.3">
      <c r="B13" s="5" t="s">
        <v>38</v>
      </c>
      <c r="C13" s="5" t="s">
        <v>0</v>
      </c>
      <c r="D13" s="7">
        <v>13363.636363631553</v>
      </c>
      <c r="F13" s="7">
        <v>13363.636363636844</v>
      </c>
      <c r="G13" s="7">
        <v>2368.1818181823714</v>
      </c>
      <c r="I13" s="7">
        <v>64242.424242576846</v>
      </c>
      <c r="J13" s="7">
        <v>10000.00000002337</v>
      </c>
    </row>
    <row r="14" spans="1:10" x14ac:dyDescent="0.3">
      <c r="B14" s="5" t="s">
        <v>40</v>
      </c>
      <c r="C14" s="5" t="s">
        <v>0</v>
      </c>
      <c r="D14" s="7">
        <v>0</v>
      </c>
      <c r="F14" s="7">
        <v>0</v>
      </c>
      <c r="G14" s="7">
        <v>2368.1818181815775</v>
      </c>
      <c r="I14" s="7">
        <v>0</v>
      </c>
      <c r="J14" s="7">
        <v>2368.1818181815775</v>
      </c>
    </row>
    <row r="15" spans="1:10" x14ac:dyDescent="0.3">
      <c r="B15" s="5" t="s">
        <v>41</v>
      </c>
      <c r="C15" s="5" t="s">
        <v>0</v>
      </c>
      <c r="D15" s="7">
        <v>0</v>
      </c>
      <c r="F15" s="7">
        <v>0</v>
      </c>
      <c r="G15" s="7">
        <v>2368.1818181815775</v>
      </c>
      <c r="I15" s="7">
        <v>0</v>
      </c>
      <c r="J15" s="7">
        <v>2368.1818181815775</v>
      </c>
    </row>
    <row r="16" spans="1:10" x14ac:dyDescent="0.3">
      <c r="B16" s="5" t="s">
        <v>42</v>
      </c>
      <c r="C16" s="5" t="s">
        <v>0</v>
      </c>
      <c r="D16" s="7">
        <v>3636.3636363684473</v>
      </c>
      <c r="F16" s="7">
        <v>3636.3636363684473</v>
      </c>
      <c r="G16" s="7">
        <v>2368.1818181815775</v>
      </c>
      <c r="I16" s="7">
        <v>3636.3636363188348</v>
      </c>
      <c r="J16" s="7">
        <v>2368.1818181766162</v>
      </c>
    </row>
    <row r="17" spans="2:10" x14ac:dyDescent="0.3">
      <c r="B17" s="5" t="s">
        <v>43</v>
      </c>
      <c r="C17" s="5" t="s">
        <v>0</v>
      </c>
      <c r="D17" s="7">
        <v>0</v>
      </c>
      <c r="F17" s="7">
        <v>5.2923496696166694E-9</v>
      </c>
      <c r="G17" s="7">
        <v>2368.1818181821068</v>
      </c>
      <c r="I17" s="7">
        <v>76318.181819294798</v>
      </c>
      <c r="J17" s="7">
        <v>10000.000000111058</v>
      </c>
    </row>
    <row r="18" spans="2:10" ht="15" thickBot="1" x14ac:dyDescent="0.35">
      <c r="B18" s="3" t="s">
        <v>44</v>
      </c>
      <c r="C18" s="3" t="s">
        <v>0</v>
      </c>
      <c r="D18" s="6">
        <v>0</v>
      </c>
      <c r="F18" s="6">
        <v>0</v>
      </c>
      <c r="G18" s="6">
        <v>2368.1818181815775</v>
      </c>
      <c r="I18" s="6">
        <v>76318.18181651835</v>
      </c>
      <c r="J18" s="6">
        <v>9999.9999998334133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</vt:lpstr>
      <vt:lpstr>Answer Report 1</vt:lpstr>
      <vt:lpstr>Sensitivity Report 1</vt:lpstr>
      <vt:lpstr>Limits Report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ADVAIT SHAH</dc:creator>
  <cp:lastModifiedBy>ADVAIT SHAH</cp:lastModifiedBy>
  <cp:lastPrinted>2022-09-26T03:52:57Z</cp:lastPrinted>
  <dcterms:created xsi:type="dcterms:W3CDTF">2022-09-25T18:18:56Z</dcterms:created>
  <dcterms:modified xsi:type="dcterms:W3CDTF">2022-09-26T03:52:57Z</dcterms:modified>
</cp:coreProperties>
</file>