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30" windowHeight="4920" activeTab="2"/>
  </bookViews>
  <sheets>
    <sheet name="Question1" sheetId="1" r:id="rId1"/>
    <sheet name="Question2" sheetId="2" r:id="rId2"/>
    <sheet name="Question3" sheetId="4" r:id="rId3"/>
    <sheet name="Question4" sheetId="5" r:id="rId4"/>
    <sheet name="ppt" sheetId="3" r:id="rId5"/>
  </sheets>
  <calcPr calcId="152511"/>
</workbook>
</file>

<file path=xl/calcChain.xml><?xml version="1.0" encoding="utf-8"?>
<calcChain xmlns="http://schemas.openxmlformats.org/spreadsheetml/2006/main">
  <c r="P3" i="4" l="1"/>
  <c r="N3" i="4"/>
  <c r="O3" i="4"/>
  <c r="M3" i="4"/>
  <c r="D19" i="2"/>
  <c r="C15" i="4"/>
  <c r="C32" i="4"/>
  <c r="J33" i="4"/>
  <c r="H5" i="1"/>
  <c r="H4" i="1"/>
  <c r="H3" i="1"/>
  <c r="G4" i="1"/>
  <c r="G5" i="1"/>
  <c r="G6" i="1"/>
  <c r="G3" i="1"/>
  <c r="F3" i="3"/>
  <c r="F4" i="3"/>
  <c r="G4" i="3" s="1"/>
  <c r="F5" i="3"/>
  <c r="F6" i="3"/>
  <c r="G3" i="3" s="1"/>
  <c r="H16" i="5"/>
  <c r="H19" i="5" s="1"/>
  <c r="C17" i="5"/>
  <c r="C16" i="5"/>
  <c r="I16" i="5"/>
  <c r="C18" i="5" s="1"/>
  <c r="P4" i="4"/>
  <c r="L13" i="4"/>
  <c r="L3" i="4"/>
  <c r="K12" i="4"/>
  <c r="J14" i="4"/>
  <c r="G5" i="3" l="1"/>
  <c r="H18" i="5"/>
  <c r="G18" i="5"/>
  <c r="D18" i="5"/>
  <c r="H17" i="5"/>
  <c r="G17" i="5"/>
  <c r="F17" i="5"/>
  <c r="F18" i="5" s="1"/>
  <c r="E17" i="5"/>
  <c r="E18" i="5" s="1"/>
  <c r="D17" i="5"/>
  <c r="D16" i="5"/>
  <c r="E16" i="5"/>
  <c r="F16" i="5"/>
  <c r="G16" i="5"/>
  <c r="B5" i="5"/>
  <c r="D41" i="4"/>
  <c r="E41" i="4"/>
  <c r="F41" i="4"/>
  <c r="G41" i="4"/>
  <c r="H41" i="4"/>
  <c r="I41" i="4"/>
  <c r="J41" i="4"/>
  <c r="D40" i="4"/>
  <c r="E40" i="4"/>
  <c r="F40" i="4"/>
  <c r="G40" i="4"/>
  <c r="H40" i="4"/>
  <c r="I40" i="4"/>
  <c r="J40" i="4"/>
  <c r="D39" i="4"/>
  <c r="E39" i="4"/>
  <c r="F39" i="4"/>
  <c r="G39" i="4"/>
  <c r="H39" i="4"/>
  <c r="I39" i="4"/>
  <c r="J39" i="4"/>
  <c r="D38" i="4"/>
  <c r="E38" i="4"/>
  <c r="F38" i="4"/>
  <c r="G38" i="4"/>
  <c r="H38" i="4"/>
  <c r="I38" i="4"/>
  <c r="J38" i="4"/>
  <c r="D37" i="4"/>
  <c r="E37" i="4"/>
  <c r="F37" i="4"/>
  <c r="G37" i="4"/>
  <c r="H37" i="4"/>
  <c r="I37" i="4"/>
  <c r="J37" i="4"/>
  <c r="D36" i="4"/>
  <c r="E36" i="4"/>
  <c r="F36" i="4"/>
  <c r="G36" i="4"/>
  <c r="H36" i="4"/>
  <c r="I36" i="4"/>
  <c r="J36" i="4"/>
  <c r="D35" i="4"/>
  <c r="E35" i="4"/>
  <c r="F35" i="4"/>
  <c r="G35" i="4"/>
  <c r="H35" i="4"/>
  <c r="I35" i="4"/>
  <c r="J35" i="4"/>
  <c r="D34" i="4"/>
  <c r="E34" i="4"/>
  <c r="F34" i="4"/>
  <c r="G34" i="4"/>
  <c r="H34" i="4"/>
  <c r="I34" i="4"/>
  <c r="J34" i="4"/>
  <c r="D33" i="4"/>
  <c r="E33" i="4"/>
  <c r="F33" i="4"/>
  <c r="G33" i="4"/>
  <c r="H33" i="4"/>
  <c r="I33" i="4"/>
  <c r="C41" i="4"/>
  <c r="C40" i="4"/>
  <c r="C39" i="4"/>
  <c r="C38" i="4"/>
  <c r="C37" i="4"/>
  <c r="C36" i="4"/>
  <c r="C35" i="4"/>
  <c r="C34" i="4"/>
  <c r="C33" i="4"/>
  <c r="I32" i="4"/>
  <c r="D32" i="4"/>
  <c r="E32" i="4"/>
  <c r="F32" i="4"/>
  <c r="G32" i="4"/>
  <c r="H32" i="4"/>
  <c r="J32" i="4"/>
  <c r="C14" i="2"/>
  <c r="D14" i="4"/>
  <c r="E14" i="4"/>
  <c r="F14" i="4"/>
  <c r="G14" i="4"/>
  <c r="H14" i="4"/>
  <c r="I14" i="4"/>
  <c r="C14" i="4"/>
  <c r="C13" i="2"/>
  <c r="C19" i="5" l="1"/>
  <c r="E19" i="5"/>
  <c r="D19" i="5"/>
  <c r="G19" i="5"/>
  <c r="F19" i="5"/>
  <c r="L4" i="4"/>
  <c r="L5" i="4"/>
  <c r="L6" i="4"/>
  <c r="L7" i="4"/>
  <c r="L8" i="4"/>
  <c r="L9" i="4"/>
  <c r="L10" i="4"/>
  <c r="L11" i="4"/>
  <c r="L12" i="4"/>
  <c r="D28" i="4"/>
  <c r="E28" i="4"/>
  <c r="F28" i="4"/>
  <c r="G28" i="4"/>
  <c r="H28" i="4"/>
  <c r="I28" i="4"/>
  <c r="J28" i="4"/>
  <c r="C28" i="4"/>
  <c r="D27" i="4"/>
  <c r="E27" i="4"/>
  <c r="F27" i="4"/>
  <c r="G27" i="4"/>
  <c r="H27" i="4"/>
  <c r="I27" i="4"/>
  <c r="J27" i="4"/>
  <c r="D26" i="4"/>
  <c r="E26" i="4"/>
  <c r="F26" i="4"/>
  <c r="G26" i="4"/>
  <c r="H26" i="4"/>
  <c r="I26" i="4"/>
  <c r="J26" i="4"/>
  <c r="D25" i="4"/>
  <c r="E25" i="4"/>
  <c r="F25" i="4"/>
  <c r="G25" i="4"/>
  <c r="H25" i="4"/>
  <c r="I25" i="4"/>
  <c r="J25" i="4"/>
  <c r="D24" i="4"/>
  <c r="E24" i="4"/>
  <c r="F24" i="4"/>
  <c r="G24" i="4"/>
  <c r="H24" i="4"/>
  <c r="I24" i="4"/>
  <c r="J24" i="4"/>
  <c r="D23" i="4"/>
  <c r="E23" i="4"/>
  <c r="F23" i="4"/>
  <c r="G23" i="4"/>
  <c r="H23" i="4"/>
  <c r="I23" i="4"/>
  <c r="J23" i="4"/>
  <c r="D22" i="4"/>
  <c r="E22" i="4"/>
  <c r="F22" i="4"/>
  <c r="G22" i="4"/>
  <c r="H22" i="4"/>
  <c r="I22" i="4"/>
  <c r="J22" i="4"/>
  <c r="D21" i="4"/>
  <c r="E21" i="4"/>
  <c r="F21" i="4"/>
  <c r="G21" i="4"/>
  <c r="H21" i="4"/>
  <c r="I21" i="4"/>
  <c r="J21" i="4"/>
  <c r="D20" i="4"/>
  <c r="E20" i="4"/>
  <c r="F20" i="4"/>
  <c r="G20" i="4"/>
  <c r="H20" i="4"/>
  <c r="I20" i="4"/>
  <c r="J20" i="4"/>
  <c r="C20" i="4"/>
  <c r="C21" i="4"/>
  <c r="C22" i="4"/>
  <c r="C23" i="4"/>
  <c r="C24" i="4"/>
  <c r="C25" i="4"/>
  <c r="C26" i="4"/>
  <c r="C27" i="4"/>
  <c r="D19" i="4"/>
  <c r="E19" i="4"/>
  <c r="F19" i="4"/>
  <c r="G19" i="4"/>
  <c r="H19" i="4"/>
  <c r="I19" i="4"/>
  <c r="J19" i="4"/>
  <c r="C19" i="4"/>
  <c r="B2" i="4"/>
  <c r="K3" i="4"/>
  <c r="K11" i="4"/>
  <c r="K10" i="4"/>
  <c r="K9" i="4"/>
  <c r="K8" i="4"/>
  <c r="K7" i="4"/>
  <c r="K6" i="4"/>
  <c r="K5" i="4"/>
  <c r="K4" i="4"/>
  <c r="L97" i="2"/>
  <c r="L84" i="2"/>
  <c r="J97" i="2"/>
  <c r="I97" i="2"/>
  <c r="H97" i="2"/>
  <c r="G97" i="2"/>
  <c r="E97" i="2"/>
  <c r="D97" i="2"/>
  <c r="K93" i="2" s="1"/>
  <c r="C97" i="2"/>
  <c r="K97" i="2" s="1"/>
  <c r="B86" i="2"/>
  <c r="L83" i="2"/>
  <c r="L82" i="2"/>
  <c r="L81" i="2"/>
  <c r="L80" i="2"/>
  <c r="L79" i="2"/>
  <c r="L78" i="2"/>
  <c r="L77" i="2"/>
  <c r="L76" i="2"/>
  <c r="L75" i="2"/>
  <c r="L74" i="2"/>
  <c r="K84" i="2"/>
  <c r="K83" i="2"/>
  <c r="K82" i="2"/>
  <c r="K81" i="2"/>
  <c r="K80" i="2"/>
  <c r="K79" i="2"/>
  <c r="K78" i="2"/>
  <c r="K77" i="2"/>
  <c r="K76" i="2"/>
  <c r="K75" i="2"/>
  <c r="K74" i="2"/>
  <c r="D84" i="2"/>
  <c r="E84" i="2"/>
  <c r="F84" i="2"/>
  <c r="G84" i="2"/>
  <c r="H84" i="2"/>
  <c r="I84" i="2"/>
  <c r="J84" i="2"/>
  <c r="C84" i="2"/>
  <c r="B73" i="2"/>
  <c r="B64" i="3"/>
  <c r="B55" i="3"/>
  <c r="B46" i="3"/>
  <c r="E53" i="3" s="1"/>
  <c r="B37" i="3"/>
  <c r="E44" i="3" s="1"/>
  <c r="F3" i="1"/>
  <c r="B28" i="3"/>
  <c r="E35" i="3" s="1"/>
  <c r="E15" i="3"/>
  <c r="J12" i="3" s="1"/>
  <c r="M12" i="3" s="1"/>
  <c r="D15" i="3"/>
  <c r="I14" i="3" s="1"/>
  <c r="L14" i="3" s="1"/>
  <c r="C15" i="3"/>
  <c r="H14" i="3" s="1"/>
  <c r="K14" i="3" s="1"/>
  <c r="J40" i="2"/>
  <c r="J53" i="2" s="1"/>
  <c r="J39" i="2"/>
  <c r="J52" i="2" s="1"/>
  <c r="D38" i="2"/>
  <c r="D51" i="2" s="1"/>
  <c r="D37" i="2"/>
  <c r="D50" i="2" s="1"/>
  <c r="E37" i="2"/>
  <c r="E50" i="2" s="1"/>
  <c r="E36" i="2"/>
  <c r="E49" i="2" s="1"/>
  <c r="F36" i="2"/>
  <c r="F49" i="2" s="1"/>
  <c r="F35" i="2"/>
  <c r="F48" i="2" s="1"/>
  <c r="G35" i="2"/>
  <c r="G48" i="2" s="1"/>
  <c r="G34" i="2"/>
  <c r="G47" i="2" s="1"/>
  <c r="H34" i="2"/>
  <c r="H47" i="2" s="1"/>
  <c r="J32" i="2"/>
  <c r="J45" i="2" s="1"/>
  <c r="C35" i="2"/>
  <c r="C48" i="2" s="1"/>
  <c r="C34" i="2"/>
  <c r="C47" i="2" s="1"/>
  <c r="G15" i="2"/>
  <c r="G36" i="2" s="1"/>
  <c r="G49" i="2" s="1"/>
  <c r="D15" i="2"/>
  <c r="D39" i="2" s="1"/>
  <c r="D52" i="2" s="1"/>
  <c r="E15" i="2"/>
  <c r="E38" i="2" s="1"/>
  <c r="E51" i="2" s="1"/>
  <c r="F15" i="2"/>
  <c r="F37" i="2" s="1"/>
  <c r="F50" i="2" s="1"/>
  <c r="H15" i="2"/>
  <c r="H35" i="2" s="1"/>
  <c r="H48" i="2" s="1"/>
  <c r="I15" i="2"/>
  <c r="I34" i="2" s="1"/>
  <c r="I47" i="2" s="1"/>
  <c r="J15" i="2"/>
  <c r="C15" i="2"/>
  <c r="C41" i="2" s="1"/>
  <c r="C54" i="2" s="1"/>
  <c r="H11" i="3" l="1"/>
  <c r="K11" i="3" s="1"/>
  <c r="N6" i="4"/>
  <c r="O10" i="4"/>
  <c r="G15" i="4"/>
  <c r="J15" i="4"/>
  <c r="F15" i="4"/>
  <c r="I15" i="4"/>
  <c r="E15" i="4"/>
  <c r="H15" i="4"/>
  <c r="D15" i="4"/>
  <c r="M7" i="4"/>
  <c r="O11" i="4"/>
  <c r="P12" i="4"/>
  <c r="O4" i="4"/>
  <c r="M8" i="4"/>
  <c r="O12" i="4"/>
  <c r="P8" i="4"/>
  <c r="K19" i="4"/>
  <c r="P11" i="4"/>
  <c r="P7" i="4"/>
  <c r="P10" i="4"/>
  <c r="P6" i="4"/>
  <c r="N5" i="4"/>
  <c r="O9" i="4"/>
  <c r="P9" i="4"/>
  <c r="P5" i="4"/>
  <c r="M10" i="4"/>
  <c r="K26" i="4"/>
  <c r="M9" i="4"/>
  <c r="N7" i="4"/>
  <c r="O5" i="4"/>
  <c r="M11" i="4"/>
  <c r="N9" i="4"/>
  <c r="O7" i="4"/>
  <c r="N8" i="4"/>
  <c r="M4" i="4"/>
  <c r="M12" i="4"/>
  <c r="N10" i="4"/>
  <c r="O8" i="4"/>
  <c r="M5" i="4"/>
  <c r="N11" i="4"/>
  <c r="O6" i="4"/>
  <c r="M6" i="4"/>
  <c r="N4" i="4"/>
  <c r="N12" i="4"/>
  <c r="K27" i="4"/>
  <c r="K28" i="4"/>
  <c r="K25" i="4"/>
  <c r="K24" i="4"/>
  <c r="K23" i="4"/>
  <c r="K20" i="4"/>
  <c r="K22" i="4"/>
  <c r="K21" i="4"/>
  <c r="M97" i="2"/>
  <c r="L93" i="2"/>
  <c r="K90" i="2"/>
  <c r="L90" i="2" s="1"/>
  <c r="K94" i="2"/>
  <c r="L94" i="2" s="1"/>
  <c r="K95" i="2"/>
  <c r="L95" i="2" s="1"/>
  <c r="K91" i="2"/>
  <c r="L91" i="2" s="1"/>
  <c r="K87" i="2"/>
  <c r="L87" i="2" s="1"/>
  <c r="K88" i="2"/>
  <c r="L88" i="2" s="1"/>
  <c r="K92" i="2"/>
  <c r="L92" i="2" s="1"/>
  <c r="K96" i="2"/>
  <c r="L96" i="2" s="1"/>
  <c r="K89" i="2"/>
  <c r="L89" i="2" s="1"/>
  <c r="C62" i="3"/>
  <c r="D62" i="3"/>
  <c r="C53" i="3"/>
  <c r="D44" i="3"/>
  <c r="H9" i="3"/>
  <c r="K9" i="3" s="1"/>
  <c r="J9" i="3"/>
  <c r="M9" i="3" s="1"/>
  <c r="H10" i="3"/>
  <c r="K10" i="3" s="1"/>
  <c r="J10" i="3"/>
  <c r="M10" i="3" s="1"/>
  <c r="C35" i="3"/>
  <c r="D35" i="3"/>
  <c r="I11" i="3"/>
  <c r="L11" i="3" s="1"/>
  <c r="H12" i="3"/>
  <c r="K12" i="3" s="1"/>
  <c r="H13" i="3"/>
  <c r="K13" i="3" s="1"/>
  <c r="C36" i="2"/>
  <c r="C49" i="2" s="1"/>
  <c r="G32" i="2"/>
  <c r="G45" i="2" s="1"/>
  <c r="G33" i="2"/>
  <c r="G46" i="2" s="1"/>
  <c r="F34" i="2"/>
  <c r="F47" i="2" s="1"/>
  <c r="E35" i="2"/>
  <c r="E48" i="2" s="1"/>
  <c r="D36" i="2"/>
  <c r="D49" i="2" s="1"/>
  <c r="J38" i="2"/>
  <c r="J51" i="2" s="1"/>
  <c r="I39" i="2"/>
  <c r="I52" i="2" s="1"/>
  <c r="H40" i="2"/>
  <c r="H53" i="2" s="1"/>
  <c r="G41" i="2"/>
  <c r="G54" i="2" s="1"/>
  <c r="I41" i="2"/>
  <c r="I54" i="2" s="1"/>
  <c r="H32" i="2"/>
  <c r="H45" i="2" s="1"/>
  <c r="H55" i="2" s="1"/>
  <c r="H56" i="2" s="1"/>
  <c r="H57" i="2" s="1"/>
  <c r="C37" i="2"/>
  <c r="C50" i="2" s="1"/>
  <c r="F32" i="2"/>
  <c r="F45" i="2" s="1"/>
  <c r="F33" i="2"/>
  <c r="F46" i="2" s="1"/>
  <c r="E34" i="2"/>
  <c r="E47" i="2" s="1"/>
  <c r="D35" i="2"/>
  <c r="D48" i="2" s="1"/>
  <c r="J37" i="2"/>
  <c r="J50" i="2" s="1"/>
  <c r="I38" i="2"/>
  <c r="I51" i="2" s="1"/>
  <c r="H39" i="2"/>
  <c r="H52" i="2" s="1"/>
  <c r="G40" i="2"/>
  <c r="G53" i="2" s="1"/>
  <c r="F41" i="2"/>
  <c r="F54" i="2" s="1"/>
  <c r="I33" i="2"/>
  <c r="I46" i="2" s="1"/>
  <c r="C38" i="2"/>
  <c r="C51" i="2" s="1"/>
  <c r="E32" i="2"/>
  <c r="E45" i="2" s="1"/>
  <c r="E33" i="2"/>
  <c r="E46" i="2" s="1"/>
  <c r="D34" i="2"/>
  <c r="D47" i="2" s="1"/>
  <c r="J36" i="2"/>
  <c r="J49" i="2" s="1"/>
  <c r="I37" i="2"/>
  <c r="I50" i="2" s="1"/>
  <c r="H38" i="2"/>
  <c r="H51" i="2" s="1"/>
  <c r="G39" i="2"/>
  <c r="G52" i="2" s="1"/>
  <c r="F40" i="2"/>
  <c r="F53" i="2" s="1"/>
  <c r="E41" i="2"/>
  <c r="E54" i="2" s="1"/>
  <c r="I40" i="2"/>
  <c r="I53" i="2" s="1"/>
  <c r="C39" i="2"/>
  <c r="C52" i="2" s="1"/>
  <c r="D32" i="2"/>
  <c r="D45" i="2" s="1"/>
  <c r="D33" i="2"/>
  <c r="D46" i="2" s="1"/>
  <c r="J35" i="2"/>
  <c r="J48" i="2" s="1"/>
  <c r="I36" i="2"/>
  <c r="I49" i="2" s="1"/>
  <c r="H37" i="2"/>
  <c r="H50" i="2" s="1"/>
  <c r="G38" i="2"/>
  <c r="G51" i="2" s="1"/>
  <c r="F39" i="2"/>
  <c r="F52" i="2" s="1"/>
  <c r="E40" i="2"/>
  <c r="E53" i="2" s="1"/>
  <c r="D41" i="2"/>
  <c r="D54" i="2" s="1"/>
  <c r="C32" i="2"/>
  <c r="C45" i="2" s="1"/>
  <c r="C40" i="2"/>
  <c r="C53" i="2" s="1"/>
  <c r="I32" i="2"/>
  <c r="I45" i="2" s="1"/>
  <c r="I55" i="2" s="1"/>
  <c r="I56" i="2" s="1"/>
  <c r="I57" i="2" s="1"/>
  <c r="J34" i="2"/>
  <c r="J47" i="2" s="1"/>
  <c r="I35" i="2"/>
  <c r="I48" i="2" s="1"/>
  <c r="H36" i="2"/>
  <c r="H49" i="2" s="1"/>
  <c r="G37" i="2"/>
  <c r="G50" i="2" s="1"/>
  <c r="F38" i="2"/>
  <c r="F51" i="2" s="1"/>
  <c r="E39" i="2"/>
  <c r="E52" i="2" s="1"/>
  <c r="D40" i="2"/>
  <c r="D53" i="2" s="1"/>
  <c r="H33" i="2"/>
  <c r="H46" i="2" s="1"/>
  <c r="H41" i="2"/>
  <c r="H54" i="2" s="1"/>
  <c r="C33" i="2"/>
  <c r="C46" i="2" s="1"/>
  <c r="J33" i="2"/>
  <c r="J46" i="2" s="1"/>
  <c r="J55" i="2" s="1"/>
  <c r="J56" i="2" s="1"/>
  <c r="J57" i="2" s="1"/>
  <c r="J41" i="2"/>
  <c r="J54" i="2" s="1"/>
  <c r="I13" i="3"/>
  <c r="L13" i="3" s="1"/>
  <c r="J11" i="3"/>
  <c r="M11" i="3" s="1"/>
  <c r="J13" i="3"/>
  <c r="M13" i="3" s="1"/>
  <c r="I9" i="3"/>
  <c r="L9" i="3" s="1"/>
  <c r="J14" i="3"/>
  <c r="M14" i="3" s="1"/>
  <c r="I12" i="3"/>
  <c r="L12" i="3" s="1"/>
  <c r="I10" i="3"/>
  <c r="L10" i="3" s="1"/>
  <c r="B2" i="2"/>
  <c r="D13" i="2"/>
  <c r="E13" i="2"/>
  <c r="F13" i="2"/>
  <c r="G13" i="2"/>
  <c r="H13" i="2"/>
  <c r="I13" i="2"/>
  <c r="J13" i="2"/>
  <c r="F5" i="1"/>
  <c r="F4" i="1"/>
  <c r="F59" i="3" l="1"/>
  <c r="F60" i="3"/>
  <c r="F58" i="3"/>
  <c r="F61" i="3"/>
  <c r="F57" i="3"/>
  <c r="F56" i="3"/>
  <c r="F62" i="3"/>
  <c r="K15" i="3"/>
  <c r="K16" i="3" s="1"/>
  <c r="K17" i="3" s="1"/>
  <c r="C24" i="3" s="1"/>
  <c r="F50" i="3"/>
  <c r="F49" i="3"/>
  <c r="F52" i="3"/>
  <c r="F48" i="3"/>
  <c r="F51" i="3"/>
  <c r="F47" i="3"/>
  <c r="F53" i="3"/>
  <c r="F41" i="3"/>
  <c r="F42" i="3"/>
  <c r="F44" i="3"/>
  <c r="F40" i="3"/>
  <c r="F38" i="3"/>
  <c r="F43" i="3"/>
  <c r="F39" i="3"/>
  <c r="F32" i="3"/>
  <c r="F31" i="3"/>
  <c r="F30" i="3"/>
  <c r="F35" i="3"/>
  <c r="F29" i="3"/>
  <c r="F34" i="3"/>
  <c r="F33" i="3"/>
  <c r="L15" i="3"/>
  <c r="L16" i="3" s="1"/>
  <c r="L17" i="3" s="1"/>
  <c r="M15" i="3"/>
  <c r="M16" i="3" s="1"/>
  <c r="M17" i="3" s="1"/>
  <c r="I63" i="2"/>
  <c r="I64" i="2"/>
  <c r="I70" i="2"/>
  <c r="I65" i="2"/>
  <c r="I66" i="2"/>
  <c r="I67" i="2"/>
  <c r="I69" i="2"/>
  <c r="I62" i="2"/>
  <c r="I68" i="2"/>
  <c r="I61" i="2"/>
  <c r="H64" i="2"/>
  <c r="H65" i="2"/>
  <c r="H66" i="2"/>
  <c r="H62" i="2"/>
  <c r="H63" i="2"/>
  <c r="H67" i="2"/>
  <c r="H70" i="2"/>
  <c r="H61" i="2"/>
  <c r="H68" i="2"/>
  <c r="H69" i="2"/>
  <c r="J70" i="2"/>
  <c r="J62" i="2"/>
  <c r="J61" i="2"/>
  <c r="J68" i="2"/>
  <c r="J63" i="2"/>
  <c r="J64" i="2"/>
  <c r="J65" i="2"/>
  <c r="J66" i="2"/>
  <c r="J67" i="2"/>
  <c r="J69" i="2"/>
  <c r="E55" i="2"/>
  <c r="E56" i="2" s="1"/>
  <c r="E57" i="2" s="1"/>
  <c r="C55" i="2"/>
  <c r="C56" i="2" s="1"/>
  <c r="C57" i="2" s="1"/>
  <c r="G55" i="2"/>
  <c r="G56" i="2" s="1"/>
  <c r="G57" i="2" s="1"/>
  <c r="D55" i="2"/>
  <c r="D56" i="2" s="1"/>
  <c r="D57" i="2" s="1"/>
  <c r="F55" i="2"/>
  <c r="F56" i="2" s="1"/>
  <c r="F57" i="2" s="1"/>
  <c r="I14" i="2"/>
  <c r="H14" i="2"/>
  <c r="G14" i="2"/>
  <c r="D14" i="2"/>
  <c r="J14" i="2"/>
  <c r="F14" i="2"/>
  <c r="E14" i="2"/>
  <c r="C25" i="3" l="1"/>
  <c r="C20" i="3"/>
  <c r="C21" i="3"/>
  <c r="G60" i="3"/>
  <c r="G59" i="3"/>
  <c r="G56" i="3"/>
  <c r="G57" i="3"/>
  <c r="G61" i="3"/>
  <c r="G58" i="3"/>
  <c r="G51" i="3"/>
  <c r="G48" i="3"/>
  <c r="C22" i="3"/>
  <c r="C23" i="3"/>
  <c r="G49" i="3"/>
  <c r="G50" i="3"/>
  <c r="G47" i="3"/>
  <c r="G52" i="3"/>
  <c r="G40" i="3"/>
  <c r="G41" i="3"/>
  <c r="G39" i="3"/>
  <c r="G43" i="3"/>
  <c r="G42" i="3"/>
  <c r="G38" i="3"/>
  <c r="G30" i="3"/>
  <c r="G32" i="3"/>
  <c r="G31" i="3"/>
  <c r="E20" i="3"/>
  <c r="E25" i="3"/>
  <c r="E21" i="3"/>
  <c r="E22" i="3"/>
  <c r="E24" i="3"/>
  <c r="E23" i="3"/>
  <c r="D20" i="3"/>
  <c r="D21" i="3"/>
  <c r="D25" i="3"/>
  <c r="D24" i="3"/>
  <c r="D23" i="3"/>
  <c r="D22" i="3"/>
  <c r="G33" i="3"/>
  <c r="G34" i="3"/>
  <c r="G29" i="3"/>
  <c r="G65" i="2"/>
  <c r="G64" i="2"/>
  <c r="G66" i="2"/>
  <c r="G63" i="2"/>
  <c r="G67" i="2"/>
  <c r="G68" i="2"/>
  <c r="G69" i="2"/>
  <c r="G70" i="2"/>
  <c r="G62" i="2"/>
  <c r="G61" i="2"/>
  <c r="C63" i="2"/>
  <c r="C64" i="2"/>
  <c r="C70" i="2"/>
  <c r="C62" i="2"/>
  <c r="C61" i="2"/>
  <c r="C69" i="2"/>
  <c r="C68" i="2"/>
  <c r="C67" i="2"/>
  <c r="C66" i="2"/>
  <c r="C65" i="2"/>
  <c r="E67" i="2"/>
  <c r="E68" i="2"/>
  <c r="E69" i="2"/>
  <c r="E65" i="2"/>
  <c r="E66" i="2"/>
  <c r="E70" i="2"/>
  <c r="E62" i="2"/>
  <c r="E61" i="2"/>
  <c r="E63" i="2"/>
  <c r="E64" i="2"/>
  <c r="D68" i="2"/>
  <c r="D69" i="2"/>
  <c r="D70" i="2"/>
  <c r="D62" i="2"/>
  <c r="D61" i="2"/>
  <c r="D63" i="2"/>
  <c r="D67" i="2"/>
  <c r="D64" i="2"/>
  <c r="D65" i="2"/>
  <c r="D66" i="2"/>
  <c r="F66" i="2"/>
  <c r="F67" i="2"/>
  <c r="F68" i="2"/>
  <c r="F69" i="2"/>
  <c r="F70" i="2"/>
  <c r="F62" i="2"/>
  <c r="F61" i="2"/>
  <c r="F65" i="2"/>
  <c r="F63" i="2"/>
  <c r="F64" i="2"/>
  <c r="I23" i="2"/>
  <c r="I21" i="2"/>
  <c r="I24" i="2"/>
  <c r="I22" i="2"/>
  <c r="I25" i="2"/>
  <c r="I26" i="2"/>
  <c r="I27" i="2"/>
  <c r="I28" i="2"/>
  <c r="I20" i="2"/>
  <c r="I19" i="2"/>
  <c r="C27" i="2"/>
  <c r="C26" i="2"/>
  <c r="C25" i="2"/>
  <c r="C24" i="2"/>
  <c r="C23" i="2"/>
  <c r="C22" i="2"/>
  <c r="C21" i="2"/>
  <c r="C28" i="2"/>
  <c r="C20" i="2"/>
  <c r="C19" i="2"/>
  <c r="E27" i="2"/>
  <c r="E28" i="2"/>
  <c r="E20" i="2"/>
  <c r="E19" i="2"/>
  <c r="E23" i="2"/>
  <c r="E21" i="2"/>
  <c r="E24" i="2"/>
  <c r="E22" i="2"/>
  <c r="E25" i="2"/>
  <c r="E26" i="2"/>
  <c r="H24" i="2"/>
  <c r="H22" i="2"/>
  <c r="H25" i="2"/>
  <c r="H26" i="2"/>
  <c r="H27" i="2"/>
  <c r="H28" i="2"/>
  <c r="H20" i="2"/>
  <c r="H19" i="2"/>
  <c r="H23" i="2"/>
  <c r="H21" i="2"/>
  <c r="F26" i="2"/>
  <c r="F27" i="2"/>
  <c r="F28" i="2"/>
  <c r="F20" i="2"/>
  <c r="F19" i="2"/>
  <c r="F23" i="2"/>
  <c r="F21" i="2"/>
  <c r="F24" i="2"/>
  <c r="F22" i="2"/>
  <c r="F25" i="2"/>
  <c r="J23" i="2"/>
  <c r="J24" i="2"/>
  <c r="J22" i="2"/>
  <c r="J25" i="2"/>
  <c r="J21" i="2"/>
  <c r="J26" i="2"/>
  <c r="J27" i="2"/>
  <c r="J28" i="2"/>
  <c r="J20" i="2"/>
  <c r="J19" i="2"/>
  <c r="D28" i="2"/>
  <c r="D22" i="2"/>
  <c r="D23" i="2"/>
  <c r="D21" i="2"/>
  <c r="D24" i="2"/>
  <c r="D20" i="2"/>
  <c r="D25" i="2"/>
  <c r="D26" i="2"/>
  <c r="D27" i="2"/>
  <c r="G25" i="2"/>
  <c r="G26" i="2"/>
  <c r="G27" i="2"/>
  <c r="G28" i="2"/>
  <c r="G20" i="2"/>
  <c r="G19" i="2"/>
  <c r="G23" i="2"/>
  <c r="G21" i="2"/>
  <c r="G24" i="2"/>
  <c r="G22" i="2"/>
  <c r="G44" i="3" l="1"/>
  <c r="G62" i="3"/>
  <c r="G53" i="3"/>
  <c r="G35" i="3"/>
  <c r="H44" i="3" l="1"/>
  <c r="C68" i="3"/>
  <c r="C69" i="3"/>
  <c r="C67" i="3"/>
  <c r="C66" i="3"/>
  <c r="C65" i="3"/>
  <c r="C70" i="3"/>
  <c r="H53" i="3"/>
  <c r="H62" i="3"/>
  <c r="E67" i="3" l="1"/>
  <c r="E70" i="3"/>
  <c r="E66" i="3"/>
  <c r="E69" i="3"/>
  <c r="E65" i="3"/>
  <c r="E68" i="3"/>
  <c r="D69" i="3"/>
  <c r="D65" i="3"/>
  <c r="D68" i="3"/>
  <c r="D67" i="3"/>
  <c r="D70" i="3"/>
  <c r="D66" i="3"/>
</calcChain>
</file>

<file path=xl/sharedStrings.xml><?xml version="1.0" encoding="utf-8"?>
<sst xmlns="http://schemas.openxmlformats.org/spreadsheetml/2006/main" count="361" uniqueCount="87">
  <si>
    <t>D1</t>
  </si>
  <si>
    <t>D2</t>
  </si>
  <si>
    <t>D3</t>
  </si>
  <si>
    <t>search</t>
  </si>
  <si>
    <t>engin</t>
  </si>
  <si>
    <t>index</t>
  </si>
  <si>
    <t>Q</t>
  </si>
  <si>
    <t>RSV=Q.Di</t>
  </si>
  <si>
    <t>SIM(Q,Di)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</si>
  <si>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</si>
  <si>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</si>
  <si>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</si>
  <si>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</si>
  <si>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</si>
  <si>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</si>
  <si>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</si>
  <si>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</si>
  <si>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</si>
  <si>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</si>
  <si>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Term1</t>
  </si>
  <si>
    <t>Term2</t>
  </si>
  <si>
    <t>Term3</t>
  </si>
  <si>
    <t>Term4</t>
  </si>
  <si>
    <t>Term5</t>
  </si>
  <si>
    <t>Term6</t>
  </si>
  <si>
    <t>Term7</t>
  </si>
  <si>
    <t>Term8</t>
  </si>
  <si>
    <t>tf</t>
  </si>
  <si>
    <t>df</t>
  </si>
  <si>
    <t>idf</t>
  </si>
  <si>
    <t>tf*idf</t>
  </si>
  <si>
    <t>tfk</t>
  </si>
  <si>
    <t>pk</t>
  </si>
  <si>
    <t>info</t>
  </si>
  <si>
    <t>avg</t>
  </si>
  <si>
    <t>noise</t>
  </si>
  <si>
    <t>signal</t>
  </si>
  <si>
    <t>weight</t>
  </si>
  <si>
    <t>D*</t>
  </si>
  <si>
    <t>sim</t>
  </si>
  <si>
    <t>rsv</t>
  </si>
  <si>
    <t>discrimination</t>
  </si>
  <si>
    <t>sim1</t>
  </si>
  <si>
    <t>sim2</t>
  </si>
  <si>
    <t>sim3</t>
  </si>
  <si>
    <t>signal-to-noise ratio</t>
  </si>
  <si>
    <t>A</t>
  </si>
  <si>
    <t>B</t>
  </si>
  <si>
    <t>C</t>
  </si>
  <si>
    <t>D</t>
  </si>
  <si>
    <t>E</t>
  </si>
  <si>
    <t>F</t>
  </si>
  <si>
    <t>G</t>
  </si>
  <si>
    <t>H</t>
  </si>
  <si>
    <t>Query</t>
  </si>
  <si>
    <t>Dice</t>
  </si>
  <si>
    <t>Jaccard</t>
  </si>
  <si>
    <t>cos</t>
  </si>
  <si>
    <t>dot</t>
  </si>
  <si>
    <t>dice</t>
  </si>
  <si>
    <t>jaccard</t>
  </si>
  <si>
    <t>Binary</t>
  </si>
  <si>
    <t>binary</t>
  </si>
  <si>
    <t>T1</t>
  </si>
  <si>
    <t>T2</t>
  </si>
  <si>
    <t>T3</t>
  </si>
  <si>
    <t>T4</t>
  </si>
  <si>
    <t>T5</t>
  </si>
  <si>
    <t>T6</t>
  </si>
  <si>
    <t>R</t>
  </si>
  <si>
    <t>D4</t>
  </si>
  <si>
    <t>D5</t>
  </si>
  <si>
    <t>D6</t>
  </si>
  <si>
    <t>D7</t>
  </si>
  <si>
    <t>D8</t>
  </si>
  <si>
    <t>D9</t>
  </si>
  <si>
    <t>D10</t>
  </si>
  <si>
    <t>P (xt = 1|R = 1) = |VRt|/|VR|</t>
  </si>
  <si>
    <t>P (xt = 1|R = 0) = (d ft − |VRt |)/(N − |VR|)</t>
  </si>
  <si>
    <t>N=10</t>
  </si>
  <si>
    <t>dft</t>
  </si>
  <si>
    <t>VRt</t>
  </si>
  <si>
    <t>P(R)</t>
  </si>
  <si>
    <t>P(NR)</t>
  </si>
  <si>
    <t>Q.Di</t>
  </si>
  <si>
    <t>|Di|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</si>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</sst>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2" borderId="0" xfId="0" applyFill="1"/>
    <xf numFmtId="0" fontId="3" fillId="0" borderId="1" xfId="0" applyFont="1" applyBorder="1"/>
    <xf numFmtId="0" fontId="3" fillId="0" borderId="2" xfId="0" applyFont="1" applyFill="1" applyBorder="1"/>
    <xf numFmtId="0" fontId="3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4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H13" sqref="H13"/>
    </sheetView>
  </sheetViews>
  <sheetFormatPr defaultRowHeight="15" x14ac:dyDescent="0.25"/>
  <cols>
    <col min="6" max="8" width="12.5703125" customWidth="1"/>
  </cols>
  <sheetData>
    <row r="2" spans="2:8" x14ac:dyDescent="0.25">
      <c r="B2" s="1"/>
      <c r="C2" s="1" t="s">
        <v>3</v>
      </c>
      <c r="D2" s="1" t="s">
        <v>4</v>
      </c>
      <c r="E2" s="1" t="s">
        <v>5</v>
      </c>
      <c r="F2" s="2" t="s">
        <v>84</v>
      </c>
      <c r="G2" s="2" t="s">
        <v>85</v>
      </c>
      <c r="H2" s="2" t="s">
        <v>8</v>
      </c>
    </row>
    <row r="3" spans="2:8" x14ac:dyDescent="0.25">
      <c r="B3" s="1" t="s">
        <v>0</v>
      </c>
      <c r="C3" s="1">
        <v>3</v>
      </c>
      <c r="D3" s="1">
        <v>2</v>
      </c>
      <c r="E3" s="1">
        <v>1</v>
      </c>
      <c r="F3" s="2">
        <f>C3*C6+D3*D6+E3*E6</f>
        <v>6</v>
      </c>
      <c r="G3" s="2">
        <f>POWER(C3,2)+POWER(D3,2)+POWER(E3,2)</f>
        <v>14</v>
      </c>
      <c r="H3" s="2">
        <f>F3/(SQRT(G3)*SQRT(G6))</f>
        <v>0.92582009977255153</v>
      </c>
    </row>
    <row r="4" spans="2:8" x14ac:dyDescent="0.25">
      <c r="B4" s="1" t="s">
        <v>1</v>
      </c>
      <c r="C4" s="1">
        <v>0</v>
      </c>
      <c r="D4" s="1">
        <v>0</v>
      </c>
      <c r="E4" s="1">
        <v>2</v>
      </c>
      <c r="F4" s="2">
        <f>C4*C6+D4*D6+E4*E6</f>
        <v>2</v>
      </c>
      <c r="G4" s="2">
        <f t="shared" ref="G4:G6" si="0">POWER(C4,2)+POWER(D4,2)+POWER(E4,2)</f>
        <v>4</v>
      </c>
      <c r="H4" s="2">
        <f>F4/(SQRT(G4)*SQRT(G6))</f>
        <v>0.57735026918962584</v>
      </c>
    </row>
    <row r="5" spans="2:8" x14ac:dyDescent="0.25">
      <c r="B5" s="1" t="s">
        <v>2</v>
      </c>
      <c r="C5" s="1">
        <v>1</v>
      </c>
      <c r="D5" s="1">
        <v>1</v>
      </c>
      <c r="E5" s="1">
        <v>0</v>
      </c>
      <c r="F5" s="2">
        <f>C5*C6+D5*D6+E5*E6</f>
        <v>2</v>
      </c>
      <c r="G5" s="2">
        <f t="shared" si="0"/>
        <v>2</v>
      </c>
      <c r="H5" s="2">
        <f>F5/(SQRT(G5)*SQRT(G6))</f>
        <v>0.81649658092772592</v>
      </c>
    </row>
    <row r="6" spans="2:8" x14ac:dyDescent="0.25">
      <c r="B6" s="2" t="s">
        <v>6</v>
      </c>
      <c r="C6" s="2">
        <v>1</v>
      </c>
      <c r="D6" s="2">
        <v>1</v>
      </c>
      <c r="E6" s="2">
        <v>1</v>
      </c>
      <c r="F6" s="1"/>
      <c r="G6" s="2">
        <f t="shared" si="0"/>
        <v>3</v>
      </c>
      <c r="H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7"/>
  <sheetViews>
    <sheetView topLeftCell="A10" workbookViewId="0">
      <selection activeCell="D19" sqref="D19"/>
    </sheetView>
  </sheetViews>
  <sheetFormatPr defaultRowHeight="15" x14ac:dyDescent="0.25"/>
  <sheetData>
    <row r="1" spans="2:10" x14ac:dyDescent="0.25">
      <c r="B1" t="s">
        <v>27</v>
      </c>
    </row>
    <row r="2" spans="2:10" s="4" customFormat="1" x14ac:dyDescent="0.25">
      <c r="B2" s="3">
        <f>COUNTIF(B3:B12,"&lt;&gt;0")</f>
        <v>10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</row>
    <row r="3" spans="2:10" x14ac:dyDescent="0.25">
      <c r="B3" s="1" t="s">
        <v>9</v>
      </c>
      <c r="C3" s="1">
        <v>0</v>
      </c>
      <c r="D3" s="1">
        <v>3</v>
      </c>
      <c r="E3" s="1">
        <v>1</v>
      </c>
      <c r="F3" s="1">
        <v>0</v>
      </c>
      <c r="G3" s="1">
        <v>0</v>
      </c>
      <c r="H3" s="1">
        <v>2</v>
      </c>
      <c r="I3" s="1">
        <v>1</v>
      </c>
      <c r="J3" s="1">
        <v>0</v>
      </c>
    </row>
    <row r="4" spans="2:10" x14ac:dyDescent="0.25">
      <c r="B4" s="1" t="s">
        <v>10</v>
      </c>
      <c r="C4" s="1">
        <v>5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2</v>
      </c>
    </row>
    <row r="5" spans="2:10" x14ac:dyDescent="0.25">
      <c r="B5" s="1" t="s">
        <v>11</v>
      </c>
      <c r="C5" s="1">
        <v>3</v>
      </c>
      <c r="D5" s="1">
        <v>0</v>
      </c>
      <c r="E5" s="1">
        <v>4</v>
      </c>
      <c r="F5" s="1">
        <v>3</v>
      </c>
      <c r="G5" s="1">
        <v>4</v>
      </c>
      <c r="H5" s="1">
        <v>0</v>
      </c>
      <c r="I5" s="1">
        <v>0</v>
      </c>
      <c r="J5" s="1">
        <v>5</v>
      </c>
    </row>
    <row r="6" spans="2:10" x14ac:dyDescent="0.25">
      <c r="B6" s="1" t="s">
        <v>12</v>
      </c>
      <c r="C6" s="1">
        <v>1</v>
      </c>
      <c r="D6" s="1">
        <v>8</v>
      </c>
      <c r="E6" s="1">
        <v>0</v>
      </c>
      <c r="F6" s="1">
        <v>3</v>
      </c>
      <c r="G6" s="1">
        <v>0</v>
      </c>
      <c r="H6" s="1">
        <v>1</v>
      </c>
      <c r="I6" s="1">
        <v>4</v>
      </c>
      <c r="J6" s="1">
        <v>0</v>
      </c>
    </row>
    <row r="7" spans="2:10" x14ac:dyDescent="0.25">
      <c r="B7" s="1" t="s">
        <v>13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5</v>
      </c>
      <c r="I7" s="1">
        <v>4</v>
      </c>
      <c r="J7" s="1">
        <v>2</v>
      </c>
    </row>
    <row r="8" spans="2:10" x14ac:dyDescent="0.25">
      <c r="B8" s="1" t="s">
        <v>14</v>
      </c>
      <c r="C8" s="1">
        <v>2</v>
      </c>
      <c r="D8" s="1">
        <v>0</v>
      </c>
      <c r="E8" s="1">
        <v>2</v>
      </c>
      <c r="F8" s="1">
        <v>0</v>
      </c>
      <c r="G8" s="1">
        <v>0</v>
      </c>
      <c r="H8" s="1">
        <v>4</v>
      </c>
      <c r="I8" s="1">
        <v>0</v>
      </c>
      <c r="J8" s="1">
        <v>1</v>
      </c>
    </row>
    <row r="9" spans="2:10" x14ac:dyDescent="0.25">
      <c r="B9" s="1" t="s">
        <v>15</v>
      </c>
      <c r="C9" s="1">
        <v>2</v>
      </c>
      <c r="D9" s="1">
        <v>5</v>
      </c>
      <c r="E9" s="1">
        <v>0</v>
      </c>
      <c r="F9" s="1">
        <v>3</v>
      </c>
      <c r="G9" s="1">
        <v>0</v>
      </c>
      <c r="H9" s="1">
        <v>1</v>
      </c>
      <c r="I9" s="1">
        <v>4</v>
      </c>
      <c r="J9" s="1">
        <v>2</v>
      </c>
    </row>
    <row r="10" spans="2:10" x14ac:dyDescent="0.25">
      <c r="B10" s="1" t="s">
        <v>16</v>
      </c>
      <c r="C10" s="1">
        <v>3</v>
      </c>
      <c r="D10" s="1">
        <v>3</v>
      </c>
      <c r="E10" s="1">
        <v>0</v>
      </c>
      <c r="F10" s="1">
        <v>2</v>
      </c>
      <c r="G10" s="1">
        <v>0</v>
      </c>
      <c r="H10" s="1">
        <v>0</v>
      </c>
      <c r="I10" s="1">
        <v>1</v>
      </c>
      <c r="J10" s="1">
        <v>3</v>
      </c>
    </row>
    <row r="11" spans="2:10" x14ac:dyDescent="0.25">
      <c r="B11" s="1" t="s">
        <v>17</v>
      </c>
      <c r="C11" s="1">
        <v>0</v>
      </c>
      <c r="D11" s="1">
        <v>0</v>
      </c>
      <c r="E11" s="1">
        <v>3</v>
      </c>
      <c r="F11" s="1">
        <v>3</v>
      </c>
      <c r="G11" s="1">
        <v>3</v>
      </c>
      <c r="H11" s="1">
        <v>0</v>
      </c>
      <c r="I11" s="1">
        <v>0</v>
      </c>
      <c r="J11" s="1">
        <v>0</v>
      </c>
    </row>
    <row r="12" spans="2:10" x14ac:dyDescent="0.25">
      <c r="B12" s="1" t="s">
        <v>18</v>
      </c>
      <c r="C12" s="1">
        <v>1</v>
      </c>
      <c r="D12" s="1">
        <v>0</v>
      </c>
      <c r="E12" s="1">
        <v>5</v>
      </c>
      <c r="F12" s="1">
        <v>0</v>
      </c>
      <c r="G12" s="1">
        <v>2</v>
      </c>
      <c r="H12" s="1">
        <v>4</v>
      </c>
      <c r="I12" s="1">
        <v>0</v>
      </c>
      <c r="J12" s="1">
        <v>2</v>
      </c>
    </row>
    <row r="13" spans="2:10" x14ac:dyDescent="0.25">
      <c r="B13" s="6" t="s">
        <v>28</v>
      </c>
      <c r="C13" s="5">
        <f>COUNTIF(C3:C12,"&lt;&gt;0")</f>
        <v>7</v>
      </c>
      <c r="D13" s="5">
        <f t="shared" ref="D13:J13" si="0">COUNTIF(D3:D12,"&lt;&gt;0")</f>
        <v>5</v>
      </c>
      <c r="E13" s="5">
        <f t="shared" si="0"/>
        <v>5</v>
      </c>
      <c r="F13" s="5">
        <f t="shared" si="0"/>
        <v>5</v>
      </c>
      <c r="G13" s="5">
        <f t="shared" si="0"/>
        <v>4</v>
      </c>
      <c r="H13" s="5">
        <f t="shared" si="0"/>
        <v>6</v>
      </c>
      <c r="I13" s="5">
        <f t="shared" si="0"/>
        <v>5</v>
      </c>
      <c r="J13" s="5">
        <f t="shared" si="0"/>
        <v>7</v>
      </c>
    </row>
    <row r="14" spans="2:10" x14ac:dyDescent="0.25">
      <c r="B14" s="6" t="s">
        <v>29</v>
      </c>
      <c r="C14" s="5">
        <f>LOG(B2/C13)</f>
        <v>0.15490195998574319</v>
      </c>
      <c r="D14" s="5">
        <f>LOG(B2/D13)</f>
        <v>0.3010299956639812</v>
      </c>
      <c r="E14" s="5">
        <f>LOG(B2/E13)</f>
        <v>0.3010299956639812</v>
      </c>
      <c r="F14" s="5">
        <f>LOG(B2/F13)</f>
        <v>0.3010299956639812</v>
      </c>
      <c r="G14" s="5">
        <f>LOG(B2/G13)</f>
        <v>0.3979400086720376</v>
      </c>
      <c r="H14" s="5">
        <f>LOG(B2/H13)</f>
        <v>0.22184874961635639</v>
      </c>
      <c r="I14" s="5">
        <f>LOG(B2/I13)</f>
        <v>0.3010299956639812</v>
      </c>
      <c r="J14" s="5">
        <f>LOG(B2/J13)</f>
        <v>0.15490195998574319</v>
      </c>
    </row>
    <row r="15" spans="2:10" x14ac:dyDescent="0.25">
      <c r="B15" s="6" t="s">
        <v>31</v>
      </c>
      <c r="C15" s="5">
        <f>SUM(C3:C12)</f>
        <v>17</v>
      </c>
      <c r="D15" s="5">
        <f t="shared" ref="D15:J15" si="1">SUM(D3:D12)</f>
        <v>20</v>
      </c>
      <c r="E15" s="5">
        <f t="shared" si="1"/>
        <v>15</v>
      </c>
      <c r="F15" s="5">
        <f t="shared" si="1"/>
        <v>14</v>
      </c>
      <c r="G15" s="5">
        <f>SUM(G3:G12)</f>
        <v>12</v>
      </c>
      <c r="H15" s="5">
        <f t="shared" si="1"/>
        <v>17</v>
      </c>
      <c r="I15" s="5">
        <f t="shared" si="1"/>
        <v>14</v>
      </c>
      <c r="J15" s="5">
        <f t="shared" si="1"/>
        <v>17</v>
      </c>
    </row>
    <row r="17" spans="2:10" x14ac:dyDescent="0.25">
      <c r="B17" s="9" t="s">
        <v>30</v>
      </c>
    </row>
    <row r="18" spans="2:10" x14ac:dyDescent="0.25">
      <c r="B18" s="3"/>
      <c r="C18" s="3" t="s">
        <v>19</v>
      </c>
      <c r="D18" s="3" t="s">
        <v>20</v>
      </c>
      <c r="E18" s="3" t="s">
        <v>21</v>
      </c>
      <c r="F18" s="3" t="s">
        <v>22</v>
      </c>
      <c r="G18" s="3" t="s">
        <v>23</v>
      </c>
      <c r="H18" s="3" t="s">
        <v>24</v>
      </c>
      <c r="I18" s="3" t="s">
        <v>25</v>
      </c>
      <c r="J18" s="3" t="s">
        <v>26</v>
      </c>
    </row>
    <row r="19" spans="2:10" x14ac:dyDescent="0.25">
      <c r="B19" s="1" t="s">
        <v>9</v>
      </c>
      <c r="C19" s="1">
        <f>C3*C14</f>
        <v>0</v>
      </c>
      <c r="D19" s="1">
        <f>D3*D14</f>
        <v>0.90308998699194354</v>
      </c>
      <c r="E19" s="1">
        <f t="shared" ref="E19:J19" si="2">E3*E14</f>
        <v>0.3010299956639812</v>
      </c>
      <c r="F19" s="1">
        <f t="shared" si="2"/>
        <v>0</v>
      </c>
      <c r="G19" s="1">
        <f t="shared" si="2"/>
        <v>0</v>
      </c>
      <c r="H19" s="1">
        <f t="shared" si="2"/>
        <v>0.44369749923271279</v>
      </c>
      <c r="I19" s="1">
        <f t="shared" si="2"/>
        <v>0.3010299956639812</v>
      </c>
      <c r="J19" s="1">
        <f t="shared" si="2"/>
        <v>0</v>
      </c>
    </row>
    <row r="20" spans="2:10" x14ac:dyDescent="0.25">
      <c r="B20" s="1" t="s">
        <v>10</v>
      </c>
      <c r="C20" s="1">
        <f>C4*C14</f>
        <v>0.77450979992871594</v>
      </c>
      <c r="D20" s="1">
        <f>D4*D14</f>
        <v>0</v>
      </c>
      <c r="E20" s="1">
        <f t="shared" ref="E20:J20" si="3">E4*E14</f>
        <v>0</v>
      </c>
      <c r="F20" s="1">
        <f t="shared" si="3"/>
        <v>0</v>
      </c>
      <c r="G20" s="1">
        <f t="shared" si="3"/>
        <v>1.1938200260161129</v>
      </c>
      <c r="H20" s="1">
        <f t="shared" si="3"/>
        <v>0</v>
      </c>
      <c r="I20" s="1">
        <f t="shared" si="3"/>
        <v>0</v>
      </c>
      <c r="J20" s="1">
        <f t="shared" si="3"/>
        <v>0.30980391997148637</v>
      </c>
    </row>
    <row r="21" spans="2:10" x14ac:dyDescent="0.25">
      <c r="B21" s="1" t="s">
        <v>11</v>
      </c>
      <c r="C21" s="1">
        <f>C5*C14</f>
        <v>0.46470587995722956</v>
      </c>
      <c r="D21" s="1">
        <f t="shared" ref="D21:I21" si="4">D5*D14</f>
        <v>0</v>
      </c>
      <c r="E21" s="1">
        <f t="shared" si="4"/>
        <v>1.2041199826559248</v>
      </c>
      <c r="F21" s="1">
        <f t="shared" si="4"/>
        <v>0.90308998699194354</v>
      </c>
      <c r="G21" s="1">
        <f t="shared" si="4"/>
        <v>1.5917600346881504</v>
      </c>
      <c r="H21" s="1">
        <f t="shared" si="4"/>
        <v>0</v>
      </c>
      <c r="I21" s="1">
        <f t="shared" si="4"/>
        <v>0</v>
      </c>
      <c r="J21" s="1">
        <f>J5*J14</f>
        <v>0.77450979992871594</v>
      </c>
    </row>
    <row r="22" spans="2:10" x14ac:dyDescent="0.25">
      <c r="B22" s="10" t="s">
        <v>12</v>
      </c>
      <c r="C22" s="10">
        <f>C6*C14</f>
        <v>0.15490195998574319</v>
      </c>
      <c r="D22" s="10">
        <f>D6*D14</f>
        <v>2.4082399653118496</v>
      </c>
      <c r="E22" s="10">
        <f t="shared" ref="E22:J22" si="5">E6*E14</f>
        <v>0</v>
      </c>
      <c r="F22" s="10">
        <f t="shared" si="5"/>
        <v>0.90308998699194354</v>
      </c>
      <c r="G22" s="10">
        <f t="shared" si="5"/>
        <v>0</v>
      </c>
      <c r="H22" s="10">
        <f t="shared" si="5"/>
        <v>0.22184874961635639</v>
      </c>
      <c r="I22" s="10">
        <f t="shared" si="5"/>
        <v>1.2041199826559248</v>
      </c>
      <c r="J22" s="10">
        <f t="shared" si="5"/>
        <v>0</v>
      </c>
    </row>
    <row r="23" spans="2:10" x14ac:dyDescent="0.25">
      <c r="B23" s="1" t="s">
        <v>13</v>
      </c>
      <c r="C23" s="1">
        <f>C7*C14</f>
        <v>0</v>
      </c>
      <c r="D23" s="1">
        <f t="shared" ref="D23:J23" si="6">D7*D14</f>
        <v>0.3010299956639812</v>
      </c>
      <c r="E23" s="1">
        <f t="shared" si="6"/>
        <v>0</v>
      </c>
      <c r="F23" s="1">
        <f t="shared" si="6"/>
        <v>0</v>
      </c>
      <c r="G23" s="1">
        <f t="shared" si="6"/>
        <v>0</v>
      </c>
      <c r="H23" s="1">
        <f t="shared" si="6"/>
        <v>1.1092437480817821</v>
      </c>
      <c r="I23" s="1">
        <f t="shared" si="6"/>
        <v>1.2041199826559248</v>
      </c>
      <c r="J23" s="1">
        <f t="shared" si="6"/>
        <v>0.30980391997148637</v>
      </c>
    </row>
    <row r="24" spans="2:10" x14ac:dyDescent="0.25">
      <c r="B24" s="1" t="s">
        <v>14</v>
      </c>
      <c r="C24" s="1">
        <f>C8*C14</f>
        <v>0.30980391997148637</v>
      </c>
      <c r="D24" s="1">
        <f t="shared" ref="D24:J24" si="7">D8*D14</f>
        <v>0</v>
      </c>
      <c r="E24" s="1">
        <f t="shared" si="7"/>
        <v>0.6020599913279624</v>
      </c>
      <c r="F24" s="1">
        <f t="shared" si="7"/>
        <v>0</v>
      </c>
      <c r="G24" s="1">
        <f t="shared" si="7"/>
        <v>0</v>
      </c>
      <c r="H24" s="1">
        <f t="shared" si="7"/>
        <v>0.88739499846542558</v>
      </c>
      <c r="I24" s="1">
        <f t="shared" si="7"/>
        <v>0</v>
      </c>
      <c r="J24" s="1">
        <f t="shared" si="7"/>
        <v>0.15490195998574319</v>
      </c>
    </row>
    <row r="25" spans="2:10" x14ac:dyDescent="0.25">
      <c r="B25" s="1" t="s">
        <v>15</v>
      </c>
      <c r="C25" s="1">
        <f>C9*C14</f>
        <v>0.30980391997148637</v>
      </c>
      <c r="D25" s="1">
        <f t="shared" ref="D25:J25" si="8">D9*D14</f>
        <v>1.505149978319906</v>
      </c>
      <c r="E25" s="1">
        <f t="shared" si="8"/>
        <v>0</v>
      </c>
      <c r="F25" s="1">
        <f t="shared" si="8"/>
        <v>0.90308998699194354</v>
      </c>
      <c r="G25" s="1">
        <f t="shared" si="8"/>
        <v>0</v>
      </c>
      <c r="H25" s="1">
        <f t="shared" si="8"/>
        <v>0.22184874961635639</v>
      </c>
      <c r="I25" s="1">
        <f t="shared" si="8"/>
        <v>1.2041199826559248</v>
      </c>
      <c r="J25" s="1">
        <f t="shared" si="8"/>
        <v>0.30980391997148637</v>
      </c>
    </row>
    <row r="26" spans="2:10" x14ac:dyDescent="0.25">
      <c r="B26" s="1" t="s">
        <v>16</v>
      </c>
      <c r="C26" s="1">
        <f>C10*C14</f>
        <v>0.46470587995722956</v>
      </c>
      <c r="D26" s="1">
        <f t="shared" ref="D26:J26" si="9">D10*D14</f>
        <v>0.90308998699194354</v>
      </c>
      <c r="E26" s="1">
        <f t="shared" si="9"/>
        <v>0</v>
      </c>
      <c r="F26" s="1">
        <f t="shared" si="9"/>
        <v>0.6020599913279624</v>
      </c>
      <c r="G26" s="1">
        <f t="shared" si="9"/>
        <v>0</v>
      </c>
      <c r="H26" s="1">
        <f t="shared" si="9"/>
        <v>0</v>
      </c>
      <c r="I26" s="1">
        <f t="shared" si="9"/>
        <v>0.3010299956639812</v>
      </c>
      <c r="J26" s="1">
        <f t="shared" si="9"/>
        <v>0.46470587995722956</v>
      </c>
    </row>
    <row r="27" spans="2:10" x14ac:dyDescent="0.25">
      <c r="B27" s="1" t="s">
        <v>17</v>
      </c>
      <c r="C27" s="1">
        <f>C11*C14</f>
        <v>0</v>
      </c>
      <c r="D27" s="1">
        <f t="shared" ref="D27:J27" si="10">D11*D14</f>
        <v>0</v>
      </c>
      <c r="E27" s="1">
        <f t="shared" si="10"/>
        <v>0.90308998699194354</v>
      </c>
      <c r="F27" s="1">
        <f t="shared" si="10"/>
        <v>0.90308998699194354</v>
      </c>
      <c r="G27" s="1">
        <f t="shared" si="10"/>
        <v>1.1938200260161129</v>
      </c>
      <c r="H27" s="1">
        <f t="shared" si="10"/>
        <v>0</v>
      </c>
      <c r="I27" s="1">
        <f t="shared" si="10"/>
        <v>0</v>
      </c>
      <c r="J27" s="1">
        <f t="shared" si="10"/>
        <v>0</v>
      </c>
    </row>
    <row r="28" spans="2:10" x14ac:dyDescent="0.25">
      <c r="B28" s="1" t="s">
        <v>18</v>
      </c>
      <c r="C28" s="1">
        <f>C12*C14</f>
        <v>0.15490195998574319</v>
      </c>
      <c r="D28" s="1">
        <f t="shared" ref="D28:J28" si="11">D12*D14</f>
        <v>0</v>
      </c>
      <c r="E28" s="1">
        <f t="shared" si="11"/>
        <v>1.505149978319906</v>
      </c>
      <c r="F28" s="1">
        <f t="shared" si="11"/>
        <v>0</v>
      </c>
      <c r="G28" s="1">
        <f t="shared" si="11"/>
        <v>0.79588001734407521</v>
      </c>
      <c r="H28" s="1">
        <f t="shared" si="11"/>
        <v>0.88739499846542558</v>
      </c>
      <c r="I28" s="1">
        <f t="shared" si="11"/>
        <v>0</v>
      </c>
      <c r="J28" s="1">
        <f t="shared" si="11"/>
        <v>0.30980391997148637</v>
      </c>
    </row>
    <row r="30" spans="2:10" x14ac:dyDescent="0.25">
      <c r="B30" t="s">
        <v>32</v>
      </c>
    </row>
    <row r="31" spans="2:10" x14ac:dyDescent="0.25">
      <c r="B31" s="3"/>
      <c r="C31" s="3" t="s">
        <v>19</v>
      </c>
      <c r="D31" s="3" t="s">
        <v>20</v>
      </c>
      <c r="E31" s="3" t="s">
        <v>21</v>
      </c>
      <c r="F31" s="3" t="s">
        <v>22</v>
      </c>
      <c r="G31" s="3" t="s">
        <v>23</v>
      </c>
      <c r="H31" s="3" t="s">
        <v>24</v>
      </c>
      <c r="I31" s="3" t="s">
        <v>25</v>
      </c>
      <c r="J31" s="3" t="s">
        <v>26</v>
      </c>
    </row>
    <row r="32" spans="2:10" x14ac:dyDescent="0.25">
      <c r="B32" s="1" t="s">
        <v>9</v>
      </c>
      <c r="C32" s="1">
        <f>C3/C15</f>
        <v>0</v>
      </c>
      <c r="D32" s="1">
        <f t="shared" ref="D32:J32" si="12">D3/D15</f>
        <v>0.15</v>
      </c>
      <c r="E32" s="1">
        <f t="shared" si="12"/>
        <v>6.6666666666666666E-2</v>
      </c>
      <c r="F32" s="1">
        <f t="shared" si="12"/>
        <v>0</v>
      </c>
      <c r="G32" s="1">
        <f t="shared" si="12"/>
        <v>0</v>
      </c>
      <c r="H32" s="1">
        <f t="shared" si="12"/>
        <v>0.11764705882352941</v>
      </c>
      <c r="I32" s="1">
        <f>I3/I15</f>
        <v>7.1428571428571425E-2</v>
      </c>
      <c r="J32" s="1">
        <f t="shared" si="12"/>
        <v>0</v>
      </c>
    </row>
    <row r="33" spans="2:10" x14ac:dyDescent="0.25">
      <c r="B33" s="1" t="s">
        <v>10</v>
      </c>
      <c r="C33" s="1">
        <f>C4/C15</f>
        <v>0.29411764705882354</v>
      </c>
      <c r="D33" s="1">
        <f t="shared" ref="D33:J33" si="13">D4/D15</f>
        <v>0</v>
      </c>
      <c r="E33" s="1">
        <f t="shared" si="13"/>
        <v>0</v>
      </c>
      <c r="F33" s="1">
        <f t="shared" si="13"/>
        <v>0</v>
      </c>
      <c r="G33" s="1">
        <f t="shared" si="13"/>
        <v>0.25</v>
      </c>
      <c r="H33" s="1">
        <f t="shared" si="13"/>
        <v>0</v>
      </c>
      <c r="I33" s="1">
        <f t="shared" si="13"/>
        <v>0</v>
      </c>
      <c r="J33" s="1">
        <f t="shared" si="13"/>
        <v>0.11764705882352941</v>
      </c>
    </row>
    <row r="34" spans="2:10" x14ac:dyDescent="0.25">
      <c r="B34" s="1" t="s">
        <v>11</v>
      </c>
      <c r="C34" s="1">
        <f>C5/C15</f>
        <v>0.17647058823529413</v>
      </c>
      <c r="D34" s="1">
        <f t="shared" ref="D34:J34" si="14">D5/D15</f>
        <v>0</v>
      </c>
      <c r="E34" s="1">
        <f t="shared" si="14"/>
        <v>0.26666666666666666</v>
      </c>
      <c r="F34" s="1">
        <f t="shared" si="14"/>
        <v>0.21428571428571427</v>
      </c>
      <c r="G34" s="1">
        <f t="shared" si="14"/>
        <v>0.33333333333333331</v>
      </c>
      <c r="H34" s="1">
        <f t="shared" si="14"/>
        <v>0</v>
      </c>
      <c r="I34" s="1">
        <f t="shared" si="14"/>
        <v>0</v>
      </c>
      <c r="J34" s="1">
        <f t="shared" si="14"/>
        <v>0.29411764705882354</v>
      </c>
    </row>
    <row r="35" spans="2:10" x14ac:dyDescent="0.25">
      <c r="B35" s="1" t="s">
        <v>12</v>
      </c>
      <c r="C35" s="1">
        <f>C6/C15</f>
        <v>5.8823529411764705E-2</v>
      </c>
      <c r="D35" s="1">
        <f t="shared" ref="D35:J35" si="15">D6/D15</f>
        <v>0.4</v>
      </c>
      <c r="E35" s="1">
        <f t="shared" si="15"/>
        <v>0</v>
      </c>
      <c r="F35" s="1">
        <f t="shared" si="15"/>
        <v>0.21428571428571427</v>
      </c>
      <c r="G35" s="1">
        <f t="shared" si="15"/>
        <v>0</v>
      </c>
      <c r="H35" s="1">
        <f t="shared" si="15"/>
        <v>5.8823529411764705E-2</v>
      </c>
      <c r="I35" s="1">
        <f t="shared" si="15"/>
        <v>0.2857142857142857</v>
      </c>
      <c r="J35" s="1">
        <f t="shared" si="15"/>
        <v>0</v>
      </c>
    </row>
    <row r="36" spans="2:10" x14ac:dyDescent="0.25">
      <c r="B36" s="1" t="s">
        <v>13</v>
      </c>
      <c r="C36" s="1">
        <f>C7/C15</f>
        <v>0</v>
      </c>
      <c r="D36" s="1">
        <f t="shared" ref="D36:J36" si="16">D7/D15</f>
        <v>0.05</v>
      </c>
      <c r="E36" s="1">
        <f t="shared" si="16"/>
        <v>0</v>
      </c>
      <c r="F36" s="1">
        <f t="shared" si="16"/>
        <v>0</v>
      </c>
      <c r="G36" s="1">
        <f t="shared" si="16"/>
        <v>0</v>
      </c>
      <c r="H36" s="1">
        <f t="shared" si="16"/>
        <v>0.29411764705882354</v>
      </c>
      <c r="I36" s="1">
        <f t="shared" si="16"/>
        <v>0.2857142857142857</v>
      </c>
      <c r="J36" s="1">
        <f t="shared" si="16"/>
        <v>0.11764705882352941</v>
      </c>
    </row>
    <row r="37" spans="2:10" x14ac:dyDescent="0.25">
      <c r="B37" s="1" t="s">
        <v>14</v>
      </c>
      <c r="C37" s="1">
        <f>C8/C15</f>
        <v>0.11764705882352941</v>
      </c>
      <c r="D37" s="1">
        <f t="shared" ref="D37:J37" si="17">D8/D15</f>
        <v>0</v>
      </c>
      <c r="E37" s="1">
        <f t="shared" si="17"/>
        <v>0.13333333333333333</v>
      </c>
      <c r="F37" s="1">
        <f t="shared" si="17"/>
        <v>0</v>
      </c>
      <c r="G37" s="1">
        <f t="shared" si="17"/>
        <v>0</v>
      </c>
      <c r="H37" s="1">
        <f t="shared" si="17"/>
        <v>0.23529411764705882</v>
      </c>
      <c r="I37" s="1">
        <f t="shared" si="17"/>
        <v>0</v>
      </c>
      <c r="J37" s="1">
        <f t="shared" si="17"/>
        <v>5.8823529411764705E-2</v>
      </c>
    </row>
    <row r="38" spans="2:10" x14ac:dyDescent="0.25">
      <c r="B38" s="1" t="s">
        <v>15</v>
      </c>
      <c r="C38" s="1">
        <f>C9/C15</f>
        <v>0.11764705882352941</v>
      </c>
      <c r="D38" s="1">
        <f t="shared" ref="D38:J38" si="18">D9/D15</f>
        <v>0.25</v>
      </c>
      <c r="E38" s="1">
        <f t="shared" si="18"/>
        <v>0</v>
      </c>
      <c r="F38" s="1">
        <f t="shared" si="18"/>
        <v>0.21428571428571427</v>
      </c>
      <c r="G38" s="1">
        <f t="shared" si="18"/>
        <v>0</v>
      </c>
      <c r="H38" s="1">
        <f t="shared" si="18"/>
        <v>5.8823529411764705E-2</v>
      </c>
      <c r="I38" s="1">
        <f t="shared" si="18"/>
        <v>0.2857142857142857</v>
      </c>
      <c r="J38" s="1">
        <f t="shared" si="18"/>
        <v>0.11764705882352941</v>
      </c>
    </row>
    <row r="39" spans="2:10" x14ac:dyDescent="0.25">
      <c r="B39" s="1" t="s">
        <v>16</v>
      </c>
      <c r="C39" s="1">
        <f>C10/C15</f>
        <v>0.17647058823529413</v>
      </c>
      <c r="D39" s="1">
        <f t="shared" ref="D39:J39" si="19">D10/D15</f>
        <v>0.15</v>
      </c>
      <c r="E39" s="1">
        <f t="shared" si="19"/>
        <v>0</v>
      </c>
      <c r="F39" s="1">
        <f t="shared" si="19"/>
        <v>0.14285714285714285</v>
      </c>
      <c r="G39" s="1">
        <f t="shared" si="19"/>
        <v>0</v>
      </c>
      <c r="H39" s="1">
        <f t="shared" si="19"/>
        <v>0</v>
      </c>
      <c r="I39" s="1">
        <f t="shared" si="19"/>
        <v>7.1428571428571425E-2</v>
      </c>
      <c r="J39" s="1">
        <f t="shared" si="19"/>
        <v>0.17647058823529413</v>
      </c>
    </row>
    <row r="40" spans="2:10" x14ac:dyDescent="0.25">
      <c r="B40" s="1" t="s">
        <v>17</v>
      </c>
      <c r="C40" s="1">
        <f>C11/C15</f>
        <v>0</v>
      </c>
      <c r="D40" s="1">
        <f t="shared" ref="D40:J40" si="20">D11/D15</f>
        <v>0</v>
      </c>
      <c r="E40" s="1">
        <f t="shared" si="20"/>
        <v>0.2</v>
      </c>
      <c r="F40" s="1">
        <f t="shared" si="20"/>
        <v>0.21428571428571427</v>
      </c>
      <c r="G40" s="1">
        <f t="shared" si="20"/>
        <v>0.25</v>
      </c>
      <c r="H40" s="1">
        <f t="shared" si="20"/>
        <v>0</v>
      </c>
      <c r="I40" s="1">
        <f t="shared" si="20"/>
        <v>0</v>
      </c>
      <c r="J40" s="1">
        <f t="shared" si="20"/>
        <v>0</v>
      </c>
    </row>
    <row r="41" spans="2:10" x14ac:dyDescent="0.25">
      <c r="B41" s="1" t="s">
        <v>18</v>
      </c>
      <c r="C41" s="1">
        <f>C12/C15</f>
        <v>5.8823529411764705E-2</v>
      </c>
      <c r="D41" s="1">
        <f t="shared" ref="D41:J41" si="21">D12/D15</f>
        <v>0</v>
      </c>
      <c r="E41" s="1">
        <f t="shared" si="21"/>
        <v>0.33333333333333331</v>
      </c>
      <c r="F41" s="1">
        <f t="shared" si="21"/>
        <v>0</v>
      </c>
      <c r="G41" s="1">
        <f t="shared" si="21"/>
        <v>0.16666666666666666</v>
      </c>
      <c r="H41" s="1">
        <f t="shared" si="21"/>
        <v>0.23529411764705882</v>
      </c>
      <c r="I41" s="1">
        <f t="shared" si="21"/>
        <v>0</v>
      </c>
      <c r="J41" s="1">
        <f t="shared" si="21"/>
        <v>0.11764705882352941</v>
      </c>
    </row>
    <row r="43" spans="2:10" x14ac:dyDescent="0.25">
      <c r="B43" t="s">
        <v>33</v>
      </c>
    </row>
    <row r="44" spans="2:10" x14ac:dyDescent="0.25">
      <c r="B44" s="3"/>
      <c r="C44" s="3" t="s">
        <v>19</v>
      </c>
      <c r="D44" s="3" t="s">
        <v>20</v>
      </c>
      <c r="E44" s="3" t="s">
        <v>21</v>
      </c>
      <c r="F44" s="3" t="s">
        <v>22</v>
      </c>
      <c r="G44" s="3" t="s">
        <v>23</v>
      </c>
      <c r="H44" s="3" t="s">
        <v>24</v>
      </c>
      <c r="I44" s="3" t="s">
        <v>25</v>
      </c>
      <c r="J44" s="3" t="s">
        <v>26</v>
      </c>
    </row>
    <row r="45" spans="2:10" x14ac:dyDescent="0.25">
      <c r="B45" s="1" t="s">
        <v>9</v>
      </c>
      <c r="C45" s="1">
        <f>IF(C32=0, 0, -C32*LOG(C32,2))</f>
        <v>0</v>
      </c>
      <c r="D45" s="1">
        <f t="shared" ref="D45:J45" si="22">IF(D32=0, 0, -D32*LOG(D32,2))</f>
        <v>0.41054483912493089</v>
      </c>
      <c r="E45" s="1">
        <f t="shared" si="22"/>
        <v>0.26045937304056793</v>
      </c>
      <c r="F45" s="1">
        <f t="shared" si="22"/>
        <v>0</v>
      </c>
      <c r="G45" s="1">
        <f t="shared" si="22"/>
        <v>0</v>
      </c>
      <c r="H45" s="1">
        <f t="shared" si="22"/>
        <v>0.36323092250003997</v>
      </c>
      <c r="I45" s="1">
        <f t="shared" si="22"/>
        <v>0.27195392300411458</v>
      </c>
      <c r="J45" s="1">
        <f t="shared" si="22"/>
        <v>0</v>
      </c>
    </row>
    <row r="46" spans="2:10" x14ac:dyDescent="0.25">
      <c r="B46" s="1" t="s">
        <v>10</v>
      </c>
      <c r="C46" s="1">
        <f t="shared" ref="C46:J54" si="23">IF(C33=0, 0, -C33*LOG(C33,2))</f>
        <v>0.51927492540087561</v>
      </c>
      <c r="D46" s="1">
        <f t="shared" si="23"/>
        <v>0</v>
      </c>
      <c r="E46" s="1">
        <f t="shared" si="23"/>
        <v>0</v>
      </c>
      <c r="F46" s="1">
        <f t="shared" si="23"/>
        <v>0</v>
      </c>
      <c r="G46" s="1">
        <f t="shared" si="23"/>
        <v>0.5</v>
      </c>
      <c r="H46" s="1">
        <f t="shared" si="23"/>
        <v>0</v>
      </c>
      <c r="I46" s="1">
        <f t="shared" si="23"/>
        <v>0</v>
      </c>
      <c r="J46" s="1">
        <f t="shared" si="23"/>
        <v>0.36323092250003997</v>
      </c>
    </row>
    <row r="47" spans="2:10" x14ac:dyDescent="0.25">
      <c r="B47" s="1" t="s">
        <v>11</v>
      </c>
      <c r="C47" s="1">
        <f t="shared" si="23"/>
        <v>0.44161770715220888</v>
      </c>
      <c r="D47" s="1">
        <f t="shared" si="23"/>
        <v>0</v>
      </c>
      <c r="E47" s="1">
        <f t="shared" si="23"/>
        <v>0.50850415882893829</v>
      </c>
      <c r="F47" s="1">
        <f t="shared" si="23"/>
        <v>0.47622694742923888</v>
      </c>
      <c r="G47" s="1">
        <f t="shared" si="23"/>
        <v>0.52832083357371873</v>
      </c>
      <c r="H47" s="1">
        <f t="shared" si="23"/>
        <v>0</v>
      </c>
      <c r="I47" s="1">
        <f t="shared" si="23"/>
        <v>0</v>
      </c>
      <c r="J47" s="1">
        <f t="shared" si="23"/>
        <v>0.51927492540087561</v>
      </c>
    </row>
    <row r="48" spans="2:10" x14ac:dyDescent="0.25">
      <c r="B48" s="1" t="s">
        <v>12</v>
      </c>
      <c r="C48" s="1">
        <f t="shared" si="23"/>
        <v>0.2404389906617847</v>
      </c>
      <c r="D48" s="1">
        <f t="shared" si="23"/>
        <v>0.52877123795494485</v>
      </c>
      <c r="E48" s="1">
        <f t="shared" si="23"/>
        <v>0</v>
      </c>
      <c r="F48" s="1">
        <f t="shared" si="23"/>
        <v>0.47622694742923888</v>
      </c>
      <c r="G48" s="1">
        <f t="shared" si="23"/>
        <v>0</v>
      </c>
      <c r="H48" s="1">
        <f t="shared" si="23"/>
        <v>0.2404389906617847</v>
      </c>
      <c r="I48" s="1">
        <f t="shared" si="23"/>
        <v>0.51638712058788683</v>
      </c>
      <c r="J48" s="1">
        <f t="shared" si="23"/>
        <v>0</v>
      </c>
    </row>
    <row r="49" spans="2:10" x14ac:dyDescent="0.25">
      <c r="B49" s="1" t="s">
        <v>13</v>
      </c>
      <c r="C49" s="1">
        <f t="shared" si="23"/>
        <v>0</v>
      </c>
      <c r="D49" s="1">
        <f t="shared" si="23"/>
        <v>0.21609640474436814</v>
      </c>
      <c r="E49" s="1">
        <f t="shared" si="23"/>
        <v>0</v>
      </c>
      <c r="F49" s="1">
        <f t="shared" si="23"/>
        <v>0</v>
      </c>
      <c r="G49" s="1">
        <f t="shared" si="23"/>
        <v>0</v>
      </c>
      <c r="H49" s="1">
        <f t="shared" si="23"/>
        <v>0.51927492540087561</v>
      </c>
      <c r="I49" s="1">
        <f t="shared" si="23"/>
        <v>0.51638712058788683</v>
      </c>
      <c r="J49" s="1">
        <f t="shared" si="23"/>
        <v>0.36323092250003997</v>
      </c>
    </row>
    <row r="50" spans="2:10" x14ac:dyDescent="0.25">
      <c r="B50" s="1" t="s">
        <v>14</v>
      </c>
      <c r="C50" s="1">
        <f t="shared" si="23"/>
        <v>0.36323092250003997</v>
      </c>
      <c r="D50" s="1">
        <f t="shared" si="23"/>
        <v>0</v>
      </c>
      <c r="E50" s="1">
        <f t="shared" si="23"/>
        <v>0.3875854127478025</v>
      </c>
      <c r="F50" s="1">
        <f t="shared" si="23"/>
        <v>0</v>
      </c>
      <c r="G50" s="1">
        <f t="shared" si="23"/>
        <v>0</v>
      </c>
      <c r="H50" s="1">
        <f t="shared" si="23"/>
        <v>0.49116772735302106</v>
      </c>
      <c r="I50" s="1">
        <f t="shared" si="23"/>
        <v>0</v>
      </c>
      <c r="J50" s="1">
        <f t="shared" si="23"/>
        <v>0.2404389906617847</v>
      </c>
    </row>
    <row r="51" spans="2:10" x14ac:dyDescent="0.25">
      <c r="B51" s="1" t="s">
        <v>15</v>
      </c>
      <c r="C51" s="1">
        <f t="shared" si="23"/>
        <v>0.36323092250003997</v>
      </c>
      <c r="D51" s="1">
        <f t="shared" si="23"/>
        <v>0.5</v>
      </c>
      <c r="E51" s="1">
        <f t="shared" si="23"/>
        <v>0</v>
      </c>
      <c r="F51" s="1">
        <f t="shared" si="23"/>
        <v>0.47622694742923888</v>
      </c>
      <c r="G51" s="1">
        <f t="shared" si="23"/>
        <v>0</v>
      </c>
      <c r="H51" s="1">
        <f t="shared" si="23"/>
        <v>0.2404389906617847</v>
      </c>
      <c r="I51" s="1">
        <f t="shared" si="23"/>
        <v>0.51638712058788683</v>
      </c>
      <c r="J51" s="1">
        <f t="shared" si="23"/>
        <v>0.36323092250003997</v>
      </c>
    </row>
    <row r="52" spans="2:10" x14ac:dyDescent="0.25">
      <c r="B52" s="1" t="s">
        <v>16</v>
      </c>
      <c r="C52" s="1">
        <f t="shared" si="23"/>
        <v>0.44161770715220888</v>
      </c>
      <c r="D52" s="1">
        <f t="shared" si="23"/>
        <v>0.41054483912493089</v>
      </c>
      <c r="E52" s="1">
        <f t="shared" si="23"/>
        <v>0</v>
      </c>
      <c r="F52" s="1">
        <f t="shared" si="23"/>
        <v>0.40105070315108637</v>
      </c>
      <c r="G52" s="1">
        <f t="shared" si="23"/>
        <v>0</v>
      </c>
      <c r="H52" s="1">
        <f t="shared" si="23"/>
        <v>0</v>
      </c>
      <c r="I52" s="1">
        <f t="shared" si="23"/>
        <v>0.27195392300411458</v>
      </c>
      <c r="J52" s="1">
        <f t="shared" si="23"/>
        <v>0.44161770715220888</v>
      </c>
    </row>
    <row r="53" spans="2:10" x14ac:dyDescent="0.25">
      <c r="B53" s="1" t="s">
        <v>17</v>
      </c>
      <c r="C53" s="1">
        <f t="shared" si="23"/>
        <v>0</v>
      </c>
      <c r="D53" s="1">
        <f t="shared" si="23"/>
        <v>0</v>
      </c>
      <c r="E53" s="1">
        <f t="shared" si="23"/>
        <v>0.46438561897747244</v>
      </c>
      <c r="F53" s="1">
        <f t="shared" si="23"/>
        <v>0.47622694742923888</v>
      </c>
      <c r="G53" s="1">
        <f t="shared" si="23"/>
        <v>0.5</v>
      </c>
      <c r="H53" s="1">
        <f t="shared" si="23"/>
        <v>0</v>
      </c>
      <c r="I53" s="1">
        <f t="shared" si="23"/>
        <v>0</v>
      </c>
      <c r="J53" s="1">
        <f t="shared" si="23"/>
        <v>0</v>
      </c>
    </row>
    <row r="54" spans="2:10" x14ac:dyDescent="0.25">
      <c r="B54" s="1" t="s">
        <v>18</v>
      </c>
      <c r="C54" s="1">
        <f t="shared" si="23"/>
        <v>0.2404389906617847</v>
      </c>
      <c r="D54" s="1">
        <f t="shared" si="23"/>
        <v>0</v>
      </c>
      <c r="E54" s="1">
        <f t="shared" si="23"/>
        <v>0.52832083357371873</v>
      </c>
      <c r="F54" s="1">
        <f t="shared" si="23"/>
        <v>0</v>
      </c>
      <c r="G54" s="1">
        <f t="shared" si="23"/>
        <v>0.43082708345352599</v>
      </c>
      <c r="H54" s="1">
        <f t="shared" si="23"/>
        <v>0.49116772735302106</v>
      </c>
      <c r="I54" s="1">
        <f t="shared" si="23"/>
        <v>0</v>
      </c>
      <c r="J54" s="1">
        <f t="shared" si="23"/>
        <v>0.36323092250003997</v>
      </c>
    </row>
    <row r="55" spans="2:10" x14ac:dyDescent="0.25">
      <c r="B55" s="1" t="s">
        <v>34</v>
      </c>
      <c r="C55" s="2">
        <f>SUM(C45:C54)</f>
        <v>2.6098501660289428</v>
      </c>
      <c r="D55" s="2">
        <f t="shared" ref="D55:I55" si="24">SUM(D45:D54)</f>
        <v>2.0659573209491748</v>
      </c>
      <c r="E55" s="2">
        <f t="shared" si="24"/>
        <v>2.1492553971685</v>
      </c>
      <c r="F55" s="2">
        <f t="shared" si="24"/>
        <v>2.3059584928680419</v>
      </c>
      <c r="G55" s="2">
        <f t="shared" si="24"/>
        <v>1.9591479170272448</v>
      </c>
      <c r="H55" s="2">
        <f t="shared" si="24"/>
        <v>2.345719283930527</v>
      </c>
      <c r="I55" s="2">
        <f t="shared" si="24"/>
        <v>2.0930692077718893</v>
      </c>
      <c r="J55" s="2">
        <f>SUM(J45:J54)</f>
        <v>2.6542553132150291</v>
      </c>
    </row>
    <row r="56" spans="2:10" x14ac:dyDescent="0.25">
      <c r="B56" s="1" t="s">
        <v>35</v>
      </c>
      <c r="C56" s="2">
        <f>-C55</f>
        <v>-2.6098501660289428</v>
      </c>
      <c r="D56" s="2">
        <f t="shared" ref="D56:J56" si="25">-D55</f>
        <v>-2.0659573209491748</v>
      </c>
      <c r="E56" s="2">
        <f t="shared" si="25"/>
        <v>-2.1492553971685</v>
      </c>
      <c r="F56" s="2">
        <f t="shared" si="25"/>
        <v>-2.3059584928680419</v>
      </c>
      <c r="G56" s="2">
        <f t="shared" si="25"/>
        <v>-1.9591479170272448</v>
      </c>
      <c r="H56" s="2">
        <f t="shared" si="25"/>
        <v>-2.345719283930527</v>
      </c>
      <c r="I56" s="2">
        <f t="shared" si="25"/>
        <v>-2.0930692077718893</v>
      </c>
      <c r="J56" s="2">
        <f t="shared" si="25"/>
        <v>-2.6542553132150291</v>
      </c>
    </row>
    <row r="57" spans="2:10" x14ac:dyDescent="0.25">
      <c r="B57" s="5" t="s">
        <v>36</v>
      </c>
      <c r="C57" s="5">
        <f>LOG(C15,2)+C56</f>
        <v>1.4776126752213972</v>
      </c>
      <c r="D57" s="5">
        <f>LOG(D15,2)+D56</f>
        <v>2.2559707739381878</v>
      </c>
      <c r="E57" s="5">
        <f t="shared" ref="E57:J57" si="26">LOG(E15,2)+E56</f>
        <v>1.7576351984400187</v>
      </c>
      <c r="F57" s="5">
        <f t="shared" si="26"/>
        <v>1.5013964291895618</v>
      </c>
      <c r="G57" s="5">
        <f t="shared" si="26"/>
        <v>1.6258145836939117</v>
      </c>
      <c r="H57" s="5">
        <f t="shared" si="26"/>
        <v>1.741743557319813</v>
      </c>
      <c r="I57" s="5">
        <f t="shared" si="26"/>
        <v>1.7142857142857144</v>
      </c>
      <c r="J57" s="5">
        <f t="shared" si="26"/>
        <v>1.4332075280353109</v>
      </c>
    </row>
    <row r="59" spans="2:10" x14ac:dyDescent="0.25">
      <c r="B59" s="9" t="s">
        <v>45</v>
      </c>
      <c r="C59" s="9"/>
    </row>
    <row r="60" spans="2:10" x14ac:dyDescent="0.25">
      <c r="B60" s="3"/>
      <c r="C60" s="3" t="s">
        <v>19</v>
      </c>
      <c r="D60" s="3" t="s">
        <v>20</v>
      </c>
      <c r="E60" s="3" t="s">
        <v>21</v>
      </c>
      <c r="F60" s="3" t="s">
        <v>22</v>
      </c>
      <c r="G60" s="3" t="s">
        <v>23</v>
      </c>
      <c r="H60" s="3" t="s">
        <v>24</v>
      </c>
      <c r="I60" s="3" t="s">
        <v>25</v>
      </c>
      <c r="J60" s="3" t="s">
        <v>26</v>
      </c>
    </row>
    <row r="61" spans="2:10" x14ac:dyDescent="0.25">
      <c r="B61" s="1" t="s">
        <v>9</v>
      </c>
      <c r="C61" s="1">
        <f>C3*C57</f>
        <v>0</v>
      </c>
      <c r="D61" s="1">
        <f t="shared" ref="D61:J61" si="27">D3*D57</f>
        <v>6.7679123218145634</v>
      </c>
      <c r="E61" s="1">
        <f t="shared" si="27"/>
        <v>1.7576351984400187</v>
      </c>
      <c r="F61" s="1">
        <f t="shared" si="27"/>
        <v>0</v>
      </c>
      <c r="G61" s="1">
        <f t="shared" si="27"/>
        <v>0</v>
      </c>
      <c r="H61" s="1">
        <f t="shared" si="27"/>
        <v>3.483487114639626</v>
      </c>
      <c r="I61" s="1">
        <f t="shared" si="27"/>
        <v>1.7142857142857144</v>
      </c>
      <c r="J61" s="1">
        <f t="shared" si="27"/>
        <v>0</v>
      </c>
    </row>
    <row r="62" spans="2:10" x14ac:dyDescent="0.25">
      <c r="B62" s="1" t="s">
        <v>10</v>
      </c>
      <c r="C62" s="1">
        <f>C4*C57</f>
        <v>7.3880633761069863</v>
      </c>
      <c r="D62" s="1">
        <f t="shared" ref="D62:J62" si="28">D4*D57</f>
        <v>0</v>
      </c>
      <c r="E62" s="1">
        <f t="shared" si="28"/>
        <v>0</v>
      </c>
      <c r="F62" s="1">
        <f t="shared" si="28"/>
        <v>0</v>
      </c>
      <c r="G62" s="1">
        <f t="shared" si="28"/>
        <v>4.877443751081735</v>
      </c>
      <c r="H62" s="1">
        <f t="shared" si="28"/>
        <v>0</v>
      </c>
      <c r="I62" s="1">
        <f t="shared" si="28"/>
        <v>0</v>
      </c>
      <c r="J62" s="1">
        <f t="shared" si="28"/>
        <v>2.8664150560706219</v>
      </c>
    </row>
    <row r="63" spans="2:10" x14ac:dyDescent="0.25">
      <c r="B63" s="1" t="s">
        <v>11</v>
      </c>
      <c r="C63" s="1">
        <f>C5*C57</f>
        <v>4.4328380256641911</v>
      </c>
      <c r="D63" s="1">
        <f t="shared" ref="D63:J63" si="29">D5*D57</f>
        <v>0</v>
      </c>
      <c r="E63" s="1">
        <f t="shared" si="29"/>
        <v>7.0305407937600748</v>
      </c>
      <c r="F63" s="1">
        <f t="shared" si="29"/>
        <v>4.5041892875686855</v>
      </c>
      <c r="G63" s="1">
        <f t="shared" si="29"/>
        <v>6.503258334775647</v>
      </c>
      <c r="H63" s="1">
        <f t="shared" si="29"/>
        <v>0</v>
      </c>
      <c r="I63" s="1">
        <f t="shared" si="29"/>
        <v>0</v>
      </c>
      <c r="J63" s="1">
        <f t="shared" si="29"/>
        <v>7.1660376401765546</v>
      </c>
    </row>
    <row r="64" spans="2:10" x14ac:dyDescent="0.25">
      <c r="B64" s="10" t="s">
        <v>12</v>
      </c>
      <c r="C64" s="10">
        <f>C6*C57</f>
        <v>1.4776126752213972</v>
      </c>
      <c r="D64" s="10">
        <f t="shared" ref="D64:J64" si="30">D6*D57</f>
        <v>18.047766191505502</v>
      </c>
      <c r="E64" s="10">
        <f t="shared" si="30"/>
        <v>0</v>
      </c>
      <c r="F64" s="10">
        <f t="shared" si="30"/>
        <v>4.5041892875686855</v>
      </c>
      <c r="G64" s="10">
        <f t="shared" si="30"/>
        <v>0</v>
      </c>
      <c r="H64" s="10">
        <f t="shared" si="30"/>
        <v>1.741743557319813</v>
      </c>
      <c r="I64" s="10">
        <f t="shared" si="30"/>
        <v>6.8571428571428577</v>
      </c>
      <c r="J64" s="10">
        <f t="shared" si="30"/>
        <v>0</v>
      </c>
    </row>
    <row r="65" spans="2:12" x14ac:dyDescent="0.25">
      <c r="B65" s="1" t="s">
        <v>13</v>
      </c>
      <c r="C65" s="1">
        <f>C7*C57</f>
        <v>0</v>
      </c>
      <c r="D65" s="1">
        <f t="shared" ref="D65:J65" si="31">D7*D57</f>
        <v>2.2559707739381878</v>
      </c>
      <c r="E65" s="1">
        <f t="shared" si="31"/>
        <v>0</v>
      </c>
      <c r="F65" s="1">
        <f t="shared" si="31"/>
        <v>0</v>
      </c>
      <c r="G65" s="1">
        <f t="shared" si="31"/>
        <v>0</v>
      </c>
      <c r="H65" s="1">
        <f t="shared" si="31"/>
        <v>8.708717786599065</v>
      </c>
      <c r="I65" s="1">
        <f t="shared" si="31"/>
        <v>6.8571428571428577</v>
      </c>
      <c r="J65" s="1">
        <f t="shared" si="31"/>
        <v>2.8664150560706219</v>
      </c>
    </row>
    <row r="66" spans="2:12" x14ac:dyDescent="0.25">
      <c r="B66" s="1" t="s">
        <v>14</v>
      </c>
      <c r="C66" s="1">
        <f>C8*C57</f>
        <v>2.9552253504427943</v>
      </c>
      <c r="D66" s="1">
        <f t="shared" ref="D66:J66" si="32">D8*D57</f>
        <v>0</v>
      </c>
      <c r="E66" s="1">
        <f t="shared" si="32"/>
        <v>3.5152703968800374</v>
      </c>
      <c r="F66" s="1">
        <f t="shared" si="32"/>
        <v>0</v>
      </c>
      <c r="G66" s="1">
        <f t="shared" si="32"/>
        <v>0</v>
      </c>
      <c r="H66" s="1">
        <f t="shared" si="32"/>
        <v>6.966974229279252</v>
      </c>
      <c r="I66" s="1">
        <f t="shared" si="32"/>
        <v>0</v>
      </c>
      <c r="J66" s="1">
        <f t="shared" si="32"/>
        <v>1.4332075280353109</v>
      </c>
    </row>
    <row r="67" spans="2:12" x14ac:dyDescent="0.25">
      <c r="B67" s="1" t="s">
        <v>15</v>
      </c>
      <c r="C67" s="1">
        <f>C9*C57</f>
        <v>2.9552253504427943</v>
      </c>
      <c r="D67" s="1">
        <f t="shared" ref="D67:J67" si="33">D9*D57</f>
        <v>11.279853869690939</v>
      </c>
      <c r="E67" s="1">
        <f t="shared" si="33"/>
        <v>0</v>
      </c>
      <c r="F67" s="1">
        <f t="shared" si="33"/>
        <v>4.5041892875686855</v>
      </c>
      <c r="G67" s="1">
        <f t="shared" si="33"/>
        <v>0</v>
      </c>
      <c r="H67" s="1">
        <f t="shared" si="33"/>
        <v>1.741743557319813</v>
      </c>
      <c r="I67" s="1">
        <f t="shared" si="33"/>
        <v>6.8571428571428577</v>
      </c>
      <c r="J67" s="1">
        <f t="shared" si="33"/>
        <v>2.8664150560706219</v>
      </c>
    </row>
    <row r="68" spans="2:12" x14ac:dyDescent="0.25">
      <c r="B68" s="1" t="s">
        <v>16</v>
      </c>
      <c r="C68" s="1">
        <f>C10*C57</f>
        <v>4.4328380256641911</v>
      </c>
      <c r="D68" s="1">
        <f t="shared" ref="D68:J68" si="34">D10*D57</f>
        <v>6.7679123218145634</v>
      </c>
      <c r="E68" s="1">
        <f t="shared" si="34"/>
        <v>0</v>
      </c>
      <c r="F68" s="1">
        <f t="shared" si="34"/>
        <v>3.0027928583791237</v>
      </c>
      <c r="G68" s="1">
        <f t="shared" si="34"/>
        <v>0</v>
      </c>
      <c r="H68" s="1">
        <f t="shared" si="34"/>
        <v>0</v>
      </c>
      <c r="I68" s="1">
        <f t="shared" si="34"/>
        <v>1.7142857142857144</v>
      </c>
      <c r="J68" s="1">
        <f t="shared" si="34"/>
        <v>4.2996225841059328</v>
      </c>
    </row>
    <row r="69" spans="2:12" x14ac:dyDescent="0.25">
      <c r="B69" s="1" t="s">
        <v>17</v>
      </c>
      <c r="C69" s="1">
        <f>C11*C57</f>
        <v>0</v>
      </c>
      <c r="D69" s="1">
        <f t="shared" ref="D69:J69" si="35">D11*D57</f>
        <v>0</v>
      </c>
      <c r="E69" s="1">
        <f t="shared" si="35"/>
        <v>5.2729055953200561</v>
      </c>
      <c r="F69" s="1">
        <f t="shared" si="35"/>
        <v>4.5041892875686855</v>
      </c>
      <c r="G69" s="1">
        <f t="shared" si="35"/>
        <v>4.877443751081735</v>
      </c>
      <c r="H69" s="1">
        <f t="shared" si="35"/>
        <v>0</v>
      </c>
      <c r="I69" s="1">
        <f t="shared" si="35"/>
        <v>0</v>
      </c>
      <c r="J69" s="1">
        <f t="shared" si="35"/>
        <v>0</v>
      </c>
    </row>
    <row r="70" spans="2:12" x14ac:dyDescent="0.25">
      <c r="B70" s="1" t="s">
        <v>18</v>
      </c>
      <c r="C70" s="1">
        <f>C12*C57</f>
        <v>1.4776126752213972</v>
      </c>
      <c r="D70" s="1">
        <f t="shared" ref="D70:J70" si="36">D12*D57</f>
        <v>0</v>
      </c>
      <c r="E70" s="1">
        <f t="shared" si="36"/>
        <v>8.7881759922000935</v>
      </c>
      <c r="F70" s="1">
        <f t="shared" si="36"/>
        <v>0</v>
      </c>
      <c r="G70" s="1">
        <f t="shared" si="36"/>
        <v>3.2516291673878235</v>
      </c>
      <c r="H70" s="1">
        <f t="shared" si="36"/>
        <v>6.966974229279252</v>
      </c>
      <c r="I70" s="1">
        <f t="shared" si="36"/>
        <v>0</v>
      </c>
      <c r="J70" s="1">
        <f t="shared" si="36"/>
        <v>2.8664150560706219</v>
      </c>
    </row>
    <row r="72" spans="2:12" x14ac:dyDescent="0.25">
      <c r="B72" t="s">
        <v>41</v>
      </c>
    </row>
    <row r="73" spans="2:12" x14ac:dyDescent="0.25">
      <c r="B73" s="3">
        <f>COUNTIF(B74:B83,"&lt;&gt;0")</f>
        <v>10</v>
      </c>
      <c r="C73" s="3" t="s">
        <v>19</v>
      </c>
      <c r="D73" s="3" t="s">
        <v>20</v>
      </c>
      <c r="E73" s="3" t="s">
        <v>21</v>
      </c>
      <c r="F73" s="3" t="s">
        <v>22</v>
      </c>
      <c r="G73" s="3" t="s">
        <v>23</v>
      </c>
      <c r="H73" s="3" t="s">
        <v>24</v>
      </c>
      <c r="I73" s="3" t="s">
        <v>25</v>
      </c>
      <c r="J73" s="3" t="s">
        <v>26</v>
      </c>
      <c r="K73" s="8" t="s">
        <v>40</v>
      </c>
      <c r="L73" s="8" t="s">
        <v>39</v>
      </c>
    </row>
    <row r="74" spans="2:12" x14ac:dyDescent="0.25">
      <c r="B74" s="1" t="s">
        <v>9</v>
      </c>
      <c r="C74" s="1">
        <v>0</v>
      </c>
      <c r="D74" s="1">
        <v>3</v>
      </c>
      <c r="E74" s="1">
        <v>1</v>
      </c>
      <c r="F74" s="1">
        <v>0</v>
      </c>
      <c r="G74" s="1">
        <v>0</v>
      </c>
      <c r="H74" s="1">
        <v>2</v>
      </c>
      <c r="I74" s="1">
        <v>1</v>
      </c>
      <c r="J74" s="1">
        <v>0</v>
      </c>
      <c r="K74" s="1">
        <f>C74*C84+D74*D84+E74*E84+F74*F84+G74*G84+H74*H84+I74*I84+J74*J84</f>
        <v>123</v>
      </c>
      <c r="L74" s="1">
        <f>K74/(SQRT(POWER(C74,2)+POWER(D74,2)+POWER(E74,2)+POWER(F74,2)+POWER(G74,2)+POWER(H74,2)+POWER(I74,2)+POWER(J74,2))*K84)</f>
        <v>0.70522143905762602</v>
      </c>
    </row>
    <row r="75" spans="2:12" x14ac:dyDescent="0.25">
      <c r="B75" s="1" t="s">
        <v>10</v>
      </c>
      <c r="C75" s="1">
        <v>5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0</v>
      </c>
      <c r="J75" s="1">
        <v>2</v>
      </c>
      <c r="K75" s="1">
        <f>C75*C84+D75*D84+E75*E84+F75*F84+G75*G84+H75*H84+I75*I84+J75*J84</f>
        <v>155</v>
      </c>
      <c r="L75" s="1">
        <f>K75/(SQRT(POWER(C75,2)+POWER(D75,2)+POWER(E75,2)+POWER(F75,2)+POWER(G75,2)+POWER(H75,2)+POWER(I75,2)+POWER(J75,2))*K84)</f>
        <v>0.55834923382754842</v>
      </c>
    </row>
    <row r="76" spans="2:12" x14ac:dyDescent="0.25">
      <c r="B76" s="1" t="s">
        <v>11</v>
      </c>
      <c r="C76" s="1">
        <v>3</v>
      </c>
      <c r="D76" s="1">
        <v>0</v>
      </c>
      <c r="E76" s="1">
        <v>4</v>
      </c>
      <c r="F76" s="1">
        <v>3</v>
      </c>
      <c r="G76" s="1">
        <v>4</v>
      </c>
      <c r="H76" s="1">
        <v>0</v>
      </c>
      <c r="I76" s="1">
        <v>0</v>
      </c>
      <c r="J76" s="1">
        <v>5</v>
      </c>
      <c r="K76" s="1">
        <f>C76*C84+D76*D84+E76*E84+F76*F84+G76*G84+H76*H84+I76*I84+J76*J84</f>
        <v>286</v>
      </c>
      <c r="L76" s="1">
        <f>K76/(SQRT(POWER(C76,2)+POWER(D76,2)+POWER(E76,2)+POWER(F76,2)+POWER(G76,2)+POWER(H76,2)+POWER(I76,2)+POWER(J76,2))*K84)</f>
        <v>0.73333333333333328</v>
      </c>
    </row>
    <row r="77" spans="2:12" x14ac:dyDescent="0.25">
      <c r="B77" s="1" t="s">
        <v>12</v>
      </c>
      <c r="C77" s="1">
        <v>1</v>
      </c>
      <c r="D77" s="1">
        <v>8</v>
      </c>
      <c r="E77" s="1">
        <v>0</v>
      </c>
      <c r="F77" s="1">
        <v>3</v>
      </c>
      <c r="G77" s="1">
        <v>0</v>
      </c>
      <c r="H77" s="1">
        <v>1</v>
      </c>
      <c r="I77" s="1">
        <v>4</v>
      </c>
      <c r="J77" s="1">
        <v>0</v>
      </c>
      <c r="K77" s="1">
        <f>C77*C84+D77*D84+E77*E84+F77*F84+G77*G84+H77*H84+I77*I84+J77*J84</f>
        <v>292</v>
      </c>
      <c r="L77" s="1">
        <f>K77/(SQRT(POWER(C77,2)+POWER(D77,2)+POWER(E77,2)+POWER(F77,2)+POWER(G77,2)+POWER(H77,2)+POWER(I77,2)+POWER(J77,2))*K84)</f>
        <v>0.67971707515111668</v>
      </c>
    </row>
    <row r="78" spans="2:12" x14ac:dyDescent="0.25">
      <c r="B78" s="1" t="s">
        <v>13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H78" s="1">
        <v>5</v>
      </c>
      <c r="I78" s="1">
        <v>4</v>
      </c>
      <c r="J78" s="1">
        <v>2</v>
      </c>
      <c r="K78" s="1">
        <f>C78*C84+D78*D84+E78*E84+F78*F84+G78*G84+H78*H84+I78*I84+J78*J84</f>
        <v>195</v>
      </c>
      <c r="L78" s="1">
        <f>K78/(SQRT(POWER(C78,2)+POWER(D78,2)+POWER(E78,2)+POWER(F78,2)+POWER(G78,2)+POWER(H78,2)+POWER(I78,2)+POWER(J78,2))*K84)</f>
        <v>0.63844239806906156</v>
      </c>
    </row>
    <row r="79" spans="2:12" x14ac:dyDescent="0.25">
      <c r="B79" s="1" t="s">
        <v>14</v>
      </c>
      <c r="C79" s="1">
        <v>2</v>
      </c>
      <c r="D79" s="1">
        <v>0</v>
      </c>
      <c r="E79" s="1">
        <v>2</v>
      </c>
      <c r="F79" s="1">
        <v>0</v>
      </c>
      <c r="G79" s="1">
        <v>0</v>
      </c>
      <c r="H79" s="1">
        <v>4</v>
      </c>
      <c r="I79" s="1">
        <v>0</v>
      </c>
      <c r="J79" s="1">
        <v>1</v>
      </c>
      <c r="K79" s="1">
        <f>C79*C84+D79*D84+E79*E84+F79*F84+G79*G84+H79*H84+I79*I84+J79*J84</f>
        <v>149</v>
      </c>
      <c r="L79" s="1">
        <f>K79/(SQRT(POWER(C79,2)+POWER(D79,2)+POWER(E79,2)+POWER(F79,2)+POWER(G79,2)+POWER(H79,2)+POWER(I79,2)+POWER(J79,2))*K84)</f>
        <v>0.66173223160964811</v>
      </c>
    </row>
    <row r="80" spans="2:12" x14ac:dyDescent="0.25">
      <c r="B80" s="1" t="s">
        <v>15</v>
      </c>
      <c r="C80" s="1">
        <v>2</v>
      </c>
      <c r="D80" s="1">
        <v>5</v>
      </c>
      <c r="E80" s="1">
        <v>0</v>
      </c>
      <c r="F80" s="1">
        <v>3</v>
      </c>
      <c r="G80" s="1">
        <v>0</v>
      </c>
      <c r="H80" s="1">
        <v>1</v>
      </c>
      <c r="I80" s="1">
        <v>4</v>
      </c>
      <c r="J80" s="1">
        <v>2</v>
      </c>
      <c r="K80" s="1">
        <f>C80*C84+D80*D84+E80*E84+F80*F84+G80*G84+H80*H84+I80*I84+J80*J84</f>
        <v>283</v>
      </c>
      <c r="L80" s="1">
        <f>K80/(SQRT(POWER(C80,2)+POWER(D80,2)+POWER(E80,2)+POWER(F80,2)+POWER(G80,2)+POWER(H80,2)+POWER(I80,2)+POWER(J80,2))*K84)</f>
        <v>0.81813779201846382</v>
      </c>
    </row>
    <row r="81" spans="2:12" x14ac:dyDescent="0.25">
      <c r="B81" s="1" t="s">
        <v>16</v>
      </c>
      <c r="C81" s="1">
        <v>3</v>
      </c>
      <c r="D81" s="1">
        <v>3</v>
      </c>
      <c r="E81" s="1">
        <v>0</v>
      </c>
      <c r="F81" s="1">
        <v>2</v>
      </c>
      <c r="G81" s="1">
        <v>0</v>
      </c>
      <c r="H81" s="1">
        <v>0</v>
      </c>
      <c r="I81" s="1">
        <v>1</v>
      </c>
      <c r="J81" s="1">
        <v>3</v>
      </c>
      <c r="K81" s="1">
        <f>C81*C84+D81*D84+E81*E84+F81*F84+G81*G84+H81*H84+I81*I84+J81*J84</f>
        <v>204</v>
      </c>
      <c r="L81" s="1">
        <f>K81/(SQRT(POWER(C81,2)+POWER(D81,2)+POWER(E81,2)+POWER(F81,2)+POWER(G81,2)+POWER(H81,2)+POWER(I81,2)+POWER(J81,2))*K84)</f>
        <v>0.80079472360219284</v>
      </c>
    </row>
    <row r="82" spans="2:12" x14ac:dyDescent="0.25">
      <c r="B82" s="1" t="s">
        <v>17</v>
      </c>
      <c r="C82" s="1">
        <v>0</v>
      </c>
      <c r="D82" s="1">
        <v>0</v>
      </c>
      <c r="E82" s="1">
        <v>3</v>
      </c>
      <c r="F82" s="1">
        <v>3</v>
      </c>
      <c r="G82" s="1">
        <v>3</v>
      </c>
      <c r="H82" s="1">
        <v>0</v>
      </c>
      <c r="I82" s="1">
        <v>0</v>
      </c>
      <c r="J82" s="1">
        <v>0</v>
      </c>
      <c r="K82" s="1">
        <f>C82*C84+D82*D84+E82*E84+F82*F84+G82*G84+H82*H84+I82*I84+J82*J84</f>
        <v>123</v>
      </c>
      <c r="L82" s="1">
        <f>K82/(SQRT(POWER(C82,2)+POWER(D82,2)+POWER(E82,2)+POWER(F82,2)+POWER(G82,2)+POWER(H82,2)+POWER(I82,2)+POWER(J82,2))*K84)</f>
        <v>0.52564102564102566</v>
      </c>
    </row>
    <row r="83" spans="2:12" x14ac:dyDescent="0.25">
      <c r="B83" s="1" t="s">
        <v>18</v>
      </c>
      <c r="C83" s="1">
        <v>1</v>
      </c>
      <c r="D83" s="1">
        <v>0</v>
      </c>
      <c r="E83" s="1">
        <v>5</v>
      </c>
      <c r="F83" s="1">
        <v>0</v>
      </c>
      <c r="G83" s="1">
        <v>2</v>
      </c>
      <c r="H83" s="1">
        <v>4</v>
      </c>
      <c r="I83" s="1">
        <v>0</v>
      </c>
      <c r="J83" s="1">
        <v>2</v>
      </c>
      <c r="K83" s="1">
        <f>C83*C84+D83*D84+E83*E84+F83*F84+G83*G84+H83*H84+I83*I84+J83*J84</f>
        <v>218</v>
      </c>
      <c r="L83" s="1">
        <f>K83/(SQRT(POWER(C83,2)+POWER(D83,2)+POWER(E83,2)+POWER(F83,2)+POWER(G83,2)+POWER(H83,2)+POWER(I83,2)+POWER(J83,2))*K84)</f>
        <v>0.68460097939324727</v>
      </c>
    </row>
    <row r="84" spans="2:12" x14ac:dyDescent="0.25">
      <c r="B84" s="2" t="s">
        <v>38</v>
      </c>
      <c r="C84" s="1">
        <f>SUM(C74:C83)</f>
        <v>17</v>
      </c>
      <c r="D84" s="1">
        <f t="shared" ref="D84:J84" si="37">SUM(D74:D83)</f>
        <v>20</v>
      </c>
      <c r="E84" s="1">
        <f t="shared" si="37"/>
        <v>15</v>
      </c>
      <c r="F84" s="1">
        <f t="shared" si="37"/>
        <v>14</v>
      </c>
      <c r="G84" s="1">
        <f t="shared" si="37"/>
        <v>12</v>
      </c>
      <c r="H84" s="1">
        <f t="shared" si="37"/>
        <v>17</v>
      </c>
      <c r="I84" s="1">
        <f t="shared" si="37"/>
        <v>14</v>
      </c>
      <c r="J84" s="1">
        <f t="shared" si="37"/>
        <v>17</v>
      </c>
      <c r="K84" s="1">
        <f>SQRT(POWER(C84,2)+POWER(D84,2)+POWER(E84,2)+POWER(F84,2)+POWER(G84,2)+POWER(H84,2)+POWER(I84,2)+POWER(J84,2))</f>
        <v>45.033320996790806</v>
      </c>
      <c r="L84" s="12">
        <f>SUM(L74:L83)/B73</f>
        <v>0.68059702317032633</v>
      </c>
    </row>
    <row r="86" spans="2:12" x14ac:dyDescent="0.25">
      <c r="B86" s="3">
        <f>COUNTIF(B87:B96,"&lt;&gt;0")</f>
        <v>10</v>
      </c>
      <c r="C86" s="3" t="s">
        <v>19</v>
      </c>
      <c r="D86" s="3" t="s">
        <v>20</v>
      </c>
      <c r="E86" s="3" t="s">
        <v>21</v>
      </c>
      <c r="F86" s="13" t="s">
        <v>22</v>
      </c>
      <c r="G86" s="3" t="s">
        <v>23</v>
      </c>
      <c r="H86" s="3" t="s">
        <v>24</v>
      </c>
      <c r="I86" s="3" t="s">
        <v>25</v>
      </c>
      <c r="J86" s="3" t="s">
        <v>26</v>
      </c>
      <c r="K86" s="8" t="s">
        <v>40</v>
      </c>
      <c r="L86" s="8" t="s">
        <v>39</v>
      </c>
    </row>
    <row r="87" spans="2:12" x14ac:dyDescent="0.25">
      <c r="B87" s="1" t="s">
        <v>9</v>
      </c>
      <c r="C87" s="1">
        <v>0</v>
      </c>
      <c r="D87" s="1">
        <v>3</v>
      </c>
      <c r="E87" s="1">
        <v>1</v>
      </c>
      <c r="F87" s="1"/>
      <c r="G87" s="1">
        <v>0</v>
      </c>
      <c r="H87" s="1">
        <v>2</v>
      </c>
      <c r="I87" s="1">
        <v>1</v>
      </c>
      <c r="J87" s="1">
        <v>0</v>
      </c>
      <c r="K87" s="1">
        <f>C87*C97+D87*D97+E87*E97+F87*F97+G87*G97+H87*H97+I87*I97+J87*J97</f>
        <v>123</v>
      </c>
      <c r="L87" s="1">
        <f>K87/(SQRT(POWER(C87,2)+POWER(D87,2)+POWER(E87,2)+POWER(F87,2)+POWER(G87,2)+POWER(H87,2)+POWER(I87,2)+POWER(J87,2))*K97)</f>
        <v>0.74198777047090492</v>
      </c>
    </row>
    <row r="88" spans="2:12" x14ac:dyDescent="0.25">
      <c r="B88" s="1" t="s">
        <v>10</v>
      </c>
      <c r="C88" s="1">
        <v>5</v>
      </c>
      <c r="D88" s="1">
        <v>0</v>
      </c>
      <c r="E88" s="1">
        <v>0</v>
      </c>
      <c r="F88" s="1"/>
      <c r="G88" s="1">
        <v>3</v>
      </c>
      <c r="H88" s="1">
        <v>0</v>
      </c>
      <c r="I88" s="1">
        <v>0</v>
      </c>
      <c r="J88" s="1">
        <v>2</v>
      </c>
      <c r="K88" s="1">
        <f>C88*C97+D88*D97+E88*E97+F88*F97+G88*G97+H88*H97+I88*I97+J88*J97</f>
        <v>155</v>
      </c>
      <c r="L88" s="1">
        <f>K88/(SQRT(POWER(C88,2)+POWER(D88,2)+POWER(E88,2)+POWER(F88,2)+POWER(G88,2)+POWER(H88,2)+POWER(I88,2)+POWER(J88,2))*K97)</f>
        <v>0.58745846369254773</v>
      </c>
    </row>
    <row r="89" spans="2:12" x14ac:dyDescent="0.25">
      <c r="B89" s="1" t="s">
        <v>11</v>
      </c>
      <c r="C89" s="1">
        <v>3</v>
      </c>
      <c r="D89" s="1">
        <v>0</v>
      </c>
      <c r="E89" s="1">
        <v>4</v>
      </c>
      <c r="F89" s="1"/>
      <c r="G89" s="1">
        <v>4</v>
      </c>
      <c r="H89" s="1">
        <v>0</v>
      </c>
      <c r="I89" s="1">
        <v>0</v>
      </c>
      <c r="J89" s="1">
        <v>5</v>
      </c>
      <c r="K89" s="1">
        <f>C89*C97+D89*D97+E89*E97+F89*F97+G89*G97+H89*H97+I89*I97+J89*J97</f>
        <v>244</v>
      </c>
      <c r="L89" s="1">
        <f>K89/(SQRT(POWER(C89,2)+POWER(D89,2)+POWER(E89,2)+POWER(F89,2)+POWER(G89,2)+POWER(H89,2)+POWER(I89,2)+POWER(J89,2))*K97)</f>
        <v>0.70170589317279597</v>
      </c>
    </row>
    <row r="90" spans="2:12" x14ac:dyDescent="0.25">
      <c r="B90" s="1" t="s">
        <v>12</v>
      </c>
      <c r="C90" s="1">
        <v>1</v>
      </c>
      <c r="D90" s="1">
        <v>8</v>
      </c>
      <c r="E90" s="1">
        <v>0</v>
      </c>
      <c r="F90" s="1"/>
      <c r="G90" s="1">
        <v>0</v>
      </c>
      <c r="H90" s="1">
        <v>1</v>
      </c>
      <c r="I90" s="1">
        <v>4</v>
      </c>
      <c r="J90" s="1">
        <v>0</v>
      </c>
      <c r="K90" s="1">
        <f>C90*C97+D90*D97+E90*E97+F90*F97+G90*G97+H90*H97+I90*I97+J90*J97</f>
        <v>250</v>
      </c>
      <c r="L90" s="1">
        <f>K90/(SQRT(POWER(C90,2)+POWER(D90,2)+POWER(E90,2)+POWER(F90,2)+POWER(G90,2)+POWER(H90,2)+POWER(I90,2)+POWER(J90,2))*K97)</f>
        <v>0.64501579224396932</v>
      </c>
    </row>
    <row r="91" spans="2:12" x14ac:dyDescent="0.25">
      <c r="B91" s="1" t="s">
        <v>13</v>
      </c>
      <c r="C91" s="1">
        <v>0</v>
      </c>
      <c r="D91" s="1">
        <v>1</v>
      </c>
      <c r="E91" s="1">
        <v>0</v>
      </c>
      <c r="F91" s="1"/>
      <c r="G91" s="1">
        <v>0</v>
      </c>
      <c r="H91" s="1">
        <v>5</v>
      </c>
      <c r="I91" s="1">
        <v>4</v>
      </c>
      <c r="J91" s="1">
        <v>2</v>
      </c>
      <c r="K91" s="1">
        <f>C91*C97+D91*D97+E91*E97+F91*F97+G91*G97+H91*H97+I91*I97+J91*J97</f>
        <v>195</v>
      </c>
      <c r="L91" s="1">
        <f>K91/(SQRT(POWER(C91,2)+POWER(D91,2)+POWER(E91,2)+POWER(F91,2)+POWER(G91,2)+POWER(H91,2)+POWER(I91,2)+POWER(J91,2))*K97)</f>
        <v>0.67172724095055769</v>
      </c>
    </row>
    <row r="92" spans="2:12" x14ac:dyDescent="0.25">
      <c r="B92" s="1" t="s">
        <v>14</v>
      </c>
      <c r="C92" s="1">
        <v>2</v>
      </c>
      <c r="D92" s="1">
        <v>0</v>
      </c>
      <c r="E92" s="1">
        <v>2</v>
      </c>
      <c r="F92" s="1"/>
      <c r="G92" s="1">
        <v>0</v>
      </c>
      <c r="H92" s="1">
        <v>4</v>
      </c>
      <c r="I92" s="1">
        <v>0</v>
      </c>
      <c r="J92" s="1">
        <v>1</v>
      </c>
      <c r="K92" s="1">
        <f>C92*C97+D92*D97+E92*E97+F92*F97+G92*G97+H92*H97+I92*I97+J92*J97</f>
        <v>149</v>
      </c>
      <c r="L92" s="1">
        <f>K92/(SQRT(POWER(C92,2)+POWER(D92,2)+POWER(E92,2)+POWER(F92,2)+POWER(G92,2)+POWER(H92,2)+POWER(I92,2)+POWER(J92,2))*K97)</f>
        <v>0.6962312771388367</v>
      </c>
    </row>
    <row r="93" spans="2:12" x14ac:dyDescent="0.25">
      <c r="B93" s="1" t="s">
        <v>15</v>
      </c>
      <c r="C93" s="1">
        <v>2</v>
      </c>
      <c r="D93" s="1">
        <v>5</v>
      </c>
      <c r="E93" s="1">
        <v>0</v>
      </c>
      <c r="F93" s="1"/>
      <c r="G93" s="1">
        <v>0</v>
      </c>
      <c r="H93" s="1">
        <v>1</v>
      </c>
      <c r="I93" s="1">
        <v>4</v>
      </c>
      <c r="J93" s="1">
        <v>2</v>
      </c>
      <c r="K93" s="1">
        <f>C93*C97+D93*D97+E93*E97+F93*F97+G93*G97+H93*H97+I93*I97+J93*J97</f>
        <v>241</v>
      </c>
      <c r="L93" s="1">
        <f>K93/(SQRT(POWER(C93,2)+POWER(D93,2)+POWER(E93,2)+POWER(F93,2)+POWER(G93,2)+POWER(H93,2)+POWER(I93,2)+POWER(J93,2))*K97)</f>
        <v>0.79628641354838314</v>
      </c>
    </row>
    <row r="94" spans="2:12" x14ac:dyDescent="0.25">
      <c r="B94" s="1" t="s">
        <v>16</v>
      </c>
      <c r="C94" s="1">
        <v>3</v>
      </c>
      <c r="D94" s="1">
        <v>3</v>
      </c>
      <c r="E94" s="1">
        <v>0</v>
      </c>
      <c r="F94" s="1"/>
      <c r="G94" s="1">
        <v>0</v>
      </c>
      <c r="H94" s="1">
        <v>0</v>
      </c>
      <c r="I94" s="1">
        <v>1</v>
      </c>
      <c r="J94" s="1">
        <v>3</v>
      </c>
      <c r="K94" s="1">
        <f>C94*C97+D94*D97+E94*E97+F94*F97+G94*G97+H94*H97+I94*I97+J94*J97</f>
        <v>176</v>
      </c>
      <c r="L94" s="1">
        <f>K94/(SQRT(POWER(C94,2)+POWER(D94,2)+POWER(E94,2)+POWER(F94,2)+POWER(G94,2)+POWER(H94,2)+POWER(I94,2)+POWER(J94,2))*K97)</f>
        <v>0.77708927928041283</v>
      </c>
    </row>
    <row r="95" spans="2:12" x14ac:dyDescent="0.25">
      <c r="B95" s="1" t="s">
        <v>17</v>
      </c>
      <c r="C95" s="1">
        <v>0</v>
      </c>
      <c r="D95" s="1">
        <v>0</v>
      </c>
      <c r="E95" s="1">
        <v>3</v>
      </c>
      <c r="F95" s="1"/>
      <c r="G95" s="1">
        <v>3</v>
      </c>
      <c r="H95" s="1">
        <v>0</v>
      </c>
      <c r="I95" s="1">
        <v>0</v>
      </c>
      <c r="J95" s="1">
        <v>0</v>
      </c>
      <c r="K95" s="1">
        <f>C95*C97+D95*D97+E95*E97+F95*F97+G95*G97+H95*H97+I95*I97+J95*J97</f>
        <v>81</v>
      </c>
      <c r="L95" s="1">
        <f>K95/(SQRT(POWER(C95,2)+POWER(D95,2)+POWER(E95,2)+POWER(F95,2)+POWER(G95,2)+POWER(H95,2)+POWER(I95,2)+POWER(J95,2))*K97)</f>
        <v>0.44605255530718568</v>
      </c>
    </row>
    <row r="96" spans="2:12" x14ac:dyDescent="0.25">
      <c r="B96" s="1" t="s">
        <v>18</v>
      </c>
      <c r="C96" s="1">
        <v>1</v>
      </c>
      <c r="D96" s="1">
        <v>0</v>
      </c>
      <c r="E96" s="1">
        <v>5</v>
      </c>
      <c r="F96" s="1"/>
      <c r="G96" s="1">
        <v>2</v>
      </c>
      <c r="H96" s="1">
        <v>4</v>
      </c>
      <c r="I96" s="1">
        <v>0</v>
      </c>
      <c r="J96" s="1">
        <v>2</v>
      </c>
      <c r="K96" s="1">
        <f>C96*C97+D96*D97+E96*E97+F96*F97+G96*G97+H96*H97+I96*I97+J96*J97</f>
        <v>218</v>
      </c>
      <c r="L96" s="1">
        <f>K96/(SQRT(POWER(C96,2)+POWER(D96,2)+POWER(E96,2)+POWER(F96,2)+POWER(G96,2)+POWER(H96,2)+POWER(I96,2)+POWER(J96,2))*K97)</f>
        <v>0.72029227449604782</v>
      </c>
    </row>
    <row r="97" spans="2:13" x14ac:dyDescent="0.25">
      <c r="B97" s="2" t="s">
        <v>38</v>
      </c>
      <c r="C97" s="1">
        <f>SUM(C87:C96)</f>
        <v>17</v>
      </c>
      <c r="D97" s="1">
        <f t="shared" ref="D97" si="38">SUM(D87:D96)</f>
        <v>20</v>
      </c>
      <c r="E97" s="1">
        <f t="shared" ref="E97" si="39">SUM(E87:E96)</f>
        <v>15</v>
      </c>
      <c r="F97" s="1"/>
      <c r="G97" s="1">
        <f t="shared" ref="G97" si="40">SUM(G87:G96)</f>
        <v>12</v>
      </c>
      <c r="H97" s="1">
        <f t="shared" ref="H97" si="41">SUM(H87:H96)</f>
        <v>17</v>
      </c>
      <c r="I97" s="1">
        <f t="shared" ref="I97" si="42">SUM(I87:I96)</f>
        <v>14</v>
      </c>
      <c r="J97" s="1">
        <f t="shared" ref="J97" si="43">SUM(J87:J96)</f>
        <v>17</v>
      </c>
      <c r="K97" s="1">
        <f>SQRT(POWER(C97,2)+POWER(D97,2)+POWER(E97,2)+POWER(F97,2)+POWER(G97,2)+POWER(H97,2)+POWER(I97,2)+POWER(J97,2))</f>
        <v>42.80186911806539</v>
      </c>
      <c r="L97" s="12">
        <f>SUM(L87:L96)/B86</f>
        <v>0.67838469603016427</v>
      </c>
      <c r="M97" s="11">
        <f>L97-L84</f>
        <v>-2.2123271401620626E-3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B1" workbookViewId="0">
      <selection activeCell="P4" sqref="P4"/>
    </sheetView>
  </sheetViews>
  <sheetFormatPr defaultRowHeight="15" x14ac:dyDescent="0.25"/>
  <cols>
    <col min="11" max="11" width="12" bestFit="1" customWidth="1"/>
    <col min="12" max="12" width="12" customWidth="1"/>
    <col min="13" max="13" width="9.7109375" customWidth="1"/>
  </cols>
  <sheetData>
    <row r="1" spans="1:23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S1" s="7"/>
    </row>
    <row r="2" spans="1:23" s="4" customFormat="1" x14ac:dyDescent="0.25">
      <c r="A2" s="14"/>
      <c r="B2" s="3">
        <f>COUNTIF(C2:J2, "&lt;&gt;0")</f>
        <v>8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3" t="s">
        <v>52</v>
      </c>
      <c r="J2" s="3" t="s">
        <v>53</v>
      </c>
      <c r="K2" s="8" t="s">
        <v>84</v>
      </c>
      <c r="L2" s="8" t="s">
        <v>85</v>
      </c>
      <c r="M2" s="8" t="s">
        <v>86</v>
      </c>
      <c r="N2" s="3" t="s">
        <v>55</v>
      </c>
      <c r="O2" s="3" t="s">
        <v>56</v>
      </c>
      <c r="P2" s="3" t="s">
        <v>61</v>
      </c>
      <c r="S2" s="14" t="s">
        <v>58</v>
      </c>
      <c r="T2" s="4" t="s">
        <v>57</v>
      </c>
      <c r="U2" s="4" t="s">
        <v>59</v>
      </c>
      <c r="V2" s="4" t="s">
        <v>60</v>
      </c>
      <c r="W2" s="4" t="s">
        <v>62</v>
      </c>
    </row>
    <row r="3" spans="1:23" x14ac:dyDescent="0.25">
      <c r="A3" s="7"/>
      <c r="B3" s="1" t="s">
        <v>9</v>
      </c>
      <c r="C3" s="1">
        <v>0</v>
      </c>
      <c r="D3" s="1">
        <v>3</v>
      </c>
      <c r="E3" s="1">
        <v>4</v>
      </c>
      <c r="F3" s="1">
        <v>0</v>
      </c>
      <c r="G3" s="1">
        <v>0</v>
      </c>
      <c r="H3" s="1">
        <v>2</v>
      </c>
      <c r="I3" s="1">
        <v>4</v>
      </c>
      <c r="J3" s="1">
        <v>0</v>
      </c>
      <c r="K3" s="1">
        <f>C3*C13+D3*D13+E3*E13+F3*F13+G3*G13+H3*H13+I3*I13+J3*J13</f>
        <v>19</v>
      </c>
      <c r="L3" s="1">
        <f>POWER(C3,2)+POWER(D3,2)+POWER(E3,2)+POWER(F3,2)+POWER(G3,2)+POWER(H3,2)+POWER(I3,2)+POWER(J3,2)</f>
        <v>45</v>
      </c>
      <c r="M3" s="1">
        <f>K3/(SQRT(L3)*SQRT(L13))</f>
        <v>0.64978628965393082</v>
      </c>
      <c r="N3" s="1">
        <f>2*K3/(L3+L13)</f>
        <v>0.59375</v>
      </c>
      <c r="O3" s="1">
        <f>K3/(L3+L13-K3)</f>
        <v>0.42222222222222222</v>
      </c>
      <c r="P3" s="1">
        <f>C19*C13+D19*D13+E19*E13+F19*F13+G19*G13+H19*H13+I19*I13+J19*J13</f>
        <v>5</v>
      </c>
      <c r="R3" s="1" t="s">
        <v>10</v>
      </c>
      <c r="S3" s="1">
        <v>35</v>
      </c>
      <c r="T3" s="1">
        <v>0.84172562292679309</v>
      </c>
      <c r="U3" s="1">
        <v>0.63636363636363635</v>
      </c>
      <c r="V3" s="1">
        <v>0.46666666666666667</v>
      </c>
      <c r="W3" s="1">
        <v>8</v>
      </c>
    </row>
    <row r="4" spans="1:23" x14ac:dyDescent="0.25">
      <c r="A4" s="7"/>
      <c r="B4" s="1" t="s">
        <v>10</v>
      </c>
      <c r="C4" s="1">
        <v>5</v>
      </c>
      <c r="D4" s="1">
        <v>5</v>
      </c>
      <c r="E4" s="1">
        <v>0</v>
      </c>
      <c r="F4" s="1">
        <v>0</v>
      </c>
      <c r="G4" s="1">
        <v>4</v>
      </c>
      <c r="H4" s="1">
        <v>0</v>
      </c>
      <c r="I4" s="1">
        <v>4</v>
      </c>
      <c r="J4" s="1">
        <v>3</v>
      </c>
      <c r="K4" s="1">
        <f>C4*C13+D4*D13+E4*E13+F4*F13+G4*G13+H4*H13+I4*I13+J4*J13</f>
        <v>35</v>
      </c>
      <c r="L4" s="1">
        <f t="shared" ref="L4:L12" si="0">POWER(C4,2)+POWER(D4,2)+POWER(E4,2)+POWER(F4,2)+POWER(G4,2)+POWER(H4,2)+POWER(I4,2)+POWER(J4,2)</f>
        <v>91</v>
      </c>
      <c r="M4" s="1">
        <f>K4/(SQRT(L4)*SQRT(L13))</f>
        <v>0.84172562292679309</v>
      </c>
      <c r="N4" s="1">
        <f>2*K4/(L4+L13)</f>
        <v>0.63636363636363635</v>
      </c>
      <c r="O4" s="1">
        <f>K4/(L4+L13-K4)</f>
        <v>0.46666666666666667</v>
      </c>
      <c r="P4" s="1">
        <f>C20*C13+D20*D13+E20*E13+F20*F13+G20*G13+H20*H13+I20*I13+J20*J13</f>
        <v>8</v>
      </c>
      <c r="R4" s="1" t="s">
        <v>9</v>
      </c>
      <c r="S4" s="1">
        <v>19</v>
      </c>
      <c r="T4" s="1">
        <v>0.64978628965393082</v>
      </c>
      <c r="U4" s="1">
        <v>0.59375</v>
      </c>
      <c r="V4" s="1">
        <v>0.42222222222222222</v>
      </c>
      <c r="W4" s="1">
        <v>5</v>
      </c>
    </row>
    <row r="5" spans="1:23" x14ac:dyDescent="0.25">
      <c r="A5" s="7"/>
      <c r="B5" s="1" t="s">
        <v>11</v>
      </c>
      <c r="C5" s="1">
        <v>3</v>
      </c>
      <c r="D5" s="1">
        <v>0</v>
      </c>
      <c r="E5" s="1">
        <v>4</v>
      </c>
      <c r="F5" s="1">
        <v>3</v>
      </c>
      <c r="G5" s="1">
        <v>4</v>
      </c>
      <c r="H5" s="1">
        <v>0</v>
      </c>
      <c r="I5" s="1">
        <v>0</v>
      </c>
      <c r="J5" s="1">
        <v>5</v>
      </c>
      <c r="K5" s="1">
        <f>C5*C13+D5*D13+E5*E13+F5*F13+G5*G13+H5*H13+I5*I13+J5*J13</f>
        <v>18</v>
      </c>
      <c r="L5" s="1">
        <f t="shared" si="0"/>
        <v>75</v>
      </c>
      <c r="M5" s="1">
        <f>K5/(SQRT(L5)*SQRT(L13))</f>
        <v>0.4768316485434157</v>
      </c>
      <c r="N5" s="1">
        <f>2*K5/(L5+L13)</f>
        <v>0.38297872340425532</v>
      </c>
      <c r="O5" s="1">
        <f>K5/(L5+L13-K5)</f>
        <v>0.23684210526315788</v>
      </c>
      <c r="P5" s="1">
        <f>C21*C13+D21*D13+E21*E13+F21*F13+G21*G13+H21*H13+I21*I13+J21*J13</f>
        <v>5</v>
      </c>
      <c r="R5" s="1" t="s">
        <v>15</v>
      </c>
      <c r="S5" s="1">
        <v>26</v>
      </c>
      <c r="T5" s="1">
        <v>0.67109345279556754</v>
      </c>
      <c r="U5" s="1">
        <v>0.53061224489795922</v>
      </c>
      <c r="V5" s="1">
        <v>0.3611111111111111</v>
      </c>
      <c r="W5" s="1">
        <v>7</v>
      </c>
    </row>
    <row r="6" spans="1:23" x14ac:dyDescent="0.25">
      <c r="A6" s="7"/>
      <c r="B6" s="1" t="s">
        <v>12</v>
      </c>
      <c r="C6" s="1">
        <v>0</v>
      </c>
      <c r="D6" s="1">
        <v>7</v>
      </c>
      <c r="E6" s="1">
        <v>0</v>
      </c>
      <c r="F6" s="1">
        <v>3</v>
      </c>
      <c r="G6" s="1">
        <v>2</v>
      </c>
      <c r="H6" s="1">
        <v>0</v>
      </c>
      <c r="I6" s="1">
        <v>4</v>
      </c>
      <c r="J6" s="1">
        <v>3</v>
      </c>
      <c r="K6" s="1">
        <f>C6*C13+D6*D13+E6*E13+F6*F13+G6*G13+H6*H13+I6*I13+J6*J13</f>
        <v>23</v>
      </c>
      <c r="L6" s="1">
        <f t="shared" si="0"/>
        <v>87</v>
      </c>
      <c r="M6" s="1">
        <f>K6/(SQRT(L6)*SQRT(L13))</f>
        <v>0.56570681313477411</v>
      </c>
      <c r="N6" s="1">
        <f>2*K6/(L6+L13)</f>
        <v>0.43396226415094341</v>
      </c>
      <c r="O6" s="1">
        <f>K6/(L6+L13-K6)</f>
        <v>0.27710843373493976</v>
      </c>
      <c r="P6" s="1">
        <f>C22*C13+D22*D13+E22*E13+F22*F13+G22*G13+H22*H13+I22*I13+J22*J13</f>
        <v>6</v>
      </c>
      <c r="R6" s="1" t="s">
        <v>16</v>
      </c>
      <c r="S6" s="1">
        <v>15</v>
      </c>
      <c r="T6" s="1">
        <v>0.51298917604257699</v>
      </c>
      <c r="U6" s="1">
        <v>0.46875</v>
      </c>
      <c r="V6" s="1">
        <v>0.30612244897959184</v>
      </c>
      <c r="W6" s="1">
        <v>4</v>
      </c>
    </row>
    <row r="7" spans="1:23" x14ac:dyDescent="0.25">
      <c r="A7" s="7"/>
      <c r="B7" s="1" t="s">
        <v>13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5</v>
      </c>
      <c r="I7" s="1">
        <v>4</v>
      </c>
      <c r="J7" s="1">
        <v>2</v>
      </c>
      <c r="K7" s="1">
        <f>C7*C13+D7*D13+E7*E13+F7*F13+G7*G13+H7*H13+I7*I13+J7*J13</f>
        <v>13</v>
      </c>
      <c r="L7" s="1">
        <f t="shared" si="0"/>
        <v>46</v>
      </c>
      <c r="M7" s="1">
        <f>K7/(SQRT(L7)*SQRT(L13))</f>
        <v>0.43973155946962988</v>
      </c>
      <c r="N7" s="1">
        <f>2*K7/(L7+L13)</f>
        <v>0.4</v>
      </c>
      <c r="O7" s="1">
        <f>K7/(L7+L13-K7)</f>
        <v>0.25</v>
      </c>
      <c r="P7" s="1">
        <f>C23*C13+D23*D13+E23*E13+F23*F13+G23*G13+H23*H13+I23*I13+J23*J13</f>
        <v>4</v>
      </c>
      <c r="R7" s="1" t="s">
        <v>12</v>
      </c>
      <c r="S7" s="1">
        <v>23</v>
      </c>
      <c r="T7" s="1">
        <v>0.56570681313477411</v>
      </c>
      <c r="U7" s="1">
        <v>0.43396226415094341</v>
      </c>
      <c r="V7" s="1">
        <v>0.27710843373493976</v>
      </c>
      <c r="W7" s="1">
        <v>6</v>
      </c>
    </row>
    <row r="8" spans="1:23" x14ac:dyDescent="0.25">
      <c r="A8" s="7"/>
      <c r="B8" s="1" t="s">
        <v>14</v>
      </c>
      <c r="C8" s="1">
        <v>2</v>
      </c>
      <c r="D8" s="1">
        <v>0</v>
      </c>
      <c r="E8" s="1">
        <v>2</v>
      </c>
      <c r="F8" s="1">
        <v>0</v>
      </c>
      <c r="G8" s="1">
        <v>0</v>
      </c>
      <c r="H8" s="1">
        <v>4</v>
      </c>
      <c r="I8" s="1">
        <v>0</v>
      </c>
      <c r="J8" s="1">
        <v>1</v>
      </c>
      <c r="K8" s="1">
        <f>C8*C13+D8*D13+E8*E13+F8*F13+G8*G13+H8*H13+I8*I13+J8*J13</f>
        <v>6</v>
      </c>
      <c r="L8" s="1">
        <f t="shared" si="0"/>
        <v>25</v>
      </c>
      <c r="M8" s="1">
        <f>K8/(SQRT(L8)*SQRT(L13))</f>
        <v>0.27529888064467412</v>
      </c>
      <c r="N8" s="1">
        <f>2*K8/(L8+L13)</f>
        <v>0.27272727272727271</v>
      </c>
      <c r="O8" s="1">
        <f>K8/(L8+L13-K8)</f>
        <v>0.15789473684210525</v>
      </c>
      <c r="P8" s="1">
        <f>C24*C13+D24*D13+E24*E13+F24*F13+G24*G13+H24*H13+I24*I13+J24*J13</f>
        <v>3</v>
      </c>
      <c r="R8" s="1" t="s">
        <v>18</v>
      </c>
      <c r="S8" s="1">
        <v>17</v>
      </c>
      <c r="T8" s="1">
        <v>0.49935247112913966</v>
      </c>
      <c r="U8" s="1">
        <v>0.42499999999999999</v>
      </c>
      <c r="V8" s="1">
        <v>0.26984126984126983</v>
      </c>
      <c r="W8" s="1">
        <v>4</v>
      </c>
    </row>
    <row r="9" spans="1:23" x14ac:dyDescent="0.25">
      <c r="A9" s="7"/>
      <c r="B9" s="1" t="s">
        <v>15</v>
      </c>
      <c r="C9" s="1">
        <v>3</v>
      </c>
      <c r="D9" s="1">
        <v>5</v>
      </c>
      <c r="E9" s="1">
        <v>3</v>
      </c>
      <c r="F9" s="1">
        <v>4</v>
      </c>
      <c r="G9" s="1">
        <v>0</v>
      </c>
      <c r="H9" s="1">
        <v>0</v>
      </c>
      <c r="I9" s="1">
        <v>4</v>
      </c>
      <c r="J9" s="1">
        <v>2</v>
      </c>
      <c r="K9" s="1">
        <f>C9*C13+D9*D13+E9*E13+F9*F13+G9*G13+H9*H13+I9*I13+J9*J13</f>
        <v>26</v>
      </c>
      <c r="L9" s="1">
        <f t="shared" si="0"/>
        <v>79</v>
      </c>
      <c r="M9" s="1">
        <f>K9/(SQRT(L9)*SQRT(L13))</f>
        <v>0.67109345279556754</v>
      </c>
      <c r="N9" s="1">
        <f>2*K9/(L9+L13)</f>
        <v>0.53061224489795922</v>
      </c>
      <c r="O9" s="1">
        <f>K9/(L9+L13-K9)</f>
        <v>0.3611111111111111</v>
      </c>
      <c r="P9" s="1">
        <f>C25*C13+D25*D13+E25*E13+F25*F13+G25*G13+H25*H13+I25*I13+J25*J13</f>
        <v>7</v>
      </c>
      <c r="R9" s="1" t="s">
        <v>13</v>
      </c>
      <c r="S9" s="1">
        <v>13</v>
      </c>
      <c r="T9" s="1">
        <v>0.43973155946962988</v>
      </c>
      <c r="U9" s="1">
        <v>0.4</v>
      </c>
      <c r="V9" s="1">
        <v>0.25</v>
      </c>
      <c r="W9" s="1">
        <v>4</v>
      </c>
    </row>
    <row r="10" spans="1:23" x14ac:dyDescent="0.25">
      <c r="A10" s="7"/>
      <c r="B10" s="1" t="s">
        <v>16</v>
      </c>
      <c r="C10" s="1">
        <v>0</v>
      </c>
      <c r="D10" s="1">
        <v>3</v>
      </c>
      <c r="E10" s="1">
        <v>0</v>
      </c>
      <c r="F10" s="1">
        <v>0</v>
      </c>
      <c r="G10" s="1">
        <v>0</v>
      </c>
      <c r="H10" s="1">
        <v>4</v>
      </c>
      <c r="I10" s="1">
        <v>4</v>
      </c>
      <c r="J10" s="1">
        <v>2</v>
      </c>
      <c r="K10" s="1">
        <f>C10*C13+D10*D13+E10*E13+F10*F13+G10*G13+H10*H13+I10*I13+J10*J13</f>
        <v>15</v>
      </c>
      <c r="L10" s="1">
        <f t="shared" si="0"/>
        <v>45</v>
      </c>
      <c r="M10" s="1">
        <f>K10/(SQRT(L10)*SQRT(L13))</f>
        <v>0.51298917604257699</v>
      </c>
      <c r="N10" s="1">
        <f>2*K10/(L10+L13)</f>
        <v>0.46875</v>
      </c>
      <c r="O10" s="1">
        <f>K10/(L10+L13-K10)</f>
        <v>0.30612244897959184</v>
      </c>
      <c r="P10" s="1">
        <f>C26*C13+D26*D13+E26*E13+F26*F13+G26*G13+H26*H13+I26*I13+J26*J13</f>
        <v>4</v>
      </c>
      <c r="R10" s="1" t="s">
        <v>11</v>
      </c>
      <c r="S10" s="1">
        <v>18</v>
      </c>
      <c r="T10" s="1">
        <v>0.4768316485434157</v>
      </c>
      <c r="U10" s="1">
        <v>0.38297872340425532</v>
      </c>
      <c r="V10" s="1">
        <v>0.23684210526315788</v>
      </c>
      <c r="W10" s="1">
        <v>5</v>
      </c>
    </row>
    <row r="11" spans="1:23" x14ac:dyDescent="0.25">
      <c r="A11" s="7"/>
      <c r="B11" s="1" t="s">
        <v>17</v>
      </c>
      <c r="C11" s="1">
        <v>0</v>
      </c>
      <c r="D11" s="1">
        <v>0</v>
      </c>
      <c r="E11" s="1">
        <v>3</v>
      </c>
      <c r="F11" s="1">
        <v>3</v>
      </c>
      <c r="G11" s="1">
        <v>3</v>
      </c>
      <c r="H11" s="1">
        <v>0</v>
      </c>
      <c r="I11" s="1">
        <v>0</v>
      </c>
      <c r="J11" s="1">
        <v>1</v>
      </c>
      <c r="K11" s="1">
        <f>C11*C13+D11*D13+E11*E13+F11*F13+G11*G13+H11*H13+I11*I13+J11*J13</f>
        <v>9</v>
      </c>
      <c r="L11" s="1">
        <f t="shared" si="0"/>
        <v>28</v>
      </c>
      <c r="M11" s="1">
        <f>K11/(SQRT(L11)*SQRT(L13))</f>
        <v>0.39019948628585394</v>
      </c>
      <c r="N11" s="1">
        <f>2*K11/(L11+L13)</f>
        <v>0.38297872340425532</v>
      </c>
      <c r="O11" s="1">
        <f>K11/(L11+L13-K11)</f>
        <v>0.23684210526315788</v>
      </c>
      <c r="P11" s="1">
        <f>C27*C13+D27*D13+E27*E13+F27*F13+G27*G13+H27*H13+I27*I13+J27*J13</f>
        <v>3</v>
      </c>
      <c r="R11" s="1" t="s">
        <v>17</v>
      </c>
      <c r="S11" s="1">
        <v>9</v>
      </c>
      <c r="T11" s="1">
        <v>0.39019948628585394</v>
      </c>
      <c r="U11" s="1">
        <v>0.38297872340425532</v>
      </c>
      <c r="V11" s="1">
        <v>0.23684210526315788</v>
      </c>
      <c r="W11" s="1">
        <v>3</v>
      </c>
    </row>
    <row r="12" spans="1:23" x14ac:dyDescent="0.25">
      <c r="A12" s="7"/>
      <c r="B12" s="1" t="s">
        <v>18</v>
      </c>
      <c r="C12" s="1">
        <v>0</v>
      </c>
      <c r="D12" s="1">
        <v>5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2</v>
      </c>
      <c r="K12" s="1">
        <f>C12*C13+D12*D13+E12*E13+F12*F13+G12*G13+H12*H13+I12*I13+J12*J13</f>
        <v>17</v>
      </c>
      <c r="L12" s="1">
        <f t="shared" si="0"/>
        <v>61</v>
      </c>
      <c r="M12" s="1">
        <f>K12/(SQRT(L12)*SQRT(L13))</f>
        <v>0.49935247112913966</v>
      </c>
      <c r="N12" s="1">
        <f>2*K12/(L12+L13)</f>
        <v>0.42499999999999999</v>
      </c>
      <c r="O12" s="1">
        <f>K12/(L12+L13-K12)</f>
        <v>0.26984126984126983</v>
      </c>
      <c r="P12" s="1">
        <f>C28*C13+D28*D13+E28*E13+F28*F13+G28*G13+H28*H13+I28*I13+J28*J13</f>
        <v>4</v>
      </c>
      <c r="R12" s="1" t="s">
        <v>14</v>
      </c>
      <c r="S12" s="1">
        <v>6</v>
      </c>
      <c r="T12" s="1">
        <v>0.27529888064467412</v>
      </c>
      <c r="U12" s="1">
        <v>0.27272727272727271</v>
      </c>
      <c r="V12" s="1">
        <v>0.15789473684210525</v>
      </c>
      <c r="W12" s="1">
        <v>3</v>
      </c>
    </row>
    <row r="13" spans="1:23" x14ac:dyDescent="0.25">
      <c r="A13" s="7"/>
      <c r="B13" s="1" t="s">
        <v>54</v>
      </c>
      <c r="C13" s="1">
        <v>2</v>
      </c>
      <c r="D13" s="1">
        <v>1</v>
      </c>
      <c r="E13" s="1">
        <v>1</v>
      </c>
      <c r="F13" s="1">
        <v>0</v>
      </c>
      <c r="G13" s="1">
        <v>2</v>
      </c>
      <c r="H13" s="1">
        <v>0</v>
      </c>
      <c r="I13" s="1">
        <v>3</v>
      </c>
      <c r="J13" s="1">
        <v>0</v>
      </c>
      <c r="L13" s="1">
        <f>POWER(C13,2)+POWER(D13,2)+POWER(E13,2)+POWER(F13,2)+POWER(G13,2)+POWER(H13,2)+POWER(I13,2)+POWER(J13,2)</f>
        <v>19</v>
      </c>
      <c r="M13" s="7"/>
      <c r="N13" s="7"/>
      <c r="O13" s="7"/>
    </row>
    <row r="14" spans="1:23" x14ac:dyDescent="0.25">
      <c r="A14" s="7"/>
      <c r="B14" s="6" t="s">
        <v>28</v>
      </c>
      <c r="C14" s="5">
        <f>COUNTIF(C3:C12,"&lt;&gt;0")</f>
        <v>4</v>
      </c>
      <c r="D14" s="5">
        <f>COUNTIF(D3:D12,"&lt;&gt;0")</f>
        <v>7</v>
      </c>
      <c r="E14" s="5">
        <f t="shared" ref="E14:J14" si="1">COUNTIF(E3:E12,"&lt;&gt;0")</f>
        <v>5</v>
      </c>
      <c r="F14" s="5">
        <f t="shared" si="1"/>
        <v>4</v>
      </c>
      <c r="G14" s="5">
        <f t="shared" si="1"/>
        <v>4</v>
      </c>
      <c r="H14" s="5">
        <f t="shared" si="1"/>
        <v>5</v>
      </c>
      <c r="I14" s="5">
        <f t="shared" si="1"/>
        <v>7</v>
      </c>
      <c r="J14" s="5">
        <f>COUNTIF(J3:J12,"&lt;&gt;0")</f>
        <v>9</v>
      </c>
      <c r="K14" s="7"/>
      <c r="L14" s="7"/>
      <c r="M14" s="7"/>
    </row>
    <row r="15" spans="1:23" x14ac:dyDescent="0.25">
      <c r="A15" s="7"/>
      <c r="B15" s="6" t="s">
        <v>29</v>
      </c>
      <c r="C15" s="5">
        <f>B2/C14</f>
        <v>2</v>
      </c>
      <c r="D15" s="5">
        <f>B2/D14</f>
        <v>1.1428571428571428</v>
      </c>
      <c r="E15" s="5">
        <f>B2/E14</f>
        <v>1.6</v>
      </c>
      <c r="F15" s="5">
        <f>B2/F14</f>
        <v>2</v>
      </c>
      <c r="G15" s="5">
        <f>B2/G14</f>
        <v>2</v>
      </c>
      <c r="H15" s="5">
        <f>B2/H14</f>
        <v>1.6</v>
      </c>
      <c r="I15" s="5">
        <f>B2/I14</f>
        <v>1.1428571428571428</v>
      </c>
      <c r="J15" s="5">
        <f>B2/J14</f>
        <v>0.88888888888888884</v>
      </c>
      <c r="K15" s="7"/>
      <c r="L15" s="7"/>
      <c r="M15" s="7"/>
    </row>
    <row r="16" spans="1:23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7"/>
      <c r="B17" s="15" t="s">
        <v>61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A18" s="7"/>
      <c r="B18" s="3"/>
      <c r="C18" s="3" t="s">
        <v>46</v>
      </c>
      <c r="D18" s="3" t="s">
        <v>47</v>
      </c>
      <c r="E18" s="3" t="s">
        <v>48</v>
      </c>
      <c r="F18" s="3" t="s">
        <v>49</v>
      </c>
      <c r="G18" s="3" t="s">
        <v>50</v>
      </c>
      <c r="H18" s="3" t="s">
        <v>51</v>
      </c>
      <c r="I18" s="3" t="s">
        <v>52</v>
      </c>
      <c r="J18" s="3" t="s">
        <v>53</v>
      </c>
      <c r="K18" s="7"/>
      <c r="L18" s="7"/>
      <c r="M18" s="7"/>
    </row>
    <row r="19" spans="1:13" x14ac:dyDescent="0.25">
      <c r="A19" s="7"/>
      <c r="B19" s="1" t="s">
        <v>9</v>
      </c>
      <c r="C19" s="1">
        <f t="shared" ref="C19:J28" si="2">IF(C3=0,0,1)</f>
        <v>0</v>
      </c>
      <c r="D19" s="1">
        <f t="shared" si="2"/>
        <v>1</v>
      </c>
      <c r="E19" s="1">
        <f t="shared" si="2"/>
        <v>1</v>
      </c>
      <c r="F19" s="1">
        <f t="shared" si="2"/>
        <v>0</v>
      </c>
      <c r="G19" s="1">
        <f t="shared" si="2"/>
        <v>0</v>
      </c>
      <c r="H19" s="1">
        <f t="shared" si="2"/>
        <v>1</v>
      </c>
      <c r="I19" s="1">
        <f t="shared" si="2"/>
        <v>1</v>
      </c>
      <c r="J19" s="1">
        <f t="shared" si="2"/>
        <v>0</v>
      </c>
      <c r="K19" s="2">
        <f>SUM(C19:J19)</f>
        <v>4</v>
      </c>
      <c r="L19" s="15"/>
      <c r="M19" s="7"/>
    </row>
    <row r="20" spans="1:13" x14ac:dyDescent="0.25">
      <c r="A20" s="7"/>
      <c r="B20" s="1" t="s">
        <v>10</v>
      </c>
      <c r="C20" s="1">
        <f t="shared" si="2"/>
        <v>1</v>
      </c>
      <c r="D20" s="1">
        <f t="shared" si="2"/>
        <v>1</v>
      </c>
      <c r="E20" s="1">
        <f t="shared" si="2"/>
        <v>0</v>
      </c>
      <c r="F20" s="1">
        <f t="shared" si="2"/>
        <v>0</v>
      </c>
      <c r="G20" s="1">
        <f t="shared" si="2"/>
        <v>1</v>
      </c>
      <c r="H20" s="1">
        <f t="shared" si="2"/>
        <v>0</v>
      </c>
      <c r="I20" s="1">
        <f t="shared" si="2"/>
        <v>1</v>
      </c>
      <c r="J20" s="1">
        <f t="shared" si="2"/>
        <v>1</v>
      </c>
      <c r="K20" s="2">
        <f t="shared" ref="K20:K28" si="3">SUM(C20:J20)</f>
        <v>5</v>
      </c>
      <c r="L20" s="15"/>
      <c r="M20" s="7"/>
    </row>
    <row r="21" spans="1:13" x14ac:dyDescent="0.25">
      <c r="B21" s="1" t="s">
        <v>11</v>
      </c>
      <c r="C21" s="1">
        <f t="shared" si="2"/>
        <v>1</v>
      </c>
      <c r="D21" s="1">
        <f t="shared" si="2"/>
        <v>0</v>
      </c>
      <c r="E21" s="1">
        <f t="shared" si="2"/>
        <v>1</v>
      </c>
      <c r="F21" s="1">
        <f t="shared" si="2"/>
        <v>1</v>
      </c>
      <c r="G21" s="1">
        <f t="shared" si="2"/>
        <v>1</v>
      </c>
      <c r="H21" s="1">
        <f t="shared" si="2"/>
        <v>0</v>
      </c>
      <c r="I21" s="1">
        <f t="shared" si="2"/>
        <v>0</v>
      </c>
      <c r="J21" s="1">
        <f t="shared" si="2"/>
        <v>1</v>
      </c>
      <c r="K21" s="2">
        <f t="shared" si="3"/>
        <v>5</v>
      </c>
      <c r="L21" s="15"/>
    </row>
    <row r="22" spans="1:13" x14ac:dyDescent="0.25">
      <c r="B22" s="1" t="s">
        <v>12</v>
      </c>
      <c r="C22" s="1">
        <f t="shared" si="2"/>
        <v>0</v>
      </c>
      <c r="D22" s="1">
        <f t="shared" si="2"/>
        <v>1</v>
      </c>
      <c r="E22" s="1">
        <f t="shared" si="2"/>
        <v>0</v>
      </c>
      <c r="F22" s="1">
        <f t="shared" si="2"/>
        <v>1</v>
      </c>
      <c r="G22" s="1">
        <f t="shared" si="2"/>
        <v>1</v>
      </c>
      <c r="H22" s="1">
        <f t="shared" si="2"/>
        <v>0</v>
      </c>
      <c r="I22" s="1">
        <f t="shared" si="2"/>
        <v>1</v>
      </c>
      <c r="J22" s="1">
        <f t="shared" si="2"/>
        <v>1</v>
      </c>
      <c r="K22" s="2">
        <f t="shared" si="3"/>
        <v>5</v>
      </c>
      <c r="L22" s="15"/>
    </row>
    <row r="23" spans="1:13" x14ac:dyDescent="0.25">
      <c r="B23" s="1" t="s">
        <v>13</v>
      </c>
      <c r="C23" s="1">
        <f t="shared" si="2"/>
        <v>0</v>
      </c>
      <c r="D23" s="1">
        <f t="shared" si="2"/>
        <v>1</v>
      </c>
      <c r="E23" s="1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1</v>
      </c>
      <c r="I23" s="1">
        <f t="shared" si="2"/>
        <v>1</v>
      </c>
      <c r="J23" s="1">
        <f t="shared" si="2"/>
        <v>1</v>
      </c>
      <c r="K23" s="2">
        <f t="shared" si="3"/>
        <v>4</v>
      </c>
      <c r="L23" s="15"/>
    </row>
    <row r="24" spans="1:13" x14ac:dyDescent="0.25">
      <c r="B24" s="1" t="s">
        <v>14</v>
      </c>
      <c r="C24" s="1">
        <f t="shared" si="2"/>
        <v>1</v>
      </c>
      <c r="D24" s="1">
        <f t="shared" si="2"/>
        <v>0</v>
      </c>
      <c r="E24" s="1">
        <f t="shared" si="2"/>
        <v>1</v>
      </c>
      <c r="F24" s="1">
        <f t="shared" si="2"/>
        <v>0</v>
      </c>
      <c r="G24" s="1">
        <f t="shared" si="2"/>
        <v>0</v>
      </c>
      <c r="H24" s="1">
        <f t="shared" si="2"/>
        <v>1</v>
      </c>
      <c r="I24" s="1">
        <f t="shared" si="2"/>
        <v>0</v>
      </c>
      <c r="J24" s="1">
        <f t="shared" si="2"/>
        <v>1</v>
      </c>
      <c r="K24" s="2">
        <f t="shared" si="3"/>
        <v>4</v>
      </c>
      <c r="L24" s="15"/>
    </row>
    <row r="25" spans="1:13" x14ac:dyDescent="0.25">
      <c r="B25" s="1" t="s">
        <v>15</v>
      </c>
      <c r="C25" s="1">
        <f t="shared" si="2"/>
        <v>1</v>
      </c>
      <c r="D25" s="1">
        <f t="shared" si="2"/>
        <v>1</v>
      </c>
      <c r="E25" s="1">
        <f t="shared" si="2"/>
        <v>1</v>
      </c>
      <c r="F25" s="1">
        <f t="shared" si="2"/>
        <v>1</v>
      </c>
      <c r="G25" s="1">
        <f t="shared" si="2"/>
        <v>0</v>
      </c>
      <c r="H25" s="1">
        <f t="shared" si="2"/>
        <v>0</v>
      </c>
      <c r="I25" s="1">
        <f t="shared" si="2"/>
        <v>1</v>
      </c>
      <c r="J25" s="1">
        <f t="shared" si="2"/>
        <v>1</v>
      </c>
      <c r="K25" s="2">
        <f t="shared" si="3"/>
        <v>6</v>
      </c>
      <c r="L25" s="15"/>
    </row>
    <row r="26" spans="1:13" x14ac:dyDescent="0.25">
      <c r="B26" s="1" t="s">
        <v>16</v>
      </c>
      <c r="C26" s="1">
        <f t="shared" si="2"/>
        <v>0</v>
      </c>
      <c r="D26" s="1">
        <f t="shared" si="2"/>
        <v>1</v>
      </c>
      <c r="E26" s="1">
        <f t="shared" si="2"/>
        <v>0</v>
      </c>
      <c r="F26" s="1">
        <f t="shared" si="2"/>
        <v>0</v>
      </c>
      <c r="G26" s="1">
        <f t="shared" si="2"/>
        <v>0</v>
      </c>
      <c r="H26" s="1">
        <f t="shared" si="2"/>
        <v>1</v>
      </c>
      <c r="I26" s="1">
        <f t="shared" si="2"/>
        <v>1</v>
      </c>
      <c r="J26" s="1">
        <f t="shared" si="2"/>
        <v>1</v>
      </c>
      <c r="K26" s="2">
        <f t="shared" si="3"/>
        <v>4</v>
      </c>
      <c r="L26" s="15"/>
    </row>
    <row r="27" spans="1:13" x14ac:dyDescent="0.25">
      <c r="B27" s="1" t="s">
        <v>17</v>
      </c>
      <c r="C27" s="1">
        <f t="shared" si="2"/>
        <v>0</v>
      </c>
      <c r="D27" s="1">
        <f t="shared" si="2"/>
        <v>0</v>
      </c>
      <c r="E27" s="1">
        <f t="shared" si="2"/>
        <v>1</v>
      </c>
      <c r="F27" s="1">
        <f t="shared" si="2"/>
        <v>1</v>
      </c>
      <c r="G27" s="1">
        <f t="shared" si="2"/>
        <v>1</v>
      </c>
      <c r="H27" s="1">
        <f t="shared" si="2"/>
        <v>0</v>
      </c>
      <c r="I27" s="1">
        <f t="shared" si="2"/>
        <v>0</v>
      </c>
      <c r="J27" s="1">
        <f t="shared" si="2"/>
        <v>1</v>
      </c>
      <c r="K27" s="2">
        <f t="shared" si="3"/>
        <v>4</v>
      </c>
      <c r="L27" s="15"/>
    </row>
    <row r="28" spans="1:13" x14ac:dyDescent="0.25">
      <c r="B28" s="1" t="s">
        <v>18</v>
      </c>
      <c r="C28" s="1">
        <f t="shared" si="2"/>
        <v>0</v>
      </c>
      <c r="D28" s="1">
        <f t="shared" si="2"/>
        <v>1</v>
      </c>
      <c r="E28" s="1">
        <f t="shared" si="2"/>
        <v>0</v>
      </c>
      <c r="F28" s="1">
        <f t="shared" si="2"/>
        <v>0</v>
      </c>
      <c r="G28" s="1">
        <f t="shared" si="2"/>
        <v>0</v>
      </c>
      <c r="H28" s="1">
        <f t="shared" si="2"/>
        <v>1</v>
      </c>
      <c r="I28" s="1">
        <f t="shared" si="2"/>
        <v>1</v>
      </c>
      <c r="J28" s="1">
        <f t="shared" si="2"/>
        <v>1</v>
      </c>
      <c r="K28" s="2">
        <f t="shared" si="3"/>
        <v>4</v>
      </c>
      <c r="L28" s="15"/>
    </row>
    <row r="29" spans="1:13" x14ac:dyDescent="0.25">
      <c r="B29" s="7"/>
      <c r="C29" s="7"/>
      <c r="D29" s="7"/>
      <c r="E29" s="7"/>
      <c r="F29" s="7"/>
      <c r="G29" s="7"/>
      <c r="H29" s="7"/>
      <c r="I29" s="7"/>
      <c r="J29" s="7"/>
      <c r="K29" s="15"/>
      <c r="L29" s="15"/>
    </row>
    <row r="30" spans="1:13" x14ac:dyDescent="0.25">
      <c r="B30" s="16" t="s">
        <v>30</v>
      </c>
      <c r="K30" s="15"/>
      <c r="L30" s="15"/>
    </row>
    <row r="31" spans="1:13" x14ac:dyDescent="0.25">
      <c r="B31" s="3"/>
      <c r="C31" s="3" t="s">
        <v>46</v>
      </c>
      <c r="D31" s="3" t="s">
        <v>47</v>
      </c>
      <c r="E31" s="3" t="s">
        <v>48</v>
      </c>
      <c r="F31" s="3" t="s">
        <v>49</v>
      </c>
      <c r="G31" s="3" t="s">
        <v>50</v>
      </c>
      <c r="H31" s="3" t="s">
        <v>51</v>
      </c>
      <c r="I31" s="3" t="s">
        <v>52</v>
      </c>
      <c r="J31" s="3" t="s">
        <v>53</v>
      </c>
      <c r="K31" s="15"/>
      <c r="L31" s="15"/>
    </row>
    <row r="32" spans="1:13" x14ac:dyDescent="0.25">
      <c r="B32" s="1" t="s">
        <v>9</v>
      </c>
      <c r="C32" s="1">
        <f>C3*C15</f>
        <v>0</v>
      </c>
      <c r="D32" s="1">
        <f>D3*D15</f>
        <v>3.4285714285714284</v>
      </c>
      <c r="E32" s="1">
        <f t="shared" ref="E32:J32" si="4">E3*E15</f>
        <v>6.4</v>
      </c>
      <c r="F32" s="1">
        <f t="shared" si="4"/>
        <v>0</v>
      </c>
      <c r="G32" s="1">
        <f t="shared" si="4"/>
        <v>0</v>
      </c>
      <c r="H32" s="1">
        <f t="shared" si="4"/>
        <v>3.2</v>
      </c>
      <c r="I32" s="1">
        <f>I3*I15</f>
        <v>4.5714285714285712</v>
      </c>
      <c r="J32" s="1">
        <f t="shared" si="4"/>
        <v>0</v>
      </c>
      <c r="K32" s="15"/>
      <c r="L32" s="15"/>
    </row>
    <row r="33" spans="2:12" x14ac:dyDescent="0.25">
      <c r="B33" s="1" t="s">
        <v>10</v>
      </c>
      <c r="C33" s="1">
        <f>C4*C15</f>
        <v>10</v>
      </c>
      <c r="D33" s="1">
        <f t="shared" ref="D33:J33" si="5">D4*D15</f>
        <v>5.7142857142857135</v>
      </c>
      <c r="E33" s="1">
        <f t="shared" si="5"/>
        <v>0</v>
      </c>
      <c r="F33" s="1">
        <f t="shared" si="5"/>
        <v>0</v>
      </c>
      <c r="G33" s="1">
        <f t="shared" si="5"/>
        <v>8</v>
      </c>
      <c r="H33" s="1">
        <f t="shared" si="5"/>
        <v>0</v>
      </c>
      <c r="I33" s="1">
        <f t="shared" si="5"/>
        <v>4.5714285714285712</v>
      </c>
      <c r="J33" s="1">
        <f>J4*J15</f>
        <v>2.6666666666666665</v>
      </c>
      <c r="K33" s="15"/>
      <c r="L33" s="15"/>
    </row>
    <row r="34" spans="2:12" x14ac:dyDescent="0.25">
      <c r="B34" s="1" t="s">
        <v>11</v>
      </c>
      <c r="C34" s="1">
        <f>C5*C15</f>
        <v>6</v>
      </c>
      <c r="D34" s="1">
        <f t="shared" ref="D34:J34" si="6">D5*D15</f>
        <v>0</v>
      </c>
      <c r="E34" s="1">
        <f t="shared" si="6"/>
        <v>6.4</v>
      </c>
      <c r="F34" s="1">
        <f t="shared" si="6"/>
        <v>6</v>
      </c>
      <c r="G34" s="1">
        <f t="shared" si="6"/>
        <v>8</v>
      </c>
      <c r="H34" s="1">
        <f t="shared" si="6"/>
        <v>0</v>
      </c>
      <c r="I34" s="1">
        <f t="shared" si="6"/>
        <v>0</v>
      </c>
      <c r="J34" s="1">
        <f t="shared" si="6"/>
        <v>4.4444444444444446</v>
      </c>
      <c r="K34" s="15"/>
      <c r="L34" s="15"/>
    </row>
    <row r="35" spans="2:12" x14ac:dyDescent="0.25">
      <c r="B35" s="17" t="s">
        <v>12</v>
      </c>
      <c r="C35" s="1">
        <f>C6*C15</f>
        <v>0</v>
      </c>
      <c r="D35" s="1">
        <f t="shared" ref="D35:J35" si="7">D6*D15</f>
        <v>8</v>
      </c>
      <c r="E35" s="1">
        <f t="shared" si="7"/>
        <v>0</v>
      </c>
      <c r="F35" s="1">
        <f t="shared" si="7"/>
        <v>6</v>
      </c>
      <c r="G35" s="1">
        <f t="shared" si="7"/>
        <v>4</v>
      </c>
      <c r="H35" s="1">
        <f t="shared" si="7"/>
        <v>0</v>
      </c>
      <c r="I35" s="1">
        <f t="shared" si="7"/>
        <v>4.5714285714285712</v>
      </c>
      <c r="J35" s="1">
        <f t="shared" si="7"/>
        <v>2.6666666666666665</v>
      </c>
      <c r="K35" s="15"/>
      <c r="L35" s="15"/>
    </row>
    <row r="36" spans="2:12" x14ac:dyDescent="0.25">
      <c r="B36" s="1" t="s">
        <v>13</v>
      </c>
      <c r="C36" s="1">
        <f>C7*C15</f>
        <v>0</v>
      </c>
      <c r="D36" s="1">
        <f t="shared" ref="D36:J36" si="8">D7*D15</f>
        <v>1.1428571428571428</v>
      </c>
      <c r="E36" s="1">
        <f t="shared" si="8"/>
        <v>0</v>
      </c>
      <c r="F36" s="1">
        <f t="shared" si="8"/>
        <v>0</v>
      </c>
      <c r="G36" s="1">
        <f t="shared" si="8"/>
        <v>0</v>
      </c>
      <c r="H36" s="1">
        <f t="shared" si="8"/>
        <v>8</v>
      </c>
      <c r="I36" s="1">
        <f t="shared" si="8"/>
        <v>4.5714285714285712</v>
      </c>
      <c r="J36" s="1">
        <f t="shared" si="8"/>
        <v>1.7777777777777777</v>
      </c>
      <c r="K36" s="15"/>
      <c r="L36" s="15"/>
    </row>
    <row r="37" spans="2:12" x14ac:dyDescent="0.25">
      <c r="B37" s="1" t="s">
        <v>14</v>
      </c>
      <c r="C37" s="1">
        <f>C8*C15</f>
        <v>4</v>
      </c>
      <c r="D37" s="1">
        <f t="shared" ref="D37:J37" si="9">D8*D15</f>
        <v>0</v>
      </c>
      <c r="E37" s="1">
        <f t="shared" si="9"/>
        <v>3.2</v>
      </c>
      <c r="F37" s="1">
        <f t="shared" si="9"/>
        <v>0</v>
      </c>
      <c r="G37" s="1">
        <f t="shared" si="9"/>
        <v>0</v>
      </c>
      <c r="H37" s="1">
        <f t="shared" si="9"/>
        <v>6.4</v>
      </c>
      <c r="I37" s="1">
        <f t="shared" si="9"/>
        <v>0</v>
      </c>
      <c r="J37" s="1">
        <f t="shared" si="9"/>
        <v>0.88888888888888884</v>
      </c>
      <c r="K37" s="15"/>
      <c r="L37" s="15"/>
    </row>
    <row r="38" spans="2:12" x14ac:dyDescent="0.25">
      <c r="B38" s="1" t="s">
        <v>15</v>
      </c>
      <c r="C38" s="1">
        <f>C9*C15</f>
        <v>6</v>
      </c>
      <c r="D38" s="1">
        <f t="shared" ref="D38:J38" si="10">D9*D15</f>
        <v>5.7142857142857135</v>
      </c>
      <c r="E38" s="1">
        <f t="shared" si="10"/>
        <v>4.8000000000000007</v>
      </c>
      <c r="F38" s="1">
        <f t="shared" si="10"/>
        <v>8</v>
      </c>
      <c r="G38" s="1">
        <f t="shared" si="10"/>
        <v>0</v>
      </c>
      <c r="H38" s="1">
        <f t="shared" si="10"/>
        <v>0</v>
      </c>
      <c r="I38" s="1">
        <f t="shared" si="10"/>
        <v>4.5714285714285712</v>
      </c>
      <c r="J38" s="1">
        <f t="shared" si="10"/>
        <v>1.7777777777777777</v>
      </c>
      <c r="K38" s="15"/>
      <c r="L38" s="15"/>
    </row>
    <row r="39" spans="2:12" x14ac:dyDescent="0.25">
      <c r="B39" s="1" t="s">
        <v>16</v>
      </c>
      <c r="C39" s="1">
        <f>C10*C15</f>
        <v>0</v>
      </c>
      <c r="D39" s="1">
        <f t="shared" ref="D39:J39" si="11">D10*D15</f>
        <v>3.4285714285714284</v>
      </c>
      <c r="E39" s="1">
        <f t="shared" si="11"/>
        <v>0</v>
      </c>
      <c r="F39" s="1">
        <f t="shared" si="11"/>
        <v>0</v>
      </c>
      <c r="G39" s="1">
        <f t="shared" si="11"/>
        <v>0</v>
      </c>
      <c r="H39" s="1">
        <f t="shared" si="11"/>
        <v>6.4</v>
      </c>
      <c r="I39" s="1">
        <f t="shared" si="11"/>
        <v>4.5714285714285712</v>
      </c>
      <c r="J39" s="1">
        <f t="shared" si="11"/>
        <v>1.7777777777777777</v>
      </c>
      <c r="K39" s="15"/>
      <c r="L39" s="15"/>
    </row>
    <row r="40" spans="2:12" x14ac:dyDescent="0.25">
      <c r="B40" s="1" t="s">
        <v>17</v>
      </c>
      <c r="C40" s="1">
        <f>C11*C15</f>
        <v>0</v>
      </c>
      <c r="D40" s="1">
        <f t="shared" ref="D40:J40" si="12">D11*D15</f>
        <v>0</v>
      </c>
      <c r="E40" s="1">
        <f t="shared" si="12"/>
        <v>4.8000000000000007</v>
      </c>
      <c r="F40" s="1">
        <f t="shared" si="12"/>
        <v>6</v>
      </c>
      <c r="G40" s="1">
        <f t="shared" si="12"/>
        <v>6</v>
      </c>
      <c r="H40" s="1">
        <f t="shared" si="12"/>
        <v>0</v>
      </c>
      <c r="I40" s="1">
        <f t="shared" si="12"/>
        <v>0</v>
      </c>
      <c r="J40" s="1">
        <f t="shared" si="12"/>
        <v>0.88888888888888884</v>
      </c>
      <c r="K40" s="15"/>
      <c r="L40" s="15"/>
    </row>
    <row r="41" spans="2:12" x14ac:dyDescent="0.25">
      <c r="B41" s="1" t="s">
        <v>18</v>
      </c>
      <c r="C41" s="1">
        <f>C12*C15</f>
        <v>0</v>
      </c>
      <c r="D41" s="1">
        <f t="shared" ref="D41:J41" si="13">D12*D15</f>
        <v>5.7142857142857135</v>
      </c>
      <c r="E41" s="1">
        <f t="shared" si="13"/>
        <v>0</v>
      </c>
      <c r="F41" s="1">
        <f t="shared" si="13"/>
        <v>0</v>
      </c>
      <c r="G41" s="1">
        <f t="shared" si="13"/>
        <v>0</v>
      </c>
      <c r="H41" s="1">
        <f t="shared" si="13"/>
        <v>6.4</v>
      </c>
      <c r="I41" s="1">
        <f t="shared" si="13"/>
        <v>4.5714285714285712</v>
      </c>
      <c r="J41" s="1">
        <f t="shared" si="13"/>
        <v>1.7777777777777777</v>
      </c>
      <c r="K41" s="15"/>
      <c r="L41" s="15"/>
    </row>
    <row r="42" spans="2:1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</row>
  </sheetData>
  <sortState ref="R3:W12">
    <sortCondition descending="1" ref="V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H17" sqref="H17"/>
    </sheetView>
  </sheetViews>
  <sheetFormatPr defaultRowHeight="15" x14ac:dyDescent="0.25"/>
  <sheetData>
    <row r="2" spans="2:9" x14ac:dyDescent="0.25">
      <c r="B2" t="s">
        <v>77</v>
      </c>
      <c r="G2" t="s">
        <v>79</v>
      </c>
    </row>
    <row r="3" spans="2:9" x14ac:dyDescent="0.25">
      <c r="B3" t="s">
        <v>78</v>
      </c>
    </row>
    <row r="5" spans="2:9" x14ac:dyDescent="0.25">
      <c r="B5" s="3">
        <f>COUNTIF(B6:B15,"&lt;&gt;0")</f>
        <v>10</v>
      </c>
      <c r="C5" s="3" t="s">
        <v>63</v>
      </c>
      <c r="D5" s="3" t="s">
        <v>64</v>
      </c>
      <c r="E5" s="3" t="s">
        <v>65</v>
      </c>
      <c r="F5" s="3" t="s">
        <v>66</v>
      </c>
      <c r="G5" s="3" t="s">
        <v>67</v>
      </c>
      <c r="H5" s="3" t="s">
        <v>68</v>
      </c>
      <c r="I5" s="8" t="s">
        <v>69</v>
      </c>
    </row>
    <row r="6" spans="2:9" x14ac:dyDescent="0.25">
      <c r="B6" s="1" t="s">
        <v>0</v>
      </c>
      <c r="C6" s="1">
        <v>1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2">
        <v>1</v>
      </c>
    </row>
    <row r="7" spans="2:9" x14ac:dyDescent="0.25">
      <c r="B7" s="1" t="s">
        <v>1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1</v>
      </c>
      <c r="I7" s="2">
        <v>1</v>
      </c>
    </row>
    <row r="8" spans="2:9" x14ac:dyDescent="0.25">
      <c r="B8" s="1" t="s">
        <v>2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2">
        <v>0</v>
      </c>
    </row>
    <row r="9" spans="2:9" x14ac:dyDescent="0.25">
      <c r="B9" s="1" t="s">
        <v>70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 s="1">
        <v>1</v>
      </c>
      <c r="I9" s="2">
        <v>0</v>
      </c>
    </row>
    <row r="10" spans="2:9" x14ac:dyDescent="0.25">
      <c r="B10" s="1" t="s">
        <v>71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2">
        <v>0</v>
      </c>
    </row>
    <row r="11" spans="2:9" x14ac:dyDescent="0.25">
      <c r="B11" s="1" t="s">
        <v>72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1">
        <v>1</v>
      </c>
      <c r="I11" s="2">
        <v>0</v>
      </c>
    </row>
    <row r="12" spans="2:9" x14ac:dyDescent="0.25">
      <c r="B12" s="1" t="s">
        <v>73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2">
        <v>1</v>
      </c>
    </row>
    <row r="13" spans="2:9" x14ac:dyDescent="0.25">
      <c r="B13" s="1" t="s">
        <v>74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2">
        <v>0</v>
      </c>
    </row>
    <row r="14" spans="2:9" x14ac:dyDescent="0.25">
      <c r="B14" s="1" t="s">
        <v>75</v>
      </c>
      <c r="C14" s="1">
        <v>1</v>
      </c>
      <c r="D14" s="1">
        <v>1</v>
      </c>
      <c r="E14" s="1">
        <v>1</v>
      </c>
      <c r="F14" s="1">
        <v>0</v>
      </c>
      <c r="G14" s="1">
        <v>1</v>
      </c>
      <c r="H14" s="1">
        <v>1</v>
      </c>
      <c r="I14" s="2">
        <v>1</v>
      </c>
    </row>
    <row r="15" spans="2:9" x14ac:dyDescent="0.25">
      <c r="B15" s="1" t="s">
        <v>76</v>
      </c>
      <c r="C15" s="1">
        <v>1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2">
        <v>0</v>
      </c>
    </row>
    <row r="16" spans="2:9" x14ac:dyDescent="0.25">
      <c r="B16" s="17" t="s">
        <v>80</v>
      </c>
      <c r="C16" s="17">
        <f>SUM(C6:C15)</f>
        <v>6</v>
      </c>
      <c r="D16" s="17">
        <f t="shared" ref="D16:H16" si="0">SUM(D6:D15)</f>
        <v>5</v>
      </c>
      <c r="E16" s="17">
        <f t="shared" si="0"/>
        <v>5</v>
      </c>
      <c r="F16" s="17">
        <f t="shared" si="0"/>
        <v>7</v>
      </c>
      <c r="G16" s="17">
        <f t="shared" si="0"/>
        <v>6</v>
      </c>
      <c r="H16" s="17">
        <f>SUM(H6:H15)</f>
        <v>5</v>
      </c>
      <c r="I16" s="12">
        <f>SUM(I6:I15)</f>
        <v>4</v>
      </c>
    </row>
    <row r="17" spans="2:9" x14ac:dyDescent="0.25">
      <c r="B17" s="17" t="s">
        <v>81</v>
      </c>
      <c r="C17" s="17">
        <f>C6*I6+C7*I7+C8*I8+C9*I9+C10*I10+C11*I11+C12*I12+C13*I13+C14*I14+C15*I15</f>
        <v>2</v>
      </c>
      <c r="D17" s="17">
        <f>D6*I6+D7*I7+D8*I8+D9*I9+D10*I10+D11*I11+D12*I12+D13*I13+D14*I14+D15*I15</f>
        <v>2</v>
      </c>
      <c r="E17" s="17">
        <f>E6*I6+E7*I7+E8*I8+E9*I9+E10*I10+E11*I11+E12*I12+E13*I13+E14*I14+E15*I15</f>
        <v>2</v>
      </c>
      <c r="F17" s="17">
        <f>F6*I6+F7*I7+F8*I8+F9*I9+F10*I10+F11*I11+F12*I12+F13*I13+F14*I14+F15*I15</f>
        <v>2</v>
      </c>
      <c r="G17" s="17">
        <f>G6*I6+G7*I7+G8*I8+G9*I9+G10*I10+G11*I11+G12*I12+G13*I13+G14*I14+G15*I15</f>
        <v>1</v>
      </c>
      <c r="H17" s="17">
        <f>H6*I6+H7*I7+H8*I8+H9*I9+H10*I10+H11*I11+H12*I12+H13*I13+H14*I14+H15*I15</f>
        <v>3</v>
      </c>
      <c r="I17" s="12"/>
    </row>
    <row r="18" spans="2:9" x14ac:dyDescent="0.25">
      <c r="B18" s="10" t="s">
        <v>82</v>
      </c>
      <c r="C18" s="10">
        <f>C17/I16</f>
        <v>0.5</v>
      </c>
      <c r="D18" s="10">
        <f>D17/I16</f>
        <v>0.5</v>
      </c>
      <c r="E18" s="10">
        <f>E17/16</f>
        <v>0.125</v>
      </c>
      <c r="F18" s="10">
        <f>F17/I16</f>
        <v>0.5</v>
      </c>
      <c r="G18" s="10">
        <f>G17/I16</f>
        <v>0.25</v>
      </c>
      <c r="H18" s="10">
        <f>H17/I16</f>
        <v>0.75</v>
      </c>
      <c r="I18" s="12"/>
    </row>
    <row r="19" spans="2:9" x14ac:dyDescent="0.25">
      <c r="B19" s="10" t="s">
        <v>83</v>
      </c>
      <c r="C19" s="10">
        <f>(C16-C17)/(B5-I16)</f>
        <v>0.66666666666666663</v>
      </c>
      <c r="D19" s="10">
        <f>(D16-D17)/(B5-I16)</f>
        <v>0.5</v>
      </c>
      <c r="E19" s="10">
        <f>(E16-E17)/(B5-I16)</f>
        <v>0.5</v>
      </c>
      <c r="F19" s="10">
        <f>(F16-F17)/(B5-I16)</f>
        <v>0.83333333333333337</v>
      </c>
      <c r="G19" s="10">
        <f>(G16-G17)/(B5-I16)</f>
        <v>0.83333333333333337</v>
      </c>
      <c r="H19" s="10">
        <f>(H16-H17)/(B5-I16)</f>
        <v>0.33333333333333331</v>
      </c>
      <c r="I19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0"/>
  <sheetViews>
    <sheetView topLeftCell="A52" workbookViewId="0">
      <selection activeCell="G17" sqref="G17"/>
    </sheetView>
  </sheetViews>
  <sheetFormatPr defaultRowHeight="15" x14ac:dyDescent="0.25"/>
  <sheetData>
    <row r="2" spans="2:13" x14ac:dyDescent="0.25">
      <c r="B2" s="1"/>
      <c r="C2" s="1" t="s">
        <v>3</v>
      </c>
      <c r="D2" s="1" t="s">
        <v>4</v>
      </c>
      <c r="E2" s="1" t="s">
        <v>5</v>
      </c>
      <c r="F2" s="2" t="s">
        <v>7</v>
      </c>
      <c r="G2" s="2" t="s">
        <v>8</v>
      </c>
    </row>
    <row r="3" spans="2:13" x14ac:dyDescent="0.25">
      <c r="B3" s="1" t="s">
        <v>0</v>
      </c>
      <c r="C3" s="1">
        <v>2</v>
      </c>
      <c r="D3" s="1">
        <v>0</v>
      </c>
      <c r="E3" s="1">
        <v>3</v>
      </c>
      <c r="F3" s="2">
        <f>C3*C6+D3*D6+E3*E6</f>
        <v>11</v>
      </c>
      <c r="G3" s="2">
        <f>F3/(SQRT(POWER(C3,2)+POWER(D3,2)+POWER(E3,2))*F6)</f>
        <v>0.81537424832721139</v>
      </c>
    </row>
    <row r="4" spans="2:13" x14ac:dyDescent="0.25">
      <c r="B4" s="1" t="s">
        <v>1</v>
      </c>
      <c r="C4" s="1">
        <v>1</v>
      </c>
      <c r="D4" s="1">
        <v>0</v>
      </c>
      <c r="E4" s="1">
        <v>0</v>
      </c>
      <c r="F4" s="2">
        <f>C4*C6+D4*D6+E4*E6</f>
        <v>1</v>
      </c>
      <c r="G4" s="2">
        <f>F4/(SQRT(POWER(C4,2)+POWER(D4,2)+POWER(E4,2))*F6)</f>
        <v>0.2672612419124244</v>
      </c>
    </row>
    <row r="5" spans="2:13" x14ac:dyDescent="0.25">
      <c r="B5" s="1" t="s">
        <v>2</v>
      </c>
      <c r="C5" s="1">
        <v>0</v>
      </c>
      <c r="D5" s="1">
        <v>4</v>
      </c>
      <c r="E5" s="1">
        <v>7</v>
      </c>
      <c r="F5" s="2">
        <f>C5*C6+D5*D6+E5*E6</f>
        <v>29</v>
      </c>
      <c r="G5" s="2">
        <f>F5/(SQRT(POWER(C5,2)+POWER(D5,2)+POWER(E5,2))*F6)</f>
        <v>0.96134063899110411</v>
      </c>
    </row>
    <row r="6" spans="2:13" x14ac:dyDescent="0.25">
      <c r="B6" s="2" t="s">
        <v>6</v>
      </c>
      <c r="C6" s="2">
        <v>1</v>
      </c>
      <c r="D6" s="2">
        <v>2</v>
      </c>
      <c r="E6" s="2">
        <v>3</v>
      </c>
      <c r="F6" s="1">
        <f>SQRT(POWER(C6,2)+POWER(D6,2)+POWER(E6,2))</f>
        <v>3.7416573867739413</v>
      </c>
      <c r="G6" s="1"/>
    </row>
    <row r="7" spans="2:13" x14ac:dyDescent="0.25">
      <c r="H7" t="s">
        <v>32</v>
      </c>
      <c r="K7" t="s">
        <v>33</v>
      </c>
    </row>
    <row r="8" spans="2:13" x14ac:dyDescent="0.25">
      <c r="B8" s="3"/>
      <c r="C8" s="3" t="s">
        <v>19</v>
      </c>
      <c r="D8" s="3" t="s">
        <v>20</v>
      </c>
      <c r="E8" s="3" t="s">
        <v>21</v>
      </c>
      <c r="G8" s="3"/>
      <c r="H8" s="3" t="s">
        <v>19</v>
      </c>
      <c r="I8" s="3" t="s">
        <v>20</v>
      </c>
      <c r="J8" s="3" t="s">
        <v>21</v>
      </c>
      <c r="K8" s="3" t="s">
        <v>19</v>
      </c>
      <c r="L8" s="3" t="s">
        <v>20</v>
      </c>
      <c r="M8" s="3" t="s">
        <v>21</v>
      </c>
    </row>
    <row r="9" spans="2:13" x14ac:dyDescent="0.25">
      <c r="B9" s="1" t="s">
        <v>9</v>
      </c>
      <c r="C9" s="1">
        <v>10</v>
      </c>
      <c r="D9" s="1">
        <v>1</v>
      </c>
      <c r="E9" s="1">
        <v>1</v>
      </c>
      <c r="G9" s="1" t="s">
        <v>9</v>
      </c>
      <c r="H9" s="1">
        <f>C9/C15</f>
        <v>0.15873015873015872</v>
      </c>
      <c r="I9" s="1">
        <f>D9/D15</f>
        <v>0.1111111111111111</v>
      </c>
      <c r="J9" s="1">
        <f>E9/E15</f>
        <v>1.282051282051282E-2</v>
      </c>
      <c r="K9" s="1">
        <f t="shared" ref="K9:M14" si="0">-H9*LOG(H9,2)</f>
        <v>0.42148441724008801</v>
      </c>
      <c r="L9" s="1">
        <f t="shared" si="0"/>
        <v>0.3522138890491458</v>
      </c>
      <c r="M9" s="1">
        <f t="shared" si="0"/>
        <v>8.0582079729003192E-2</v>
      </c>
    </row>
    <row r="10" spans="2:13" x14ac:dyDescent="0.25">
      <c r="B10" s="1" t="s">
        <v>10</v>
      </c>
      <c r="C10" s="1">
        <v>9</v>
      </c>
      <c r="D10" s="1">
        <v>2</v>
      </c>
      <c r="E10" s="1">
        <v>10</v>
      </c>
      <c r="G10" s="1" t="s">
        <v>10</v>
      </c>
      <c r="H10" s="1">
        <f>C10/C15</f>
        <v>0.14285714285714285</v>
      </c>
      <c r="I10" s="1">
        <f>D10/D15</f>
        <v>0.22222222222222221</v>
      </c>
      <c r="J10" s="1">
        <f>E10/E15</f>
        <v>0.12820512820512819</v>
      </c>
      <c r="K10" s="1">
        <f t="shared" si="0"/>
        <v>0.40105070315108637</v>
      </c>
      <c r="L10" s="1">
        <f t="shared" si="0"/>
        <v>0.48220555587606945</v>
      </c>
      <c r="M10" s="1">
        <f t="shared" si="0"/>
        <v>0.37993257999678026</v>
      </c>
    </row>
    <row r="11" spans="2:13" x14ac:dyDescent="0.25">
      <c r="B11" s="1" t="s">
        <v>11</v>
      </c>
      <c r="C11" s="1">
        <v>8</v>
      </c>
      <c r="D11" s="1">
        <v>1</v>
      </c>
      <c r="E11" s="1">
        <v>1</v>
      </c>
      <c r="G11" s="1" t="s">
        <v>11</v>
      </c>
      <c r="H11" s="1">
        <f>C11/C15</f>
        <v>0.12698412698412698</v>
      </c>
      <c r="I11" s="1">
        <f>D11/D15</f>
        <v>0.1111111111111111</v>
      </c>
      <c r="J11" s="1">
        <f>E11/E15</f>
        <v>1.282051282051282E-2</v>
      </c>
      <c r="K11" s="1">
        <f t="shared" si="0"/>
        <v>0.37806729187300531</v>
      </c>
      <c r="L11" s="1">
        <f t="shared" si="0"/>
        <v>0.3522138890491458</v>
      </c>
      <c r="M11" s="1">
        <f t="shared" si="0"/>
        <v>8.0582079729003192E-2</v>
      </c>
    </row>
    <row r="12" spans="2:13" x14ac:dyDescent="0.25">
      <c r="B12" s="1" t="s">
        <v>12</v>
      </c>
      <c r="C12" s="1">
        <v>8</v>
      </c>
      <c r="D12" s="1">
        <v>1</v>
      </c>
      <c r="E12" s="1">
        <v>50</v>
      </c>
      <c r="G12" s="1" t="s">
        <v>12</v>
      </c>
      <c r="H12" s="1">
        <f>C12/C15</f>
        <v>0.12698412698412698</v>
      </c>
      <c r="I12" s="1">
        <f>D12/D15</f>
        <v>0.1111111111111111</v>
      </c>
      <c r="J12" s="1">
        <f>E12/E15</f>
        <v>0.64102564102564108</v>
      </c>
      <c r="K12" s="1">
        <f t="shared" si="0"/>
        <v>0.37806729187300531</v>
      </c>
      <c r="L12" s="1">
        <f t="shared" si="0"/>
        <v>0.3522138890491458</v>
      </c>
      <c r="M12" s="1">
        <f t="shared" si="0"/>
        <v>0.41124745454328437</v>
      </c>
    </row>
    <row r="13" spans="2:13" x14ac:dyDescent="0.25">
      <c r="B13" s="1" t="s">
        <v>13</v>
      </c>
      <c r="C13" s="1">
        <v>19</v>
      </c>
      <c r="D13" s="1">
        <v>2</v>
      </c>
      <c r="E13" s="1">
        <v>15</v>
      </c>
      <c r="G13" s="1" t="s">
        <v>13</v>
      </c>
      <c r="H13" s="1">
        <f>C13/C15</f>
        <v>0.30158730158730157</v>
      </c>
      <c r="I13" s="1">
        <f>D13/D15</f>
        <v>0.22222222222222221</v>
      </c>
      <c r="J13" s="1">
        <f>E13/E15</f>
        <v>0.19230769230769232</v>
      </c>
      <c r="K13" s="1">
        <f t="shared" si="0"/>
        <v>0.52155072684238557</v>
      </c>
      <c r="L13" s="1">
        <f t="shared" si="0"/>
        <v>0.48220555587606945</v>
      </c>
      <c r="M13" s="1">
        <f t="shared" si="0"/>
        <v>0.45740608139494809</v>
      </c>
    </row>
    <row r="14" spans="2:13" x14ac:dyDescent="0.25">
      <c r="B14" s="1" t="s">
        <v>14</v>
      </c>
      <c r="C14" s="1">
        <v>9</v>
      </c>
      <c r="D14" s="1">
        <v>2</v>
      </c>
      <c r="E14" s="1">
        <v>1</v>
      </c>
      <c r="G14" s="1" t="s">
        <v>14</v>
      </c>
      <c r="H14" s="1">
        <f>C14/C15</f>
        <v>0.14285714285714285</v>
      </c>
      <c r="I14" s="1">
        <f>D14/D15</f>
        <v>0.22222222222222221</v>
      </c>
      <c r="J14" s="1">
        <f>E14/E15</f>
        <v>1.282051282051282E-2</v>
      </c>
      <c r="K14" s="1">
        <f t="shared" si="0"/>
        <v>0.40105070315108637</v>
      </c>
      <c r="L14" s="1">
        <f t="shared" si="0"/>
        <v>0.48220555587606945</v>
      </c>
      <c r="M14" s="1">
        <f t="shared" si="0"/>
        <v>8.0582079729003192E-2</v>
      </c>
    </row>
    <row r="15" spans="2:13" x14ac:dyDescent="0.25">
      <c r="B15" s="2" t="s">
        <v>31</v>
      </c>
      <c r="C15" s="1">
        <f>SUM(C9:C14)</f>
        <v>63</v>
      </c>
      <c r="D15" s="1">
        <f>SUM(D9:D14)</f>
        <v>9</v>
      </c>
      <c r="E15" s="1">
        <f>SUM(E9:E14)</f>
        <v>78</v>
      </c>
      <c r="J15" s="1" t="s">
        <v>34</v>
      </c>
      <c r="K15" s="2">
        <f>SUM(K9:K14)</f>
        <v>2.5012711341306568</v>
      </c>
      <c r="L15" s="2">
        <f>SUM(L9:L14)</f>
        <v>2.5032583347756461</v>
      </c>
      <c r="M15" s="2">
        <f>SUM(M9:M14)</f>
        <v>1.4903323551220222</v>
      </c>
    </row>
    <row r="16" spans="2:13" x14ac:dyDescent="0.25">
      <c r="J16" s="1" t="s">
        <v>35</v>
      </c>
      <c r="K16" s="2">
        <f>-K15</f>
        <v>-2.5012711341306568</v>
      </c>
      <c r="L16" s="2">
        <f>-L15</f>
        <v>-2.5032583347756461</v>
      </c>
      <c r="M16" s="2">
        <f>-M15</f>
        <v>-1.4903323551220222</v>
      </c>
    </row>
    <row r="17" spans="2:13" x14ac:dyDescent="0.25">
      <c r="J17" s="1" t="s">
        <v>36</v>
      </c>
      <c r="K17" s="1">
        <f>LOG(C15,2)+K16</f>
        <v>3.4760087893692599</v>
      </c>
      <c r="L17" s="1">
        <f>LOG(D15,2)+L16</f>
        <v>0.66666666666666652</v>
      </c>
      <c r="M17" s="1">
        <f>LOG(E15,2)+M16</f>
        <v>4.7950698637402267</v>
      </c>
    </row>
    <row r="18" spans="2:13" x14ac:dyDescent="0.25">
      <c r="B18" t="s">
        <v>37</v>
      </c>
    </row>
    <row r="19" spans="2:13" x14ac:dyDescent="0.25">
      <c r="B19" s="3"/>
      <c r="C19" s="3" t="s">
        <v>19</v>
      </c>
      <c r="D19" s="3" t="s">
        <v>20</v>
      </c>
      <c r="E19" s="3" t="s">
        <v>21</v>
      </c>
    </row>
    <row r="20" spans="2:13" x14ac:dyDescent="0.25">
      <c r="B20" s="1" t="s">
        <v>9</v>
      </c>
      <c r="C20" s="1">
        <f>C9*K17</f>
        <v>34.760087893692599</v>
      </c>
      <c r="D20" s="1">
        <f t="shared" ref="D20:E20" si="1">D9*L17</f>
        <v>0.66666666666666652</v>
      </c>
      <c r="E20" s="1">
        <f t="shared" si="1"/>
        <v>4.7950698637402267</v>
      </c>
    </row>
    <row r="21" spans="2:13" x14ac:dyDescent="0.25">
      <c r="B21" s="1" t="s">
        <v>10</v>
      </c>
      <c r="C21" s="1">
        <f>C10*K17</f>
        <v>31.284079104323339</v>
      </c>
      <c r="D21" s="1">
        <f t="shared" ref="D21:E21" si="2">D10*L17</f>
        <v>1.333333333333333</v>
      </c>
      <c r="E21" s="1">
        <f t="shared" si="2"/>
        <v>47.950698637402269</v>
      </c>
    </row>
    <row r="22" spans="2:13" x14ac:dyDescent="0.25">
      <c r="B22" s="1" t="s">
        <v>11</v>
      </c>
      <c r="C22" s="1">
        <f>C11*K17</f>
        <v>27.80807031495408</v>
      </c>
      <c r="D22" s="1">
        <f t="shared" ref="D22:E22" si="3">D11*L17</f>
        <v>0.66666666666666652</v>
      </c>
      <c r="E22" s="1">
        <f t="shared" si="3"/>
        <v>4.7950698637402267</v>
      </c>
    </row>
    <row r="23" spans="2:13" x14ac:dyDescent="0.25">
      <c r="B23" s="1" t="s">
        <v>12</v>
      </c>
      <c r="C23" s="1">
        <f>C12*K17</f>
        <v>27.80807031495408</v>
      </c>
      <c r="D23" s="1">
        <f t="shared" ref="D23:E23" si="4">D12*L17</f>
        <v>0.66666666666666652</v>
      </c>
      <c r="E23" s="1">
        <f t="shared" si="4"/>
        <v>239.75349318701134</v>
      </c>
    </row>
    <row r="24" spans="2:13" x14ac:dyDescent="0.25">
      <c r="B24" s="1" t="s">
        <v>13</v>
      </c>
      <c r="C24" s="1">
        <f>C13*K17</f>
        <v>66.044166998015939</v>
      </c>
      <c r="D24" s="1">
        <f t="shared" ref="D24:E24" si="5">D13*L17</f>
        <v>1.333333333333333</v>
      </c>
      <c r="E24" s="1">
        <f t="shared" si="5"/>
        <v>71.926047956103403</v>
      </c>
    </row>
    <row r="25" spans="2:13" x14ac:dyDescent="0.25">
      <c r="B25" s="1" t="s">
        <v>14</v>
      </c>
      <c r="C25" s="1">
        <f>C14*K17</f>
        <v>31.284079104323339</v>
      </c>
      <c r="D25" s="1">
        <f t="shared" ref="D25:E25" si="6">D14*L17</f>
        <v>1.333333333333333</v>
      </c>
      <c r="E25" s="1">
        <f t="shared" si="6"/>
        <v>4.7950698637402267</v>
      </c>
    </row>
    <row r="27" spans="2:13" x14ac:dyDescent="0.25">
      <c r="B27" t="s">
        <v>41</v>
      </c>
    </row>
    <row r="28" spans="2:13" x14ac:dyDescent="0.25">
      <c r="B28" s="3">
        <f>COUNTIF(B29:B34,"&lt;&gt;0")</f>
        <v>6</v>
      </c>
      <c r="C28" s="3" t="s">
        <v>19</v>
      </c>
      <c r="D28" s="3" t="s">
        <v>20</v>
      </c>
      <c r="E28" s="3" t="s">
        <v>21</v>
      </c>
      <c r="F28" s="8" t="s">
        <v>40</v>
      </c>
      <c r="G28" s="1" t="s">
        <v>39</v>
      </c>
    </row>
    <row r="29" spans="2:13" x14ac:dyDescent="0.25">
      <c r="B29" s="1" t="s">
        <v>9</v>
      </c>
      <c r="C29" s="1">
        <v>10</v>
      </c>
      <c r="D29" s="1">
        <v>1</v>
      </c>
      <c r="E29" s="1">
        <v>0</v>
      </c>
      <c r="F29" s="1">
        <f>C29*C35+D29*D35+E29*E35</f>
        <v>106.5</v>
      </c>
      <c r="G29" s="1">
        <f>F29/(SQRT(POWER(C29,2)+POWER(D29,2)+POWER(E29,2))*F35)</f>
        <v>0.64143372654256925</v>
      </c>
    </row>
    <row r="30" spans="2:13" x14ac:dyDescent="0.25">
      <c r="B30" s="1" t="s">
        <v>10</v>
      </c>
      <c r="C30" s="1">
        <v>9</v>
      </c>
      <c r="D30" s="1">
        <v>2</v>
      </c>
      <c r="E30" s="1">
        <v>10</v>
      </c>
      <c r="F30" s="1">
        <f>C30*C35+D30*D35+E30*E35</f>
        <v>224.16666666666666</v>
      </c>
      <c r="G30" s="1">
        <f>F30/(SQRT(POWER(C30,2)+POWER(D30,2)+POWER(E30,2))*F35)</f>
        <v>0.99758070435680468</v>
      </c>
    </row>
    <row r="31" spans="2:13" x14ac:dyDescent="0.25">
      <c r="B31" s="1" t="s">
        <v>11</v>
      </c>
      <c r="C31" s="1">
        <v>8</v>
      </c>
      <c r="D31" s="1">
        <v>1</v>
      </c>
      <c r="E31" s="1">
        <v>1</v>
      </c>
      <c r="F31" s="1">
        <f>C31*C35+D31*D35+E31*E35</f>
        <v>98.166666666666671</v>
      </c>
      <c r="G31" s="1">
        <f>F31/(SQRT(POWER(C31,2)+POWER(D31,2)+POWER(E31,2))*F35)</f>
        <v>0.73139998503623893</v>
      </c>
    </row>
    <row r="32" spans="2:13" x14ac:dyDescent="0.25">
      <c r="B32" s="1" t="s">
        <v>12</v>
      </c>
      <c r="C32" s="1">
        <v>8</v>
      </c>
      <c r="D32" s="1">
        <v>1</v>
      </c>
      <c r="E32" s="1">
        <v>50</v>
      </c>
      <c r="F32" s="1">
        <f>C32*C35+D32*D35+E32*E35</f>
        <v>718.83333333333326</v>
      </c>
      <c r="G32" s="1">
        <f>F32/(SQRT(POWER(C32,2)+POWER(D32,2)+POWER(E32,2))*F35)</f>
        <v>0.85910726872055654</v>
      </c>
    </row>
    <row r="33" spans="2:8" x14ac:dyDescent="0.25">
      <c r="B33" s="1" t="s">
        <v>13</v>
      </c>
      <c r="C33" s="1">
        <v>19</v>
      </c>
      <c r="D33" s="1">
        <v>2</v>
      </c>
      <c r="E33" s="1">
        <v>15</v>
      </c>
      <c r="F33" s="1">
        <f>C33*C35+D33*D35+E33*E35</f>
        <v>392.5</v>
      </c>
      <c r="G33" s="1">
        <f>F33/(SQRT(POWER(C33,2)+POWER(D33,2)+POWER(E33,2))*F35)</f>
        <v>0.97808483597012563</v>
      </c>
    </row>
    <row r="34" spans="2:8" x14ac:dyDescent="0.25">
      <c r="B34" s="1" t="s">
        <v>14</v>
      </c>
      <c r="C34" s="1">
        <v>9</v>
      </c>
      <c r="D34" s="1">
        <v>2</v>
      </c>
      <c r="E34" s="1">
        <v>0</v>
      </c>
      <c r="F34" s="1">
        <f>C34*C35+D34*D35+E34*E35</f>
        <v>97.5</v>
      </c>
      <c r="G34" s="1">
        <f>F34/(SQRT(POWER(C34,2)+POWER(D34,2)+POWER(E34,2))*F35)</f>
        <v>0.64011502809636756</v>
      </c>
    </row>
    <row r="35" spans="2:8" x14ac:dyDescent="0.25">
      <c r="B35" s="2" t="s">
        <v>38</v>
      </c>
      <c r="C35" s="1">
        <f>SUM(C29:C34)/B28</f>
        <v>10.5</v>
      </c>
      <c r="D35" s="1">
        <f>SUM(D29:D34)/B28</f>
        <v>1.5</v>
      </c>
      <c r="E35" s="1">
        <f>SUM(E29:E34)/B28</f>
        <v>12.666666666666666</v>
      </c>
      <c r="F35" s="1">
        <f>SQRT(POWER(C35,2)+POWER(D35,2)+POWER(E35,2))</f>
        <v>16.521030368728351</v>
      </c>
      <c r="G35" s="1">
        <f>SUM(G29:G34)/B28</f>
        <v>0.8079535914537771</v>
      </c>
    </row>
    <row r="37" spans="2:8" x14ac:dyDescent="0.25">
      <c r="B37" s="3">
        <f>COUNTIF(B38:B43,"&lt;&gt;0")</f>
        <v>6</v>
      </c>
      <c r="C37" s="3"/>
      <c r="D37" s="3" t="s">
        <v>20</v>
      </c>
      <c r="E37" s="3" t="s">
        <v>21</v>
      </c>
      <c r="F37" s="8" t="s">
        <v>40</v>
      </c>
      <c r="G37" s="1" t="s">
        <v>42</v>
      </c>
    </row>
    <row r="38" spans="2:8" x14ac:dyDescent="0.25">
      <c r="B38" s="1" t="s">
        <v>9</v>
      </c>
      <c r="C38" s="1"/>
      <c r="D38" s="1">
        <v>1</v>
      </c>
      <c r="E38" s="1">
        <v>0</v>
      </c>
      <c r="F38" s="1">
        <f>C38*C44+D38*D44+E38*E44</f>
        <v>1.5</v>
      </c>
      <c r="G38" s="1">
        <f>F38/(SQRT(POWER(C38,2)+POWER(D38,2)+POWER(E38,2))*F44)</f>
        <v>0.11759934353616346</v>
      </c>
    </row>
    <row r="39" spans="2:8" x14ac:dyDescent="0.25">
      <c r="B39" s="1" t="s">
        <v>10</v>
      </c>
      <c r="C39" s="1"/>
      <c r="D39" s="1">
        <v>2</v>
      </c>
      <c r="E39" s="1">
        <v>10</v>
      </c>
      <c r="F39" s="1">
        <f>C39*C44+D39*D44+E39*E44</f>
        <v>129.66666666666666</v>
      </c>
      <c r="G39" s="1">
        <f>F39/(SQRT(POWER(C39,2)+POWER(D39,2)+POWER(E39,2))*F44)</f>
        <v>0.99683967593332057</v>
      </c>
    </row>
    <row r="40" spans="2:8" x14ac:dyDescent="0.25">
      <c r="B40" s="1" t="s">
        <v>11</v>
      </c>
      <c r="C40" s="1"/>
      <c r="D40" s="1">
        <v>1</v>
      </c>
      <c r="E40" s="1">
        <v>1</v>
      </c>
      <c r="F40" s="1">
        <f>C40*C44+D40*D44+E40*E44</f>
        <v>14.166666666666666</v>
      </c>
      <c r="G40" s="1">
        <f>F40/(SQRT(POWER(C40,2)+POWER(D40,2)+POWER(E40,2))*F44)</f>
        <v>0.78535554762090465</v>
      </c>
    </row>
    <row r="41" spans="2:8" x14ac:dyDescent="0.25">
      <c r="B41" s="1" t="s">
        <v>12</v>
      </c>
      <c r="C41" s="1"/>
      <c r="D41" s="1">
        <v>1</v>
      </c>
      <c r="E41" s="1">
        <v>50</v>
      </c>
      <c r="F41" s="1">
        <f>C41*C44+D41*D44+E41*E44</f>
        <v>634.83333333333326</v>
      </c>
      <c r="G41" s="1">
        <f>F41/(SQRT(POWER(C41,2)+POWER(D41,2)+POWER(E41,2))*F44)</f>
        <v>0.99521408714786475</v>
      </c>
    </row>
    <row r="42" spans="2:8" x14ac:dyDescent="0.25">
      <c r="B42" s="1" t="s">
        <v>13</v>
      </c>
      <c r="C42" s="1"/>
      <c r="D42" s="1">
        <v>2</v>
      </c>
      <c r="E42" s="1">
        <v>15</v>
      </c>
      <c r="F42" s="1">
        <f>C42*C44+D42*D44+E42*E44</f>
        <v>193</v>
      </c>
      <c r="G42" s="1">
        <f>F42/(SQRT(POWER(C42,2)+POWER(D42,2)+POWER(E42,2))*F44)</f>
        <v>0.99989225911539559</v>
      </c>
    </row>
    <row r="43" spans="2:8" x14ac:dyDescent="0.25">
      <c r="B43" s="1" t="s">
        <v>14</v>
      </c>
      <c r="C43" s="1"/>
      <c r="D43" s="1">
        <v>2</v>
      </c>
      <c r="E43" s="1">
        <v>0</v>
      </c>
      <c r="F43" s="1">
        <f>C43*C44+D43*D44+E43*E44</f>
        <v>3</v>
      </c>
      <c r="G43" s="1">
        <f>F43/(SQRT(POWER(C43,2)+POWER(D43,2)+POWER(E43,2))*F44)</f>
        <v>0.11759934353616346</v>
      </c>
    </row>
    <row r="44" spans="2:8" x14ac:dyDescent="0.25">
      <c r="B44" s="2" t="s">
        <v>38</v>
      </c>
      <c r="C44" s="1"/>
      <c r="D44" s="1">
        <f>SUM(D38:D43)/B37</f>
        <v>1.5</v>
      </c>
      <c r="E44" s="1">
        <f>SUM(E38:E43)/B37</f>
        <v>12.666666666666666</v>
      </c>
      <c r="F44" s="1">
        <f>SQRT(POWER(C44,2)+POWER(D44,2)+POWER(E44,2))</f>
        <v>12.755173242431654</v>
      </c>
      <c r="G44" s="1">
        <f>SUM(G38:G43)/B37</f>
        <v>0.66875004281496875</v>
      </c>
      <c r="H44">
        <f>G44-G35</f>
        <v>-0.13920354863880835</v>
      </c>
    </row>
    <row r="46" spans="2:8" x14ac:dyDescent="0.25">
      <c r="B46" s="3">
        <f>COUNTIF(B47:B52,"&lt;&gt;0")</f>
        <v>6</v>
      </c>
      <c r="C46" s="3" t="s">
        <v>19</v>
      </c>
      <c r="D46" s="3" t="s">
        <v>20</v>
      </c>
      <c r="E46" s="3" t="s">
        <v>21</v>
      </c>
      <c r="F46" s="8" t="s">
        <v>40</v>
      </c>
      <c r="G46" s="1" t="s">
        <v>43</v>
      </c>
    </row>
    <row r="47" spans="2:8" x14ac:dyDescent="0.25">
      <c r="B47" s="1" t="s">
        <v>9</v>
      </c>
      <c r="C47" s="1">
        <v>10</v>
      </c>
      <c r="D47" s="1"/>
      <c r="E47" s="1">
        <v>0</v>
      </c>
      <c r="F47" s="1">
        <f>C47*C53+D47*D53+E47*E53</f>
        <v>105</v>
      </c>
      <c r="G47" s="1">
        <f>F47/(SQRT(POWER(C47,2)+POWER(D47,2)+POWER(E47,2))*F53)</f>
        <v>0.63818946057058634</v>
      </c>
    </row>
    <row r="48" spans="2:8" x14ac:dyDescent="0.25">
      <c r="B48" s="1" t="s">
        <v>10</v>
      </c>
      <c r="C48" s="1">
        <v>9</v>
      </c>
      <c r="D48" s="1"/>
      <c r="E48" s="1">
        <v>10</v>
      </c>
      <c r="F48" s="1">
        <f>C48*C53+D48*D53+E48*E53</f>
        <v>221.16666666666666</v>
      </c>
      <c r="G48" s="1">
        <f>F48/(SQRT(POWER(C48,2)+POWER(D48,2)+POWER(E48,2))*F53)</f>
        <v>0.99917305483623187</v>
      </c>
    </row>
    <row r="49" spans="2:8" x14ac:dyDescent="0.25">
      <c r="B49" s="1" t="s">
        <v>11</v>
      </c>
      <c r="C49" s="1">
        <v>8</v>
      </c>
      <c r="D49" s="1"/>
      <c r="E49" s="1">
        <v>1</v>
      </c>
      <c r="F49" s="1">
        <f>C49*C53+D49*D53+E49*E53</f>
        <v>96.666666666666671</v>
      </c>
      <c r="G49" s="1">
        <f>F49/(SQRT(POWER(C49,2)+POWER(D49,2)+POWER(E49,2))*F53)</f>
        <v>0.72875306362716874</v>
      </c>
    </row>
    <row r="50" spans="2:8" x14ac:dyDescent="0.25">
      <c r="B50" s="1" t="s">
        <v>12</v>
      </c>
      <c r="C50" s="1">
        <v>8</v>
      </c>
      <c r="D50" s="1"/>
      <c r="E50" s="1">
        <v>50</v>
      </c>
      <c r="F50" s="1">
        <f>C50*C53+D50*D53+E50*E53</f>
        <v>717.33333333333326</v>
      </c>
      <c r="G50" s="1">
        <f>F50/(SQRT(POWER(C50,2)+POWER(D50,2)+POWER(E50,2))*F53)</f>
        <v>0.86103802380921834</v>
      </c>
    </row>
    <row r="51" spans="2:8" x14ac:dyDescent="0.25">
      <c r="B51" s="1" t="s">
        <v>13</v>
      </c>
      <c r="C51" s="1">
        <v>19</v>
      </c>
      <c r="D51" s="1"/>
      <c r="E51" s="1">
        <v>15</v>
      </c>
      <c r="F51" s="1">
        <f>C51*C53+D51*D53+E51*E53</f>
        <v>389.5</v>
      </c>
      <c r="G51" s="1">
        <f>F51/(SQRT(POWER(C51,2)+POWER(D51,2)+POWER(E51,2))*F53)</f>
        <v>0.97795525041066755</v>
      </c>
    </row>
    <row r="52" spans="2:8" x14ac:dyDescent="0.25">
      <c r="B52" s="1" t="s">
        <v>14</v>
      </c>
      <c r="C52" s="1">
        <v>9</v>
      </c>
      <c r="D52" s="1"/>
      <c r="E52" s="1">
        <v>0</v>
      </c>
      <c r="F52" s="1">
        <f>C52*C53+D52*D53+E52*E53</f>
        <v>94.5</v>
      </c>
      <c r="G52" s="1">
        <f>F52/(SQRT(POWER(C52,2)+POWER(D52,2)+POWER(E52,2))*F53)</f>
        <v>0.63818946057058634</v>
      </c>
    </row>
    <row r="53" spans="2:8" x14ac:dyDescent="0.25">
      <c r="B53" s="2" t="s">
        <v>38</v>
      </c>
      <c r="C53" s="1">
        <f>SUM(C47:C52)/B46</f>
        <v>10.5</v>
      </c>
      <c r="D53" s="1"/>
      <c r="E53" s="1">
        <f>SUM(E47:E52)/B46</f>
        <v>12.666666666666666</v>
      </c>
      <c r="F53" s="1">
        <f>SQRT(POWER(C53,2)+POWER(D53,2)+POWER(E53,2))</f>
        <v>16.452794426614723</v>
      </c>
      <c r="G53" s="1">
        <f>SUM(G47:G52)/B46</f>
        <v>0.80721638563740994</v>
      </c>
      <c r="H53">
        <f>G53-G35</f>
        <v>-7.3720581636715909E-4</v>
      </c>
    </row>
    <row r="55" spans="2:8" x14ac:dyDescent="0.25">
      <c r="B55" s="3">
        <f>COUNTIF(B56:B61,"&lt;&gt;0")</f>
        <v>6</v>
      </c>
      <c r="C55" s="3" t="s">
        <v>19</v>
      </c>
      <c r="D55" s="3" t="s">
        <v>20</v>
      </c>
      <c r="E55" s="3" t="s">
        <v>21</v>
      </c>
      <c r="F55" s="8" t="s">
        <v>40</v>
      </c>
      <c r="G55" s="1" t="s">
        <v>44</v>
      </c>
    </row>
    <row r="56" spans="2:8" x14ac:dyDescent="0.25">
      <c r="B56" s="1" t="s">
        <v>9</v>
      </c>
      <c r="C56" s="1">
        <v>10</v>
      </c>
      <c r="D56" s="1">
        <v>1</v>
      </c>
      <c r="E56" s="1"/>
      <c r="F56" s="1">
        <f>C56*C62+D56*D62+E56*E62</f>
        <v>106.5</v>
      </c>
      <c r="G56" s="1">
        <f>F56/(SQRT(POWER(C56,2)+POWER(D56,2)+POWER(E56,2))*F62)</f>
        <v>0.99910851351701446</v>
      </c>
    </row>
    <row r="57" spans="2:8" x14ac:dyDescent="0.25">
      <c r="B57" s="1" t="s">
        <v>10</v>
      </c>
      <c r="C57" s="1">
        <v>9</v>
      </c>
      <c r="D57" s="1">
        <v>2</v>
      </c>
      <c r="E57" s="1"/>
      <c r="F57" s="1">
        <f>C57*C62+D57*D62+E57*E62</f>
        <v>97.5</v>
      </c>
      <c r="G57" s="1">
        <f>F57/(SQRT(POWER(C57,2)+POWER(D57,2)+POWER(E57,2))*F62)</f>
        <v>0.99705448550158149</v>
      </c>
    </row>
    <row r="58" spans="2:8" x14ac:dyDescent="0.25">
      <c r="B58" s="1" t="s">
        <v>11</v>
      </c>
      <c r="C58" s="1">
        <v>8</v>
      </c>
      <c r="D58" s="1">
        <v>1</v>
      </c>
      <c r="E58" s="1"/>
      <c r="F58" s="1">
        <f>C58*C62+D58*D62+E58*E62</f>
        <v>85.5</v>
      </c>
      <c r="G58" s="1">
        <f>F58/(SQRT(POWER(C58,2)+POWER(D58,2)+POWER(E58,2))*F62)</f>
        <v>0.99984614201001343</v>
      </c>
    </row>
    <row r="59" spans="2:8" x14ac:dyDescent="0.25">
      <c r="B59" s="1" t="s">
        <v>12</v>
      </c>
      <c r="C59" s="1">
        <v>8</v>
      </c>
      <c r="D59" s="1">
        <v>1</v>
      </c>
      <c r="E59" s="1"/>
      <c r="F59" s="1">
        <f>C59*C62+D59*D62+E59*E62</f>
        <v>85.5</v>
      </c>
      <c r="G59" s="1">
        <f>F59/(SQRT(POWER(C59,2)+POWER(D59,2)+POWER(E59,2))*F62)</f>
        <v>0.99984614201001343</v>
      </c>
    </row>
    <row r="60" spans="2:8" x14ac:dyDescent="0.25">
      <c r="B60" s="1" t="s">
        <v>13</v>
      </c>
      <c r="C60" s="1">
        <v>19</v>
      </c>
      <c r="D60" s="1">
        <v>2</v>
      </c>
      <c r="E60" s="1"/>
      <c r="F60" s="1">
        <f>C60*C62+D60*D62+E60*E62</f>
        <v>202.5</v>
      </c>
      <c r="G60" s="1">
        <f>F60/(SQRT(POWER(C60,2)+POWER(D60,2)+POWER(E60,2))*F62)</f>
        <v>0.99931483376676711</v>
      </c>
    </row>
    <row r="61" spans="2:8" x14ac:dyDescent="0.25">
      <c r="B61" s="1" t="s">
        <v>14</v>
      </c>
      <c r="C61" s="1">
        <v>9</v>
      </c>
      <c r="D61" s="1">
        <v>2</v>
      </c>
      <c r="E61" s="1"/>
      <c r="F61" s="1">
        <f>C61*C62+D61*D62+E61*E62</f>
        <v>97.5</v>
      </c>
      <c r="G61" s="1">
        <f>F61/(SQRT(POWER(C61,2)+POWER(D61,2)+POWER(E61,2))*F62)</f>
        <v>0.99705448550158149</v>
      </c>
    </row>
    <row r="62" spans="2:8" x14ac:dyDescent="0.25">
      <c r="B62" s="2" t="s">
        <v>38</v>
      </c>
      <c r="C62" s="1">
        <f>SUM(C56:C61)/B55</f>
        <v>10.5</v>
      </c>
      <c r="D62" s="1">
        <f>SUM(D56:D61)/B55</f>
        <v>1.5</v>
      </c>
      <c r="E62" s="1"/>
      <c r="F62" s="1">
        <f>SQRT(POWER(C62,2)+POWER(D62,2)+POWER(E62,2))</f>
        <v>10.606601717798213</v>
      </c>
      <c r="G62" s="1">
        <f>SUM(G56:G61)/B55</f>
        <v>0.99870410038449509</v>
      </c>
      <c r="H62">
        <f>G62-G35</f>
        <v>0.19075050893071799</v>
      </c>
    </row>
    <row r="64" spans="2:8" x14ac:dyDescent="0.25">
      <c r="B64" s="3">
        <f>COUNTIF(B65:B70,"&lt;&gt;0")</f>
        <v>6</v>
      </c>
      <c r="C64" s="3" t="s">
        <v>19</v>
      </c>
      <c r="D64" s="3" t="s">
        <v>20</v>
      </c>
      <c r="E64" s="3" t="s">
        <v>21</v>
      </c>
    </row>
    <row r="65" spans="2:5" x14ac:dyDescent="0.25">
      <c r="B65" s="1" t="s">
        <v>9</v>
      </c>
      <c r="C65" s="1">
        <f>C29*H44</f>
        <v>-1.3920354863880835</v>
      </c>
      <c r="D65" s="1">
        <f>D29*H53</f>
        <v>-7.3720581636715909E-4</v>
      </c>
      <c r="E65" s="1">
        <f>E29*H62</f>
        <v>0</v>
      </c>
    </row>
    <row r="66" spans="2:5" x14ac:dyDescent="0.25">
      <c r="B66" s="1" t="s">
        <v>10</v>
      </c>
      <c r="C66" s="1">
        <f>C30*H44</f>
        <v>-1.2528319377492751</v>
      </c>
      <c r="D66" s="1">
        <f>D30*H53</f>
        <v>-1.4744116327343182E-3</v>
      </c>
      <c r="E66" s="1">
        <f>E30*H62</f>
        <v>1.9075050893071799</v>
      </c>
    </row>
    <row r="67" spans="2:5" x14ac:dyDescent="0.25">
      <c r="B67" s="1" t="s">
        <v>11</v>
      </c>
      <c r="C67" s="1">
        <f>C31*H44</f>
        <v>-1.1136283891104668</v>
      </c>
      <c r="D67" s="1">
        <f>D31*H53</f>
        <v>-7.3720581636715909E-4</v>
      </c>
      <c r="E67" s="1">
        <f>E31*H62</f>
        <v>0.19075050893071799</v>
      </c>
    </row>
    <row r="68" spans="2:5" x14ac:dyDescent="0.25">
      <c r="B68" s="1" t="s">
        <v>12</v>
      </c>
      <c r="C68" s="1">
        <f>C32*H44</f>
        <v>-1.1136283891104668</v>
      </c>
      <c r="D68" s="1">
        <f>D32*H53</f>
        <v>-7.3720581636715909E-4</v>
      </c>
      <c r="E68" s="1">
        <f>E32*H62</f>
        <v>9.5375254465358985</v>
      </c>
    </row>
    <row r="69" spans="2:5" x14ac:dyDescent="0.25">
      <c r="B69" s="1" t="s">
        <v>13</v>
      </c>
      <c r="C69" s="1">
        <f>C33*H44</f>
        <v>-2.6448674241373586</v>
      </c>
      <c r="D69" s="1">
        <f>D33*H53</f>
        <v>-1.4744116327343182E-3</v>
      </c>
      <c r="E69" s="1">
        <f>E33*H62</f>
        <v>2.8612576339607698</v>
      </c>
    </row>
    <row r="70" spans="2:5" x14ac:dyDescent="0.25">
      <c r="B70" s="1" t="s">
        <v>14</v>
      </c>
      <c r="C70" s="1">
        <f>C34*H44</f>
        <v>-1.2528319377492751</v>
      </c>
      <c r="D70" s="1">
        <f>D34*H53</f>
        <v>-1.4744116327343182E-3</v>
      </c>
      <c r="E70" s="1">
        <f>E34*H62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Question1</vt:lpstr>
      <vt:lpstr>Question2</vt:lpstr>
      <vt:lpstr>Question3</vt:lpstr>
      <vt:lpstr>Question4</vt:lpstr>
      <vt:lpstr>ppt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2016-02-05T04:14:02Z</dcterms:modified>
</cp:coreProperties>
</file>