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vait Lath\Documents\nimf-tracker-main\Manual\COW\secondary-axis\"/>
    </mc:Choice>
  </mc:AlternateContent>
  <xr:revisionPtr revIDLastSave="0" documentId="13_ncr:1_{D4E28894-7672-469B-9FA5-D6368CEE47D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y Series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3" i="3" l="1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xzgAAB+LCAAAAAAAAAPtW21T4zgS/iuuVO23S2wHCCHl8VZIYC81BCiS2Zm9L1OKLYgOv+QkGci/v5Zk2bJjhpi5212qUgWF1W9qtaTufoLj/foSR9YTpoykyaeO23M6Fk6CNCTJw6dOxu+77qDzq+9dvAQ4ukUUxZiDsAVaCRu9sPBTZ835ZmTbz8/PveejXkof7L7juPa3+dUiWOMYdQph8rZwlySMoyTAHd8bbzaLNKMBnoXKxKfObDHrTTAJpoijOUrQA6a984yRBDN2kXDCCWYdfzKdX+MX7tmGBTBHKdou1hhz1sqc7XuTMJ5jjkIQa+eJN6EYcQwOnWckCv1+b9Bze65n1+il3O9qK5SkIafpuSRMi5ckxn7f6fe7zmnX6S+d05ELP8Oec3r2L61aCHpXiPEFpk8kkIQFR/FGqjunDvy6p+7QsxuFwFYZAPAgoxQnXB6JSRpdkZjwdmFxwGKDEd+bps9JlKJwzGYx6Lazeo8ihj27ZqM0eoeStibVuZeKvndJKOPfhPP5k6L8UVD+UEH+5h+pQH5T4z/8s/6xooCEPIHXcI/8+daCUMM8nl0SPduc0q74nrszDjichNYRN3RzQxMcRa3vgtT8jaLNWvjb8mKuEeXf3dyXwohpdEl41NLqL/+wZtd3VpyYdqUd2KGU4gAC/66lzhJGHta8ZfoRiuwmCvMb+64zbBqAQ0SSx7Y58ASduMc46HcRQm73eOA4XTQ4XXXvj04HR4PBcHAyDOBMSsu+p+zEcCHnadgy/LCdVXXfu8bPN/QOPxGGw+XmCsSXa0L5doq2rTfhZvVvHPCLkHDh7Du1xbG4JBF+vwmZS37OxC3w36+9yFbL7abd3hTKrTV9nZlKfbAVhfmmvus6KZNXhLWsFrkiFB5xuBZ3fbd/5roDqCHysE3SLOF068+SkCBBVENNl0Kz64JRUZLZp6qoEpIxuEoDFDUIKXpeDQOwm+Rt1CLbbFLK9V1+XcAT614hhnMfp7MxZHyTVkiUjlq3FMckiy3NKlWU6+bI8P0NvXw1ol24uR+Hov/zHWjNuvJn6Tgj+SOVSglvStgmQipoooMLswiH1iSNY0wDgiLrHCWPbGTNcZyOLGhJ4B5bU7xJGfy9Q1CMwKJhQxtUWw6pqe8cudCguIVYwamKLtGDP/t8fTWpCQq6lvySQI/xSyEghyZPxaAqkMflIgnFwvN2a1ANiWZ6lxT/JxN77c/ThK+jLTQGBankyq2dGzy115XhDSUPJIGp63IFo5SfYhZQspGVfXdik9uoo5b4Q8U8CgXrN5pmm51llNQGycYF7XJrmqpR2nGt5DXIv7aemoB3mSWyGzLWaZfUC0pTKlwD2j8Ru3jhd4BP6CPzIZdUCZ4sDvK8SZ/gSNQo0BFMUBRkERwTPUFZ63dZIL8rZnJVtgx9TjPJ02NgQfHNE+a14JRD4H3ZQAuPQ0WAhX3GW1e4K//KZnXMWAoXV8yjb5qtOErXAB2D7pFj3IKaDOhs04wDguCZmOqnUoQKYrl3P2Mn3/3rLL5NScKZfzQ8BU4x9G5oiKloa9SDB7AXOhtbP0CsRMjKQU6XNdLVDFUxb2kaZgHX+R2YBkFzixDB+InAlPCYHy1ZNeWmq9o3AaA2PIHZTaoWkUESQYDMbAmjUGlJABF5PVqFIRVgY6Ci9BPW8jAv8AZRxFOqz3FJAJ68mLjoDSr5vkz06kmFyV9qTj6ucM1cJ6DOE65KV3LhKwzl+BvaxepUjVlFOD8WNYq3U52MspQDbbmJk4vZ5PZuLvkF0VOfXuRZSA3kTt1hBmJYht1K7628OzEkDGnl65sqekkcMJosZ+7ZmdN1jqu1rmR7cpHSz+U5nMuTkzPPLmmKLX2RT4DRep/Pzx33+EdHaGRBAhKf0KAktK4IWpFIdoEjS/eFFkmU73DTdYovpypnVcv586bOw7dE9AFzmTSX6YYEKj63R2fO4BikC5LiVq8sXJ6U5kL5avRj7TrWJfXkkHRgYt3nqAbnC+x7fpemoiRUxgZXzljhKx/KsTi0FQF5isVQzpSz1Kw5eAVvvi7kgh+d70brnhOBWdTZHYmSo8XmsAlQ5oTRFLLjBslP9uBUmkN9xZpww3B4NPzb4wZV0w+wAW5eXr7Z2yAB6uLeIOFNjKA/TvoxUGiQOqCFA1o4oIU/Ay2UmaENNqhq7SCB4dlZAxLoH5DAX4QE8qT+AZGA+wYS+GBA4Pi06wwPQOBDAgHdpvy90ID73WjIG9FATeL/gAbOTk5PDmjg46ABdS1HVnH6t4zjeA9sMBzsjQ1mB2xwwAYHbPChscFreaINUviRjT3/g3B0wA1/FW5QCf8D4ob+G7hh9rFww+EfCAfc8L/FDf3vRuveiBtqEj+NG+zyvaXiMqbQur7v9adlOsUR5q3f49La8/Spta6I541MOu3e2fK9MXtcYM7hyDCdfU2SN854ek+gGEVZnJQiVap3HsGxu1kx5YN/SSIODmUyC7CvhK+vU+B6dk1O6bFJxngaL/GLKKBqIBQvUxojQSoHvpgY/pJAIYycqvAIhC/hshsZsyDvdhoYdeEp0PSLxbscb4oDEqPoNoJTw0TFrxKAf4+yiNeDWCdrACFXXAiZNG8KCWMcYcidhAXwTJIMurTinecmZqlT6db04puZxevSs0Q0fOLF5Pqb1QanKi0u0HmaPjYqFMxC5yaJtkuKEnYPG1U4UNNtFipslH1FsawdRoG5GrFoiblIFOkjKE/lWPvSwPHUKX5Vfpcn3kUO8EXycIWSh0y8ma6l63RPvsGsXlpVR1gtbYfszZIgykKcJ+LkXpLF3cm7+dfY3hzxdZ4S4JpGqukSKc6WfS14DbVeybqO7G1Nkmdcg1mi77mas5FVVbhLn4tt3mWIJnYDxxJcPk+j8BKOaW66geHtrE3laZRs1TuvjIw4PHzqvLBwxDiF69bxg/LzF8/ORd/SYdkqkROgaG+dew0YBeASNWhvzbD83GB/D4tObH+V5t50b/2gzZoYbSUeJzhOE5HL9412jmrDdyyE6a50bw2s0sbe8lEF1O6tRhWMazVNA/I29O1XrsxinT6LAqqSVwG2qlQpJdatvhmk7mWVJkVE1l5kK7ERKxxOz01zOzypYTSLpVWzgyyBQ2MaN3EFjjcpRZH+mKNWQrQvb4kVduZQqkkhpbKmaM9hHy/FN+L8cQQ5oRx6X2iky5AvvvHGRrYdhHEvgI5LfIeqF6SxINiT6fzrAhpeQ94T5UJ8jSKaoIisKDI/umnklW2sCJRoa6FOiH6p0NJj1VrnK4DumuDn9l9u+Z2wDEXyI+yW7STskqmsTbV3wa59HdH/LwtR83nHOAAA</t>
        </r>
      </text>
    </comment>
  </commentList>
</comments>
</file>

<file path=xl/sharedStrings.xml><?xml version="1.0" encoding="utf-8"?>
<sst xmlns="http://schemas.openxmlformats.org/spreadsheetml/2006/main" count="53" uniqueCount="43">
  <si>
    <t>Scheduled Commercial Banks: Memo: Credit Deposit Ratio</t>
  </si>
  <si>
    <t>Scheduled Commercial Banks: Deposits</t>
  </si>
  <si>
    <t>Scheduled Commercial Banks: Assets: Banking System</t>
  </si>
  <si>
    <t>Region</t>
  </si>
  <si>
    <t>India</t>
  </si>
  <si>
    <t>Subnational</t>
  </si>
  <si>
    <t>Frequency</t>
  </si>
  <si>
    <t>Monthly</t>
  </si>
  <si>
    <t>Unit</t>
  </si>
  <si>
    <t>%</t>
  </si>
  <si>
    <t>INR mn</t>
  </si>
  <si>
    <t>Source</t>
  </si>
  <si>
    <t>Reserve Bank of India</t>
  </si>
  <si>
    <t>Status</t>
  </si>
  <si>
    <t>Active</t>
  </si>
  <si>
    <t>Series ID</t>
  </si>
  <si>
    <t>20310701 (IKNLC)</t>
  </si>
  <si>
    <t>20307801 (IKNC)</t>
  </si>
  <si>
    <t>20308601 (IKNI)</t>
  </si>
  <si>
    <t>SR Code</t>
  </si>
  <si>
    <t>SR2129116</t>
  </si>
  <si>
    <t>SR2128838</t>
  </si>
  <si>
    <t>SR2129575</t>
  </si>
  <si>
    <t>Mnemonic</t>
  </si>
  <si>
    <t>Function Description</t>
  </si>
  <si>
    <t>First Obs. Date</t>
  </si>
  <si>
    <t>Last Obs. Date</t>
  </si>
  <si>
    <t>Last Update Time</t>
  </si>
  <si>
    <t>Series remarks</t>
  </si>
  <si>
    <t>Suggestions</t>
  </si>
  <si>
    <t>Mean</t>
  </si>
  <si>
    <t>Variance</t>
  </si>
  <si>
    <t>Standard Deviation</t>
  </si>
  <si>
    <t>Skewness</t>
  </si>
  <si>
    <t>Kurtosis</t>
  </si>
  <si>
    <t>Coefficient Variation</t>
  </si>
  <si>
    <t>Min</t>
  </si>
  <si>
    <t>Max</t>
  </si>
  <si>
    <t>Median</t>
  </si>
  <si>
    <t>No. of Obs</t>
  </si>
  <si>
    <t>Date</t>
  </si>
  <si>
    <t>Credit-Deposit Ratio</t>
  </si>
  <si>
    <t>US 10 Year Tresury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</si>
</sst>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0.00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/>
    <xf numFmtId="165" fontId="3" fillId="0" borderId="0" xfId="0" applyNumberFormat="1" applyFont="1"/>
    <xf numFmtId="9" fontId="0" fillId="0" borderId="0" xfId="1" applyFont="1"/>
    <xf numFmtId="14" fontId="0" fillId="0" borderId="0" xfId="0" applyNumberForma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%, INR mn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 Series'!$B$1</c:f>
              <c:strCache>
                <c:ptCount val="1"/>
                <c:pt idx="0">
                  <c:v>Scheduled Commercial Banks: Memo: Credit Deposit Ratio</c:v>
                </c:pt>
              </c:strCache>
            </c:strRef>
          </c:tx>
          <c:cat>
            <c:numRef>
              <c:f>'My Series'!$A$27:$A$925</c:f>
              <c:numCache>
                <c:formatCode>mm/yyyy</c:formatCode>
                <c:ptCount val="899"/>
                <c:pt idx="0">
                  <c:v>17380</c:v>
                </c:pt>
                <c:pt idx="1">
                  <c:v>17411</c:v>
                </c:pt>
                <c:pt idx="2">
                  <c:v>17441</c:v>
                </c:pt>
                <c:pt idx="3">
                  <c:v>17472</c:v>
                </c:pt>
                <c:pt idx="4">
                  <c:v>17502</c:v>
                </c:pt>
                <c:pt idx="5">
                  <c:v>17533</c:v>
                </c:pt>
                <c:pt idx="6">
                  <c:v>17564</c:v>
                </c:pt>
                <c:pt idx="7">
                  <c:v>17593</c:v>
                </c:pt>
                <c:pt idx="8">
                  <c:v>17624</c:v>
                </c:pt>
                <c:pt idx="9">
                  <c:v>17654</c:v>
                </c:pt>
                <c:pt idx="10">
                  <c:v>17685</c:v>
                </c:pt>
                <c:pt idx="11">
                  <c:v>17715</c:v>
                </c:pt>
                <c:pt idx="12">
                  <c:v>17746</c:v>
                </c:pt>
                <c:pt idx="13">
                  <c:v>17777</c:v>
                </c:pt>
                <c:pt idx="14">
                  <c:v>17807</c:v>
                </c:pt>
                <c:pt idx="15">
                  <c:v>17838</c:v>
                </c:pt>
                <c:pt idx="16">
                  <c:v>17868</c:v>
                </c:pt>
                <c:pt idx="17">
                  <c:v>17899</c:v>
                </c:pt>
                <c:pt idx="18">
                  <c:v>17930</c:v>
                </c:pt>
                <c:pt idx="19">
                  <c:v>17958</c:v>
                </c:pt>
                <c:pt idx="20">
                  <c:v>17989</c:v>
                </c:pt>
                <c:pt idx="21">
                  <c:v>18019</c:v>
                </c:pt>
                <c:pt idx="22">
                  <c:v>18050</c:v>
                </c:pt>
                <c:pt idx="23">
                  <c:v>18080</c:v>
                </c:pt>
                <c:pt idx="24">
                  <c:v>18111</c:v>
                </c:pt>
                <c:pt idx="25">
                  <c:v>18142</c:v>
                </c:pt>
                <c:pt idx="26">
                  <c:v>18172</c:v>
                </c:pt>
                <c:pt idx="27">
                  <c:v>18203</c:v>
                </c:pt>
                <c:pt idx="28">
                  <c:v>18233</c:v>
                </c:pt>
                <c:pt idx="29">
                  <c:v>18264</c:v>
                </c:pt>
                <c:pt idx="30">
                  <c:v>18295</c:v>
                </c:pt>
                <c:pt idx="31">
                  <c:v>18323</c:v>
                </c:pt>
                <c:pt idx="32">
                  <c:v>18354</c:v>
                </c:pt>
                <c:pt idx="33">
                  <c:v>18384</c:v>
                </c:pt>
                <c:pt idx="34">
                  <c:v>18415</c:v>
                </c:pt>
                <c:pt idx="35">
                  <c:v>18445</c:v>
                </c:pt>
                <c:pt idx="36">
                  <c:v>18476</c:v>
                </c:pt>
                <c:pt idx="37">
                  <c:v>18507</c:v>
                </c:pt>
                <c:pt idx="38">
                  <c:v>18537</c:v>
                </c:pt>
                <c:pt idx="39">
                  <c:v>18568</c:v>
                </c:pt>
                <c:pt idx="40">
                  <c:v>18598</c:v>
                </c:pt>
                <c:pt idx="41">
                  <c:v>18629</c:v>
                </c:pt>
                <c:pt idx="42">
                  <c:v>18660</c:v>
                </c:pt>
                <c:pt idx="43">
                  <c:v>18688</c:v>
                </c:pt>
                <c:pt idx="44">
                  <c:v>18719</c:v>
                </c:pt>
                <c:pt idx="45">
                  <c:v>18749</c:v>
                </c:pt>
                <c:pt idx="46">
                  <c:v>18780</c:v>
                </c:pt>
                <c:pt idx="47">
                  <c:v>18810</c:v>
                </c:pt>
                <c:pt idx="48">
                  <c:v>18841</c:v>
                </c:pt>
                <c:pt idx="49">
                  <c:v>18872</c:v>
                </c:pt>
                <c:pt idx="50">
                  <c:v>18902</c:v>
                </c:pt>
                <c:pt idx="51">
                  <c:v>18933</c:v>
                </c:pt>
                <c:pt idx="52">
                  <c:v>18963</c:v>
                </c:pt>
                <c:pt idx="53">
                  <c:v>18994</c:v>
                </c:pt>
                <c:pt idx="54">
                  <c:v>19025</c:v>
                </c:pt>
                <c:pt idx="55">
                  <c:v>19054</c:v>
                </c:pt>
                <c:pt idx="56">
                  <c:v>19085</c:v>
                </c:pt>
                <c:pt idx="57">
                  <c:v>19115</c:v>
                </c:pt>
                <c:pt idx="58">
                  <c:v>19146</c:v>
                </c:pt>
                <c:pt idx="59">
                  <c:v>19176</c:v>
                </c:pt>
                <c:pt idx="60">
                  <c:v>19207</c:v>
                </c:pt>
                <c:pt idx="61">
                  <c:v>19238</c:v>
                </c:pt>
                <c:pt idx="62">
                  <c:v>19268</c:v>
                </c:pt>
                <c:pt idx="63">
                  <c:v>19299</c:v>
                </c:pt>
                <c:pt idx="64">
                  <c:v>19329</c:v>
                </c:pt>
                <c:pt idx="65">
                  <c:v>19360</c:v>
                </c:pt>
                <c:pt idx="66">
                  <c:v>19391</c:v>
                </c:pt>
                <c:pt idx="67">
                  <c:v>19419</c:v>
                </c:pt>
                <c:pt idx="68">
                  <c:v>19450</c:v>
                </c:pt>
                <c:pt idx="69">
                  <c:v>19480</c:v>
                </c:pt>
                <c:pt idx="70">
                  <c:v>19511</c:v>
                </c:pt>
                <c:pt idx="71">
                  <c:v>19541</c:v>
                </c:pt>
                <c:pt idx="72">
                  <c:v>19572</c:v>
                </c:pt>
                <c:pt idx="73">
                  <c:v>19603</c:v>
                </c:pt>
                <c:pt idx="74">
                  <c:v>19633</c:v>
                </c:pt>
                <c:pt idx="75">
                  <c:v>19664</c:v>
                </c:pt>
                <c:pt idx="76">
                  <c:v>19694</c:v>
                </c:pt>
                <c:pt idx="77">
                  <c:v>19725</c:v>
                </c:pt>
                <c:pt idx="78">
                  <c:v>19756</c:v>
                </c:pt>
                <c:pt idx="79">
                  <c:v>19784</c:v>
                </c:pt>
                <c:pt idx="80">
                  <c:v>19815</c:v>
                </c:pt>
                <c:pt idx="81">
                  <c:v>19845</c:v>
                </c:pt>
                <c:pt idx="82">
                  <c:v>19876</c:v>
                </c:pt>
                <c:pt idx="83">
                  <c:v>19906</c:v>
                </c:pt>
                <c:pt idx="84">
                  <c:v>19937</c:v>
                </c:pt>
                <c:pt idx="85">
                  <c:v>19968</c:v>
                </c:pt>
                <c:pt idx="86">
                  <c:v>19998</c:v>
                </c:pt>
                <c:pt idx="87">
                  <c:v>20029</c:v>
                </c:pt>
                <c:pt idx="88">
                  <c:v>20059</c:v>
                </c:pt>
                <c:pt idx="89">
                  <c:v>20090</c:v>
                </c:pt>
                <c:pt idx="90">
                  <c:v>20121</c:v>
                </c:pt>
                <c:pt idx="91">
                  <c:v>20149</c:v>
                </c:pt>
                <c:pt idx="92">
                  <c:v>20180</c:v>
                </c:pt>
                <c:pt idx="93">
                  <c:v>20210</c:v>
                </c:pt>
                <c:pt idx="94">
                  <c:v>20241</c:v>
                </c:pt>
                <c:pt idx="95">
                  <c:v>20271</c:v>
                </c:pt>
                <c:pt idx="96">
                  <c:v>20302</c:v>
                </c:pt>
                <c:pt idx="97">
                  <c:v>20333</c:v>
                </c:pt>
                <c:pt idx="98">
                  <c:v>20363</c:v>
                </c:pt>
                <c:pt idx="99">
                  <c:v>20394</c:v>
                </c:pt>
                <c:pt idx="100">
                  <c:v>20424</c:v>
                </c:pt>
                <c:pt idx="101">
                  <c:v>20455</c:v>
                </c:pt>
                <c:pt idx="102">
                  <c:v>20486</c:v>
                </c:pt>
                <c:pt idx="103">
                  <c:v>20515</c:v>
                </c:pt>
                <c:pt idx="104">
                  <c:v>20546</c:v>
                </c:pt>
                <c:pt idx="105">
                  <c:v>20576</c:v>
                </c:pt>
                <c:pt idx="106">
                  <c:v>20607</c:v>
                </c:pt>
                <c:pt idx="107">
                  <c:v>20637</c:v>
                </c:pt>
                <c:pt idx="108">
                  <c:v>20668</c:v>
                </c:pt>
                <c:pt idx="109">
                  <c:v>20699</c:v>
                </c:pt>
                <c:pt idx="110">
                  <c:v>20729</c:v>
                </c:pt>
                <c:pt idx="111">
                  <c:v>20760</c:v>
                </c:pt>
                <c:pt idx="112">
                  <c:v>20790</c:v>
                </c:pt>
                <c:pt idx="113">
                  <c:v>20821</c:v>
                </c:pt>
                <c:pt idx="114">
                  <c:v>20852</c:v>
                </c:pt>
                <c:pt idx="115">
                  <c:v>20880</c:v>
                </c:pt>
                <c:pt idx="116">
                  <c:v>20911</c:v>
                </c:pt>
                <c:pt idx="117">
                  <c:v>20941</c:v>
                </c:pt>
                <c:pt idx="118">
                  <c:v>20972</c:v>
                </c:pt>
                <c:pt idx="119">
                  <c:v>21002</c:v>
                </c:pt>
                <c:pt idx="120">
                  <c:v>21033</c:v>
                </c:pt>
                <c:pt idx="121">
                  <c:v>21064</c:v>
                </c:pt>
                <c:pt idx="122">
                  <c:v>21094</c:v>
                </c:pt>
                <c:pt idx="123">
                  <c:v>21125</c:v>
                </c:pt>
                <c:pt idx="124">
                  <c:v>21155</c:v>
                </c:pt>
                <c:pt idx="125">
                  <c:v>21186</c:v>
                </c:pt>
                <c:pt idx="126">
                  <c:v>21217</c:v>
                </c:pt>
                <c:pt idx="127">
                  <c:v>21245</c:v>
                </c:pt>
                <c:pt idx="128">
                  <c:v>21276</c:v>
                </c:pt>
                <c:pt idx="129">
                  <c:v>21306</c:v>
                </c:pt>
                <c:pt idx="130">
                  <c:v>21337</c:v>
                </c:pt>
                <c:pt idx="131">
                  <c:v>21367</c:v>
                </c:pt>
                <c:pt idx="132">
                  <c:v>21398</c:v>
                </c:pt>
                <c:pt idx="133">
                  <c:v>21429</c:v>
                </c:pt>
                <c:pt idx="134">
                  <c:v>21459</c:v>
                </c:pt>
                <c:pt idx="135">
                  <c:v>21490</c:v>
                </c:pt>
                <c:pt idx="136">
                  <c:v>21520</c:v>
                </c:pt>
                <c:pt idx="137">
                  <c:v>21551</c:v>
                </c:pt>
                <c:pt idx="138">
                  <c:v>21582</c:v>
                </c:pt>
                <c:pt idx="139">
                  <c:v>21610</c:v>
                </c:pt>
                <c:pt idx="140">
                  <c:v>21641</c:v>
                </c:pt>
                <c:pt idx="141">
                  <c:v>21671</c:v>
                </c:pt>
                <c:pt idx="142">
                  <c:v>21702</c:v>
                </c:pt>
                <c:pt idx="143">
                  <c:v>21732</c:v>
                </c:pt>
                <c:pt idx="144">
                  <c:v>21763</c:v>
                </c:pt>
                <c:pt idx="145">
                  <c:v>21794</c:v>
                </c:pt>
                <c:pt idx="146">
                  <c:v>21824</c:v>
                </c:pt>
                <c:pt idx="147">
                  <c:v>21855</c:v>
                </c:pt>
                <c:pt idx="148">
                  <c:v>21885</c:v>
                </c:pt>
                <c:pt idx="149">
                  <c:v>21916</c:v>
                </c:pt>
                <c:pt idx="150">
                  <c:v>21947</c:v>
                </c:pt>
                <c:pt idx="151">
                  <c:v>21976</c:v>
                </c:pt>
                <c:pt idx="152">
                  <c:v>22007</c:v>
                </c:pt>
                <c:pt idx="153">
                  <c:v>22037</c:v>
                </c:pt>
                <c:pt idx="154">
                  <c:v>22068</c:v>
                </c:pt>
                <c:pt idx="155">
                  <c:v>22098</c:v>
                </c:pt>
                <c:pt idx="156">
                  <c:v>22129</c:v>
                </c:pt>
                <c:pt idx="157">
                  <c:v>22160</c:v>
                </c:pt>
                <c:pt idx="158">
                  <c:v>22190</c:v>
                </c:pt>
                <c:pt idx="159">
                  <c:v>22221</c:v>
                </c:pt>
                <c:pt idx="160">
                  <c:v>22251</c:v>
                </c:pt>
                <c:pt idx="161">
                  <c:v>22282</c:v>
                </c:pt>
                <c:pt idx="162">
                  <c:v>22313</c:v>
                </c:pt>
                <c:pt idx="163">
                  <c:v>22341</c:v>
                </c:pt>
                <c:pt idx="164">
                  <c:v>22372</c:v>
                </c:pt>
                <c:pt idx="165">
                  <c:v>22402</c:v>
                </c:pt>
                <c:pt idx="166">
                  <c:v>22433</c:v>
                </c:pt>
                <c:pt idx="167">
                  <c:v>22463</c:v>
                </c:pt>
                <c:pt idx="168">
                  <c:v>22494</c:v>
                </c:pt>
                <c:pt idx="169">
                  <c:v>22525</c:v>
                </c:pt>
                <c:pt idx="170">
                  <c:v>22555</c:v>
                </c:pt>
                <c:pt idx="171">
                  <c:v>22586</c:v>
                </c:pt>
                <c:pt idx="172">
                  <c:v>22616</c:v>
                </c:pt>
                <c:pt idx="173">
                  <c:v>22647</c:v>
                </c:pt>
                <c:pt idx="174">
                  <c:v>22678</c:v>
                </c:pt>
                <c:pt idx="175">
                  <c:v>22706</c:v>
                </c:pt>
                <c:pt idx="176">
                  <c:v>22737</c:v>
                </c:pt>
                <c:pt idx="177">
                  <c:v>22767</c:v>
                </c:pt>
                <c:pt idx="178">
                  <c:v>22798</c:v>
                </c:pt>
                <c:pt idx="179">
                  <c:v>22828</c:v>
                </c:pt>
                <c:pt idx="180">
                  <c:v>22859</c:v>
                </c:pt>
                <c:pt idx="181">
                  <c:v>22890</c:v>
                </c:pt>
                <c:pt idx="182">
                  <c:v>22920</c:v>
                </c:pt>
                <c:pt idx="183">
                  <c:v>22951</c:v>
                </c:pt>
                <c:pt idx="184">
                  <c:v>22981</c:v>
                </c:pt>
                <c:pt idx="185">
                  <c:v>23012</c:v>
                </c:pt>
                <c:pt idx="186">
                  <c:v>23043</c:v>
                </c:pt>
                <c:pt idx="187">
                  <c:v>23071</c:v>
                </c:pt>
                <c:pt idx="188">
                  <c:v>23102</c:v>
                </c:pt>
                <c:pt idx="189">
                  <c:v>23132</c:v>
                </c:pt>
                <c:pt idx="190">
                  <c:v>23163</c:v>
                </c:pt>
                <c:pt idx="191">
                  <c:v>23193</c:v>
                </c:pt>
                <c:pt idx="192">
                  <c:v>23224</c:v>
                </c:pt>
                <c:pt idx="193">
                  <c:v>23255</c:v>
                </c:pt>
                <c:pt idx="194">
                  <c:v>23285</c:v>
                </c:pt>
                <c:pt idx="195">
                  <c:v>23316</c:v>
                </c:pt>
                <c:pt idx="196">
                  <c:v>23346</c:v>
                </c:pt>
                <c:pt idx="197">
                  <c:v>23377</c:v>
                </c:pt>
                <c:pt idx="198">
                  <c:v>23408</c:v>
                </c:pt>
                <c:pt idx="199">
                  <c:v>23437</c:v>
                </c:pt>
                <c:pt idx="200">
                  <c:v>23468</c:v>
                </c:pt>
                <c:pt idx="201">
                  <c:v>23498</c:v>
                </c:pt>
                <c:pt idx="202">
                  <c:v>23529</c:v>
                </c:pt>
                <c:pt idx="203">
                  <c:v>23559</c:v>
                </c:pt>
                <c:pt idx="204">
                  <c:v>23590</c:v>
                </c:pt>
                <c:pt idx="205">
                  <c:v>23621</c:v>
                </c:pt>
                <c:pt idx="206">
                  <c:v>23651</c:v>
                </c:pt>
                <c:pt idx="207">
                  <c:v>23682</c:v>
                </c:pt>
                <c:pt idx="208">
                  <c:v>23712</c:v>
                </c:pt>
                <c:pt idx="209">
                  <c:v>23743</c:v>
                </c:pt>
                <c:pt idx="210">
                  <c:v>23774</c:v>
                </c:pt>
                <c:pt idx="211">
                  <c:v>23802</c:v>
                </c:pt>
                <c:pt idx="212">
                  <c:v>23833</c:v>
                </c:pt>
                <c:pt idx="213">
                  <c:v>23863</c:v>
                </c:pt>
                <c:pt idx="214">
                  <c:v>23894</c:v>
                </c:pt>
                <c:pt idx="215">
                  <c:v>23924</c:v>
                </c:pt>
                <c:pt idx="216">
                  <c:v>23955</c:v>
                </c:pt>
                <c:pt idx="217">
                  <c:v>23986</c:v>
                </c:pt>
                <c:pt idx="218">
                  <c:v>24016</c:v>
                </c:pt>
                <c:pt idx="219">
                  <c:v>24047</c:v>
                </c:pt>
                <c:pt idx="220">
                  <c:v>24077</c:v>
                </c:pt>
                <c:pt idx="221">
                  <c:v>24108</c:v>
                </c:pt>
                <c:pt idx="222">
                  <c:v>24139</c:v>
                </c:pt>
                <c:pt idx="223">
                  <c:v>24167</c:v>
                </c:pt>
                <c:pt idx="224">
                  <c:v>24198</c:v>
                </c:pt>
                <c:pt idx="225">
                  <c:v>24228</c:v>
                </c:pt>
                <c:pt idx="226">
                  <c:v>24259</c:v>
                </c:pt>
                <c:pt idx="227">
                  <c:v>24289</c:v>
                </c:pt>
                <c:pt idx="228">
                  <c:v>24320</c:v>
                </c:pt>
                <c:pt idx="229">
                  <c:v>24351</c:v>
                </c:pt>
                <c:pt idx="230">
                  <c:v>24381</c:v>
                </c:pt>
                <c:pt idx="231">
                  <c:v>24412</c:v>
                </c:pt>
                <c:pt idx="232">
                  <c:v>24442</c:v>
                </c:pt>
                <c:pt idx="233">
                  <c:v>24473</c:v>
                </c:pt>
                <c:pt idx="234">
                  <c:v>24504</c:v>
                </c:pt>
                <c:pt idx="235">
                  <c:v>24532</c:v>
                </c:pt>
                <c:pt idx="236">
                  <c:v>24563</c:v>
                </c:pt>
                <c:pt idx="237">
                  <c:v>24593</c:v>
                </c:pt>
                <c:pt idx="238">
                  <c:v>24624</c:v>
                </c:pt>
                <c:pt idx="239">
                  <c:v>24654</c:v>
                </c:pt>
                <c:pt idx="240">
                  <c:v>24685</c:v>
                </c:pt>
                <c:pt idx="241">
                  <c:v>24716</c:v>
                </c:pt>
                <c:pt idx="242">
                  <c:v>24746</c:v>
                </c:pt>
                <c:pt idx="243">
                  <c:v>24777</c:v>
                </c:pt>
                <c:pt idx="244">
                  <c:v>24807</c:v>
                </c:pt>
                <c:pt idx="245">
                  <c:v>24838</c:v>
                </c:pt>
                <c:pt idx="246">
                  <c:v>24869</c:v>
                </c:pt>
                <c:pt idx="247">
                  <c:v>24898</c:v>
                </c:pt>
                <c:pt idx="248">
                  <c:v>24929</c:v>
                </c:pt>
                <c:pt idx="249">
                  <c:v>24959</c:v>
                </c:pt>
                <c:pt idx="250">
                  <c:v>24990</c:v>
                </c:pt>
                <c:pt idx="251">
                  <c:v>25020</c:v>
                </c:pt>
                <c:pt idx="252">
                  <c:v>25051</c:v>
                </c:pt>
                <c:pt idx="253">
                  <c:v>25082</c:v>
                </c:pt>
                <c:pt idx="254">
                  <c:v>25112</c:v>
                </c:pt>
                <c:pt idx="255">
                  <c:v>25143</c:v>
                </c:pt>
                <c:pt idx="256">
                  <c:v>25173</c:v>
                </c:pt>
                <c:pt idx="257">
                  <c:v>25204</c:v>
                </c:pt>
                <c:pt idx="258">
                  <c:v>25235</c:v>
                </c:pt>
                <c:pt idx="259">
                  <c:v>25263</c:v>
                </c:pt>
                <c:pt idx="260">
                  <c:v>25294</c:v>
                </c:pt>
                <c:pt idx="261">
                  <c:v>25324</c:v>
                </c:pt>
                <c:pt idx="262">
                  <c:v>25355</c:v>
                </c:pt>
                <c:pt idx="263">
                  <c:v>25385</c:v>
                </c:pt>
                <c:pt idx="264">
                  <c:v>25416</c:v>
                </c:pt>
                <c:pt idx="265">
                  <c:v>25447</c:v>
                </c:pt>
                <c:pt idx="266">
                  <c:v>25477</c:v>
                </c:pt>
                <c:pt idx="267">
                  <c:v>25508</c:v>
                </c:pt>
                <c:pt idx="268">
                  <c:v>25538</c:v>
                </c:pt>
                <c:pt idx="269">
                  <c:v>25569</c:v>
                </c:pt>
                <c:pt idx="270">
                  <c:v>25600</c:v>
                </c:pt>
                <c:pt idx="271">
                  <c:v>25628</c:v>
                </c:pt>
                <c:pt idx="272">
                  <c:v>25659</c:v>
                </c:pt>
                <c:pt idx="273">
                  <c:v>25689</c:v>
                </c:pt>
                <c:pt idx="274">
                  <c:v>25720</c:v>
                </c:pt>
                <c:pt idx="275">
                  <c:v>25750</c:v>
                </c:pt>
                <c:pt idx="276">
                  <c:v>25781</c:v>
                </c:pt>
                <c:pt idx="277">
                  <c:v>25812</c:v>
                </c:pt>
                <c:pt idx="278">
                  <c:v>25842</c:v>
                </c:pt>
                <c:pt idx="279">
                  <c:v>25873</c:v>
                </c:pt>
                <c:pt idx="280">
                  <c:v>25903</c:v>
                </c:pt>
                <c:pt idx="281">
                  <c:v>25934</c:v>
                </c:pt>
                <c:pt idx="282">
                  <c:v>25965</c:v>
                </c:pt>
                <c:pt idx="283">
                  <c:v>25993</c:v>
                </c:pt>
                <c:pt idx="284">
                  <c:v>26024</c:v>
                </c:pt>
                <c:pt idx="285">
                  <c:v>26054</c:v>
                </c:pt>
                <c:pt idx="286">
                  <c:v>26085</c:v>
                </c:pt>
                <c:pt idx="287">
                  <c:v>26115</c:v>
                </c:pt>
                <c:pt idx="288">
                  <c:v>26146</c:v>
                </c:pt>
                <c:pt idx="289">
                  <c:v>26177</c:v>
                </c:pt>
                <c:pt idx="290">
                  <c:v>26207</c:v>
                </c:pt>
                <c:pt idx="291">
                  <c:v>26238</c:v>
                </c:pt>
                <c:pt idx="292">
                  <c:v>26268</c:v>
                </c:pt>
                <c:pt idx="293">
                  <c:v>26299</c:v>
                </c:pt>
                <c:pt idx="294">
                  <c:v>26330</c:v>
                </c:pt>
                <c:pt idx="295">
                  <c:v>26359</c:v>
                </c:pt>
                <c:pt idx="296">
                  <c:v>26390</c:v>
                </c:pt>
                <c:pt idx="297">
                  <c:v>26420</c:v>
                </c:pt>
                <c:pt idx="298">
                  <c:v>26451</c:v>
                </c:pt>
                <c:pt idx="299">
                  <c:v>26481</c:v>
                </c:pt>
                <c:pt idx="300">
                  <c:v>26512</c:v>
                </c:pt>
                <c:pt idx="301">
                  <c:v>26543</c:v>
                </c:pt>
                <c:pt idx="302">
                  <c:v>26573</c:v>
                </c:pt>
                <c:pt idx="303">
                  <c:v>26604</c:v>
                </c:pt>
                <c:pt idx="304">
                  <c:v>26634</c:v>
                </c:pt>
                <c:pt idx="305">
                  <c:v>26665</c:v>
                </c:pt>
                <c:pt idx="306">
                  <c:v>26696</c:v>
                </c:pt>
                <c:pt idx="307">
                  <c:v>26724</c:v>
                </c:pt>
                <c:pt idx="308">
                  <c:v>26755</c:v>
                </c:pt>
                <c:pt idx="309">
                  <c:v>26785</c:v>
                </c:pt>
                <c:pt idx="310">
                  <c:v>26816</c:v>
                </c:pt>
                <c:pt idx="311">
                  <c:v>26846</c:v>
                </c:pt>
                <c:pt idx="312">
                  <c:v>26877</c:v>
                </c:pt>
                <c:pt idx="313">
                  <c:v>26908</c:v>
                </c:pt>
                <c:pt idx="314">
                  <c:v>26938</c:v>
                </c:pt>
                <c:pt idx="315">
                  <c:v>26969</c:v>
                </c:pt>
                <c:pt idx="316">
                  <c:v>26999</c:v>
                </c:pt>
                <c:pt idx="317">
                  <c:v>27030</c:v>
                </c:pt>
                <c:pt idx="318">
                  <c:v>27061</c:v>
                </c:pt>
                <c:pt idx="319">
                  <c:v>27089</c:v>
                </c:pt>
                <c:pt idx="320">
                  <c:v>27120</c:v>
                </c:pt>
                <c:pt idx="321">
                  <c:v>27150</c:v>
                </c:pt>
                <c:pt idx="322">
                  <c:v>27181</c:v>
                </c:pt>
                <c:pt idx="323">
                  <c:v>27211</c:v>
                </c:pt>
                <c:pt idx="324">
                  <c:v>27242</c:v>
                </c:pt>
                <c:pt idx="325">
                  <c:v>27273</c:v>
                </c:pt>
                <c:pt idx="326">
                  <c:v>27303</c:v>
                </c:pt>
                <c:pt idx="327">
                  <c:v>27334</c:v>
                </c:pt>
                <c:pt idx="328">
                  <c:v>27364</c:v>
                </c:pt>
                <c:pt idx="329">
                  <c:v>27395</c:v>
                </c:pt>
                <c:pt idx="330">
                  <c:v>27426</c:v>
                </c:pt>
                <c:pt idx="331">
                  <c:v>27454</c:v>
                </c:pt>
                <c:pt idx="332">
                  <c:v>27485</c:v>
                </c:pt>
                <c:pt idx="333">
                  <c:v>27515</c:v>
                </c:pt>
                <c:pt idx="334">
                  <c:v>27546</c:v>
                </c:pt>
                <c:pt idx="335">
                  <c:v>27576</c:v>
                </c:pt>
                <c:pt idx="336">
                  <c:v>27607</c:v>
                </c:pt>
                <c:pt idx="337">
                  <c:v>27638</c:v>
                </c:pt>
                <c:pt idx="338">
                  <c:v>27668</c:v>
                </c:pt>
                <c:pt idx="339">
                  <c:v>27699</c:v>
                </c:pt>
                <c:pt idx="340">
                  <c:v>27729</c:v>
                </c:pt>
                <c:pt idx="341">
                  <c:v>27760</c:v>
                </c:pt>
                <c:pt idx="342">
                  <c:v>27791</c:v>
                </c:pt>
                <c:pt idx="343">
                  <c:v>27820</c:v>
                </c:pt>
                <c:pt idx="344">
                  <c:v>27851</c:v>
                </c:pt>
                <c:pt idx="345">
                  <c:v>27881</c:v>
                </c:pt>
                <c:pt idx="346">
                  <c:v>27912</c:v>
                </c:pt>
                <c:pt idx="347">
                  <c:v>27942</c:v>
                </c:pt>
                <c:pt idx="348">
                  <c:v>27973</c:v>
                </c:pt>
                <c:pt idx="349">
                  <c:v>28004</c:v>
                </c:pt>
                <c:pt idx="350">
                  <c:v>28034</c:v>
                </c:pt>
                <c:pt idx="351">
                  <c:v>28065</c:v>
                </c:pt>
                <c:pt idx="352">
                  <c:v>28095</c:v>
                </c:pt>
                <c:pt idx="353">
                  <c:v>28126</c:v>
                </c:pt>
                <c:pt idx="354">
                  <c:v>28157</c:v>
                </c:pt>
                <c:pt idx="355">
                  <c:v>28185</c:v>
                </c:pt>
                <c:pt idx="356">
                  <c:v>28216</c:v>
                </c:pt>
                <c:pt idx="357">
                  <c:v>28246</c:v>
                </c:pt>
                <c:pt idx="358">
                  <c:v>28277</c:v>
                </c:pt>
                <c:pt idx="359">
                  <c:v>28307</c:v>
                </c:pt>
                <c:pt idx="360">
                  <c:v>28338</c:v>
                </c:pt>
                <c:pt idx="361">
                  <c:v>28369</c:v>
                </c:pt>
                <c:pt idx="362">
                  <c:v>28399</c:v>
                </c:pt>
                <c:pt idx="363">
                  <c:v>28430</c:v>
                </c:pt>
                <c:pt idx="364">
                  <c:v>28460</c:v>
                </c:pt>
                <c:pt idx="365">
                  <c:v>28491</c:v>
                </c:pt>
                <c:pt idx="366">
                  <c:v>28522</c:v>
                </c:pt>
                <c:pt idx="367">
                  <c:v>28550</c:v>
                </c:pt>
                <c:pt idx="368">
                  <c:v>28581</c:v>
                </c:pt>
                <c:pt idx="369">
                  <c:v>28611</c:v>
                </c:pt>
                <c:pt idx="370">
                  <c:v>28642</c:v>
                </c:pt>
                <c:pt idx="371">
                  <c:v>28672</c:v>
                </c:pt>
                <c:pt idx="372">
                  <c:v>28703</c:v>
                </c:pt>
                <c:pt idx="373">
                  <c:v>28734</c:v>
                </c:pt>
                <c:pt idx="374">
                  <c:v>28764</c:v>
                </c:pt>
                <c:pt idx="375">
                  <c:v>28795</c:v>
                </c:pt>
                <c:pt idx="376">
                  <c:v>28825</c:v>
                </c:pt>
                <c:pt idx="377">
                  <c:v>28856</c:v>
                </c:pt>
                <c:pt idx="378">
                  <c:v>28887</c:v>
                </c:pt>
                <c:pt idx="379">
                  <c:v>28915</c:v>
                </c:pt>
                <c:pt idx="380">
                  <c:v>28946</c:v>
                </c:pt>
                <c:pt idx="381">
                  <c:v>28976</c:v>
                </c:pt>
                <c:pt idx="382">
                  <c:v>29007</c:v>
                </c:pt>
                <c:pt idx="383">
                  <c:v>29037</c:v>
                </c:pt>
                <c:pt idx="384">
                  <c:v>29068</c:v>
                </c:pt>
                <c:pt idx="385">
                  <c:v>29099</c:v>
                </c:pt>
                <c:pt idx="386">
                  <c:v>29129</c:v>
                </c:pt>
                <c:pt idx="387">
                  <c:v>29160</c:v>
                </c:pt>
                <c:pt idx="388">
                  <c:v>29190</c:v>
                </c:pt>
                <c:pt idx="389">
                  <c:v>29221</c:v>
                </c:pt>
                <c:pt idx="390">
                  <c:v>29252</c:v>
                </c:pt>
                <c:pt idx="391">
                  <c:v>29281</c:v>
                </c:pt>
                <c:pt idx="392">
                  <c:v>29312</c:v>
                </c:pt>
                <c:pt idx="393">
                  <c:v>29342</c:v>
                </c:pt>
                <c:pt idx="394">
                  <c:v>29373</c:v>
                </c:pt>
                <c:pt idx="395">
                  <c:v>29403</c:v>
                </c:pt>
                <c:pt idx="396">
                  <c:v>29434</c:v>
                </c:pt>
                <c:pt idx="397">
                  <c:v>29465</c:v>
                </c:pt>
                <c:pt idx="398">
                  <c:v>29495</c:v>
                </c:pt>
                <c:pt idx="399">
                  <c:v>29526</c:v>
                </c:pt>
                <c:pt idx="400">
                  <c:v>29556</c:v>
                </c:pt>
                <c:pt idx="401">
                  <c:v>29587</c:v>
                </c:pt>
                <c:pt idx="402">
                  <c:v>29618</c:v>
                </c:pt>
                <c:pt idx="403">
                  <c:v>29646</c:v>
                </c:pt>
                <c:pt idx="404">
                  <c:v>29677</c:v>
                </c:pt>
                <c:pt idx="405">
                  <c:v>29707</c:v>
                </c:pt>
                <c:pt idx="406">
                  <c:v>29738</c:v>
                </c:pt>
                <c:pt idx="407">
                  <c:v>29768</c:v>
                </c:pt>
                <c:pt idx="408">
                  <c:v>29799</c:v>
                </c:pt>
                <c:pt idx="409">
                  <c:v>29830</c:v>
                </c:pt>
                <c:pt idx="410">
                  <c:v>29860</c:v>
                </c:pt>
                <c:pt idx="411">
                  <c:v>29891</c:v>
                </c:pt>
                <c:pt idx="412">
                  <c:v>29921</c:v>
                </c:pt>
                <c:pt idx="413">
                  <c:v>29952</c:v>
                </c:pt>
                <c:pt idx="414">
                  <c:v>29983</c:v>
                </c:pt>
                <c:pt idx="415">
                  <c:v>30011</c:v>
                </c:pt>
                <c:pt idx="416">
                  <c:v>30042</c:v>
                </c:pt>
                <c:pt idx="417">
                  <c:v>30072</c:v>
                </c:pt>
                <c:pt idx="418">
                  <c:v>30103</c:v>
                </c:pt>
                <c:pt idx="419">
                  <c:v>30133</c:v>
                </c:pt>
                <c:pt idx="420">
                  <c:v>30164</c:v>
                </c:pt>
                <c:pt idx="421">
                  <c:v>30195</c:v>
                </c:pt>
                <c:pt idx="422">
                  <c:v>30225</c:v>
                </c:pt>
                <c:pt idx="423">
                  <c:v>30256</c:v>
                </c:pt>
                <c:pt idx="424">
                  <c:v>30286</c:v>
                </c:pt>
                <c:pt idx="425">
                  <c:v>30317</c:v>
                </c:pt>
                <c:pt idx="426">
                  <c:v>30348</c:v>
                </c:pt>
                <c:pt idx="427">
                  <c:v>30376</c:v>
                </c:pt>
                <c:pt idx="428">
                  <c:v>30407</c:v>
                </c:pt>
                <c:pt idx="429">
                  <c:v>30437</c:v>
                </c:pt>
                <c:pt idx="430">
                  <c:v>30468</c:v>
                </c:pt>
                <c:pt idx="431">
                  <c:v>30498</c:v>
                </c:pt>
                <c:pt idx="432">
                  <c:v>30529</c:v>
                </c:pt>
                <c:pt idx="433">
                  <c:v>30560</c:v>
                </c:pt>
                <c:pt idx="434">
                  <c:v>30590</c:v>
                </c:pt>
                <c:pt idx="435">
                  <c:v>30621</c:v>
                </c:pt>
                <c:pt idx="436">
                  <c:v>30651</c:v>
                </c:pt>
                <c:pt idx="437">
                  <c:v>30682</c:v>
                </c:pt>
                <c:pt idx="438">
                  <c:v>30713</c:v>
                </c:pt>
                <c:pt idx="439">
                  <c:v>30742</c:v>
                </c:pt>
                <c:pt idx="440">
                  <c:v>30773</c:v>
                </c:pt>
                <c:pt idx="441">
                  <c:v>30803</c:v>
                </c:pt>
                <c:pt idx="442">
                  <c:v>30834</c:v>
                </c:pt>
                <c:pt idx="443">
                  <c:v>30864</c:v>
                </c:pt>
                <c:pt idx="444">
                  <c:v>30895</c:v>
                </c:pt>
                <c:pt idx="445">
                  <c:v>30926</c:v>
                </c:pt>
                <c:pt idx="446">
                  <c:v>30956</c:v>
                </c:pt>
                <c:pt idx="447">
                  <c:v>30987</c:v>
                </c:pt>
                <c:pt idx="448">
                  <c:v>31017</c:v>
                </c:pt>
                <c:pt idx="449">
                  <c:v>31048</c:v>
                </c:pt>
                <c:pt idx="450">
                  <c:v>31079</c:v>
                </c:pt>
                <c:pt idx="451">
                  <c:v>31107</c:v>
                </c:pt>
                <c:pt idx="452">
                  <c:v>31138</c:v>
                </c:pt>
                <c:pt idx="453">
                  <c:v>31168</c:v>
                </c:pt>
                <c:pt idx="454">
                  <c:v>31199</c:v>
                </c:pt>
                <c:pt idx="455">
                  <c:v>31229</c:v>
                </c:pt>
                <c:pt idx="456">
                  <c:v>31260</c:v>
                </c:pt>
                <c:pt idx="457">
                  <c:v>31291</c:v>
                </c:pt>
                <c:pt idx="458">
                  <c:v>31321</c:v>
                </c:pt>
                <c:pt idx="459">
                  <c:v>31352</c:v>
                </c:pt>
                <c:pt idx="460">
                  <c:v>31382</c:v>
                </c:pt>
                <c:pt idx="461">
                  <c:v>31413</c:v>
                </c:pt>
                <c:pt idx="462">
                  <c:v>31444</c:v>
                </c:pt>
                <c:pt idx="463">
                  <c:v>31472</c:v>
                </c:pt>
                <c:pt idx="464">
                  <c:v>31503</c:v>
                </c:pt>
                <c:pt idx="465">
                  <c:v>31533</c:v>
                </c:pt>
                <c:pt idx="466">
                  <c:v>31564</c:v>
                </c:pt>
                <c:pt idx="467">
                  <c:v>31594</c:v>
                </c:pt>
                <c:pt idx="468">
                  <c:v>31625</c:v>
                </c:pt>
                <c:pt idx="469">
                  <c:v>31656</c:v>
                </c:pt>
                <c:pt idx="470">
                  <c:v>31686</c:v>
                </c:pt>
                <c:pt idx="471">
                  <c:v>31717</c:v>
                </c:pt>
                <c:pt idx="472">
                  <c:v>31747</c:v>
                </c:pt>
                <c:pt idx="473">
                  <c:v>31778</c:v>
                </c:pt>
                <c:pt idx="474">
                  <c:v>31809</c:v>
                </c:pt>
                <c:pt idx="475">
                  <c:v>31837</c:v>
                </c:pt>
                <c:pt idx="476">
                  <c:v>31868</c:v>
                </c:pt>
                <c:pt idx="477">
                  <c:v>31898</c:v>
                </c:pt>
                <c:pt idx="478">
                  <c:v>31929</c:v>
                </c:pt>
                <c:pt idx="479">
                  <c:v>31959</c:v>
                </c:pt>
                <c:pt idx="480">
                  <c:v>31990</c:v>
                </c:pt>
                <c:pt idx="481">
                  <c:v>32021</c:v>
                </c:pt>
                <c:pt idx="482">
                  <c:v>32051</c:v>
                </c:pt>
                <c:pt idx="483">
                  <c:v>32082</c:v>
                </c:pt>
                <c:pt idx="484">
                  <c:v>32112</c:v>
                </c:pt>
                <c:pt idx="485">
                  <c:v>32143</c:v>
                </c:pt>
                <c:pt idx="486">
                  <c:v>32174</c:v>
                </c:pt>
                <c:pt idx="487">
                  <c:v>32203</c:v>
                </c:pt>
                <c:pt idx="488">
                  <c:v>32234</c:v>
                </c:pt>
                <c:pt idx="489">
                  <c:v>32264</c:v>
                </c:pt>
                <c:pt idx="490">
                  <c:v>32295</c:v>
                </c:pt>
                <c:pt idx="491">
                  <c:v>32325</c:v>
                </c:pt>
                <c:pt idx="492">
                  <c:v>32356</c:v>
                </c:pt>
                <c:pt idx="493">
                  <c:v>32387</c:v>
                </c:pt>
                <c:pt idx="494">
                  <c:v>32417</c:v>
                </c:pt>
                <c:pt idx="495">
                  <c:v>32448</c:v>
                </c:pt>
                <c:pt idx="496">
                  <c:v>32478</c:v>
                </c:pt>
                <c:pt idx="497">
                  <c:v>32509</c:v>
                </c:pt>
                <c:pt idx="498">
                  <c:v>32540</c:v>
                </c:pt>
                <c:pt idx="499">
                  <c:v>32568</c:v>
                </c:pt>
                <c:pt idx="500">
                  <c:v>32599</c:v>
                </c:pt>
                <c:pt idx="501">
                  <c:v>32629</c:v>
                </c:pt>
                <c:pt idx="502">
                  <c:v>32660</c:v>
                </c:pt>
                <c:pt idx="503">
                  <c:v>32690</c:v>
                </c:pt>
                <c:pt idx="504">
                  <c:v>32721</c:v>
                </c:pt>
                <c:pt idx="505">
                  <c:v>32752</c:v>
                </c:pt>
                <c:pt idx="506">
                  <c:v>32782</c:v>
                </c:pt>
                <c:pt idx="507">
                  <c:v>32813</c:v>
                </c:pt>
                <c:pt idx="508">
                  <c:v>32843</c:v>
                </c:pt>
                <c:pt idx="509">
                  <c:v>32874</c:v>
                </c:pt>
                <c:pt idx="510">
                  <c:v>32905</c:v>
                </c:pt>
                <c:pt idx="511">
                  <c:v>32933</c:v>
                </c:pt>
                <c:pt idx="512">
                  <c:v>32964</c:v>
                </c:pt>
                <c:pt idx="513">
                  <c:v>32994</c:v>
                </c:pt>
                <c:pt idx="514">
                  <c:v>33025</c:v>
                </c:pt>
                <c:pt idx="515">
                  <c:v>33055</c:v>
                </c:pt>
                <c:pt idx="516">
                  <c:v>33086</c:v>
                </c:pt>
                <c:pt idx="517">
                  <c:v>33117</c:v>
                </c:pt>
                <c:pt idx="518">
                  <c:v>33147</c:v>
                </c:pt>
                <c:pt idx="519">
                  <c:v>33178</c:v>
                </c:pt>
                <c:pt idx="520">
                  <c:v>33208</c:v>
                </c:pt>
                <c:pt idx="521">
                  <c:v>33239</c:v>
                </c:pt>
                <c:pt idx="522">
                  <c:v>33270</c:v>
                </c:pt>
                <c:pt idx="523">
                  <c:v>33298</c:v>
                </c:pt>
                <c:pt idx="524">
                  <c:v>33329</c:v>
                </c:pt>
                <c:pt idx="525">
                  <c:v>33359</c:v>
                </c:pt>
                <c:pt idx="526">
                  <c:v>33390</c:v>
                </c:pt>
                <c:pt idx="527">
                  <c:v>33420</c:v>
                </c:pt>
                <c:pt idx="528">
                  <c:v>33451</c:v>
                </c:pt>
                <c:pt idx="529">
                  <c:v>33482</c:v>
                </c:pt>
                <c:pt idx="530">
                  <c:v>33512</c:v>
                </c:pt>
                <c:pt idx="531">
                  <c:v>33543</c:v>
                </c:pt>
                <c:pt idx="532">
                  <c:v>33573</c:v>
                </c:pt>
                <c:pt idx="533">
                  <c:v>33604</c:v>
                </c:pt>
                <c:pt idx="534">
                  <c:v>33635</c:v>
                </c:pt>
                <c:pt idx="535">
                  <c:v>33664</c:v>
                </c:pt>
                <c:pt idx="536">
                  <c:v>33695</c:v>
                </c:pt>
                <c:pt idx="537">
                  <c:v>33725</c:v>
                </c:pt>
                <c:pt idx="538">
                  <c:v>33756</c:v>
                </c:pt>
                <c:pt idx="539">
                  <c:v>33786</c:v>
                </c:pt>
                <c:pt idx="540">
                  <c:v>33817</c:v>
                </c:pt>
                <c:pt idx="541">
                  <c:v>33848</c:v>
                </c:pt>
                <c:pt idx="542">
                  <c:v>33878</c:v>
                </c:pt>
                <c:pt idx="543">
                  <c:v>33909</c:v>
                </c:pt>
                <c:pt idx="544">
                  <c:v>33939</c:v>
                </c:pt>
                <c:pt idx="545">
                  <c:v>33970</c:v>
                </c:pt>
                <c:pt idx="546">
                  <c:v>34001</c:v>
                </c:pt>
                <c:pt idx="547">
                  <c:v>34029</c:v>
                </c:pt>
                <c:pt idx="548">
                  <c:v>34060</c:v>
                </c:pt>
                <c:pt idx="549">
                  <c:v>34090</c:v>
                </c:pt>
                <c:pt idx="550">
                  <c:v>34121</c:v>
                </c:pt>
                <c:pt idx="551">
                  <c:v>34151</c:v>
                </c:pt>
                <c:pt idx="552">
                  <c:v>34182</c:v>
                </c:pt>
                <c:pt idx="553">
                  <c:v>34213</c:v>
                </c:pt>
                <c:pt idx="554">
                  <c:v>34243</c:v>
                </c:pt>
                <c:pt idx="555">
                  <c:v>34274</c:v>
                </c:pt>
                <c:pt idx="556">
                  <c:v>34304</c:v>
                </c:pt>
                <c:pt idx="557">
                  <c:v>34335</c:v>
                </c:pt>
                <c:pt idx="558">
                  <c:v>34366</c:v>
                </c:pt>
                <c:pt idx="559">
                  <c:v>34394</c:v>
                </c:pt>
                <c:pt idx="560">
                  <c:v>34425</c:v>
                </c:pt>
                <c:pt idx="561">
                  <c:v>34455</c:v>
                </c:pt>
                <c:pt idx="562">
                  <c:v>34486</c:v>
                </c:pt>
                <c:pt idx="563">
                  <c:v>34516</c:v>
                </c:pt>
                <c:pt idx="564">
                  <c:v>34547</c:v>
                </c:pt>
                <c:pt idx="565">
                  <c:v>34578</c:v>
                </c:pt>
                <c:pt idx="566">
                  <c:v>34608</c:v>
                </c:pt>
                <c:pt idx="567">
                  <c:v>34639</c:v>
                </c:pt>
                <c:pt idx="568">
                  <c:v>34669</c:v>
                </c:pt>
                <c:pt idx="569">
                  <c:v>34700</c:v>
                </c:pt>
                <c:pt idx="570">
                  <c:v>34731</c:v>
                </c:pt>
                <c:pt idx="571">
                  <c:v>34759</c:v>
                </c:pt>
                <c:pt idx="572">
                  <c:v>34790</c:v>
                </c:pt>
                <c:pt idx="573">
                  <c:v>34820</c:v>
                </c:pt>
                <c:pt idx="574">
                  <c:v>34851</c:v>
                </c:pt>
                <c:pt idx="575">
                  <c:v>34881</c:v>
                </c:pt>
                <c:pt idx="576">
                  <c:v>34912</c:v>
                </c:pt>
                <c:pt idx="577">
                  <c:v>34943</c:v>
                </c:pt>
                <c:pt idx="578">
                  <c:v>34973</c:v>
                </c:pt>
                <c:pt idx="579">
                  <c:v>35004</c:v>
                </c:pt>
                <c:pt idx="580">
                  <c:v>35034</c:v>
                </c:pt>
                <c:pt idx="581">
                  <c:v>35065</c:v>
                </c:pt>
                <c:pt idx="582">
                  <c:v>35096</c:v>
                </c:pt>
                <c:pt idx="583">
                  <c:v>35125</c:v>
                </c:pt>
                <c:pt idx="584">
                  <c:v>35156</c:v>
                </c:pt>
                <c:pt idx="585">
                  <c:v>35186</c:v>
                </c:pt>
                <c:pt idx="586">
                  <c:v>35217</c:v>
                </c:pt>
                <c:pt idx="587">
                  <c:v>35247</c:v>
                </c:pt>
                <c:pt idx="588">
                  <c:v>35278</c:v>
                </c:pt>
                <c:pt idx="589">
                  <c:v>35309</c:v>
                </c:pt>
                <c:pt idx="590">
                  <c:v>35339</c:v>
                </c:pt>
                <c:pt idx="591">
                  <c:v>35370</c:v>
                </c:pt>
                <c:pt idx="592">
                  <c:v>35400</c:v>
                </c:pt>
                <c:pt idx="593">
                  <c:v>35431</c:v>
                </c:pt>
                <c:pt idx="594">
                  <c:v>35462</c:v>
                </c:pt>
                <c:pt idx="595">
                  <c:v>35490</c:v>
                </c:pt>
                <c:pt idx="596">
                  <c:v>35521</c:v>
                </c:pt>
                <c:pt idx="597">
                  <c:v>35551</c:v>
                </c:pt>
                <c:pt idx="598">
                  <c:v>35582</c:v>
                </c:pt>
                <c:pt idx="599">
                  <c:v>35612</c:v>
                </c:pt>
                <c:pt idx="600">
                  <c:v>35643</c:v>
                </c:pt>
                <c:pt idx="601">
                  <c:v>35674</c:v>
                </c:pt>
                <c:pt idx="602">
                  <c:v>35704</c:v>
                </c:pt>
                <c:pt idx="603">
                  <c:v>35735</c:v>
                </c:pt>
                <c:pt idx="604">
                  <c:v>35765</c:v>
                </c:pt>
                <c:pt idx="605">
                  <c:v>35796</c:v>
                </c:pt>
                <c:pt idx="606">
                  <c:v>35827</c:v>
                </c:pt>
                <c:pt idx="607">
                  <c:v>35855</c:v>
                </c:pt>
                <c:pt idx="608">
                  <c:v>35886</c:v>
                </c:pt>
                <c:pt idx="609">
                  <c:v>35916</c:v>
                </c:pt>
                <c:pt idx="610">
                  <c:v>35947</c:v>
                </c:pt>
                <c:pt idx="611">
                  <c:v>35977</c:v>
                </c:pt>
                <c:pt idx="612">
                  <c:v>36008</c:v>
                </c:pt>
                <c:pt idx="613">
                  <c:v>36039</c:v>
                </c:pt>
                <c:pt idx="614">
                  <c:v>36069</c:v>
                </c:pt>
                <c:pt idx="615">
                  <c:v>36100</c:v>
                </c:pt>
                <c:pt idx="616">
                  <c:v>36130</c:v>
                </c:pt>
                <c:pt idx="617">
                  <c:v>36161</c:v>
                </c:pt>
                <c:pt idx="618">
                  <c:v>36192</c:v>
                </c:pt>
                <c:pt idx="619">
                  <c:v>36220</c:v>
                </c:pt>
                <c:pt idx="620">
                  <c:v>36251</c:v>
                </c:pt>
                <c:pt idx="621">
                  <c:v>36281</c:v>
                </c:pt>
                <c:pt idx="622">
                  <c:v>36312</c:v>
                </c:pt>
                <c:pt idx="623">
                  <c:v>36342</c:v>
                </c:pt>
                <c:pt idx="624">
                  <c:v>36373</c:v>
                </c:pt>
                <c:pt idx="625">
                  <c:v>36404</c:v>
                </c:pt>
                <c:pt idx="626">
                  <c:v>36434</c:v>
                </c:pt>
                <c:pt idx="627">
                  <c:v>36465</c:v>
                </c:pt>
                <c:pt idx="628">
                  <c:v>36495</c:v>
                </c:pt>
                <c:pt idx="629">
                  <c:v>36526</c:v>
                </c:pt>
                <c:pt idx="630">
                  <c:v>36557</c:v>
                </c:pt>
                <c:pt idx="631">
                  <c:v>36586</c:v>
                </c:pt>
                <c:pt idx="632">
                  <c:v>36617</c:v>
                </c:pt>
                <c:pt idx="633">
                  <c:v>36647</c:v>
                </c:pt>
                <c:pt idx="634">
                  <c:v>36678</c:v>
                </c:pt>
                <c:pt idx="635">
                  <c:v>36708</c:v>
                </c:pt>
                <c:pt idx="636">
                  <c:v>36739</c:v>
                </c:pt>
                <c:pt idx="637">
                  <c:v>36770</c:v>
                </c:pt>
                <c:pt idx="638">
                  <c:v>36800</c:v>
                </c:pt>
                <c:pt idx="639">
                  <c:v>36831</c:v>
                </c:pt>
                <c:pt idx="640">
                  <c:v>36861</c:v>
                </c:pt>
                <c:pt idx="641">
                  <c:v>36892</c:v>
                </c:pt>
                <c:pt idx="642">
                  <c:v>36923</c:v>
                </c:pt>
                <c:pt idx="643">
                  <c:v>36951</c:v>
                </c:pt>
                <c:pt idx="644">
                  <c:v>36982</c:v>
                </c:pt>
                <c:pt idx="645">
                  <c:v>37012</c:v>
                </c:pt>
                <c:pt idx="646">
                  <c:v>37043</c:v>
                </c:pt>
                <c:pt idx="647">
                  <c:v>37073</c:v>
                </c:pt>
                <c:pt idx="648">
                  <c:v>37104</c:v>
                </c:pt>
                <c:pt idx="649">
                  <c:v>37135</c:v>
                </c:pt>
                <c:pt idx="650">
                  <c:v>37165</c:v>
                </c:pt>
                <c:pt idx="651">
                  <c:v>37196</c:v>
                </c:pt>
                <c:pt idx="652">
                  <c:v>37226</c:v>
                </c:pt>
                <c:pt idx="653">
                  <c:v>37257</c:v>
                </c:pt>
                <c:pt idx="654">
                  <c:v>37288</c:v>
                </c:pt>
                <c:pt idx="655">
                  <c:v>37316</c:v>
                </c:pt>
                <c:pt idx="656">
                  <c:v>37347</c:v>
                </c:pt>
                <c:pt idx="657">
                  <c:v>37377</c:v>
                </c:pt>
                <c:pt idx="658">
                  <c:v>37408</c:v>
                </c:pt>
                <c:pt idx="659">
                  <c:v>37438</c:v>
                </c:pt>
                <c:pt idx="660">
                  <c:v>37469</c:v>
                </c:pt>
                <c:pt idx="661">
                  <c:v>37500</c:v>
                </c:pt>
                <c:pt idx="662">
                  <c:v>37530</c:v>
                </c:pt>
                <c:pt idx="663">
                  <c:v>37561</c:v>
                </c:pt>
                <c:pt idx="664">
                  <c:v>37591</c:v>
                </c:pt>
                <c:pt idx="665">
                  <c:v>37622</c:v>
                </c:pt>
                <c:pt idx="666">
                  <c:v>37653</c:v>
                </c:pt>
                <c:pt idx="667">
                  <c:v>37681</c:v>
                </c:pt>
                <c:pt idx="668">
                  <c:v>37712</c:v>
                </c:pt>
                <c:pt idx="669">
                  <c:v>37742</c:v>
                </c:pt>
                <c:pt idx="670">
                  <c:v>37773</c:v>
                </c:pt>
                <c:pt idx="671">
                  <c:v>37803</c:v>
                </c:pt>
                <c:pt idx="672">
                  <c:v>37834</c:v>
                </c:pt>
                <c:pt idx="673">
                  <c:v>37865</c:v>
                </c:pt>
                <c:pt idx="674">
                  <c:v>37895</c:v>
                </c:pt>
                <c:pt idx="675">
                  <c:v>37926</c:v>
                </c:pt>
                <c:pt idx="676">
                  <c:v>37956</c:v>
                </c:pt>
                <c:pt idx="677">
                  <c:v>37987</c:v>
                </c:pt>
                <c:pt idx="678">
                  <c:v>38018</c:v>
                </c:pt>
                <c:pt idx="679">
                  <c:v>38047</c:v>
                </c:pt>
                <c:pt idx="680">
                  <c:v>38078</c:v>
                </c:pt>
                <c:pt idx="681">
                  <c:v>38108</c:v>
                </c:pt>
                <c:pt idx="682">
                  <c:v>38139</c:v>
                </c:pt>
                <c:pt idx="683">
                  <c:v>38169</c:v>
                </c:pt>
                <c:pt idx="684">
                  <c:v>38200</c:v>
                </c:pt>
                <c:pt idx="685">
                  <c:v>38231</c:v>
                </c:pt>
                <c:pt idx="686">
                  <c:v>38261</c:v>
                </c:pt>
                <c:pt idx="687">
                  <c:v>38292</c:v>
                </c:pt>
                <c:pt idx="688">
                  <c:v>38322</c:v>
                </c:pt>
                <c:pt idx="689">
                  <c:v>38353</c:v>
                </c:pt>
                <c:pt idx="690">
                  <c:v>38384</c:v>
                </c:pt>
                <c:pt idx="691">
                  <c:v>38412</c:v>
                </c:pt>
                <c:pt idx="692">
                  <c:v>38443</c:v>
                </c:pt>
                <c:pt idx="693">
                  <c:v>38473</c:v>
                </c:pt>
                <c:pt idx="694">
                  <c:v>38504</c:v>
                </c:pt>
                <c:pt idx="695">
                  <c:v>38534</c:v>
                </c:pt>
                <c:pt idx="696">
                  <c:v>38565</c:v>
                </c:pt>
                <c:pt idx="697">
                  <c:v>38596</c:v>
                </c:pt>
                <c:pt idx="698">
                  <c:v>38626</c:v>
                </c:pt>
                <c:pt idx="699">
                  <c:v>38657</c:v>
                </c:pt>
                <c:pt idx="700">
                  <c:v>38687</c:v>
                </c:pt>
                <c:pt idx="701">
                  <c:v>38718</c:v>
                </c:pt>
                <c:pt idx="702">
                  <c:v>38749</c:v>
                </c:pt>
                <c:pt idx="703">
                  <c:v>38777</c:v>
                </c:pt>
                <c:pt idx="704">
                  <c:v>38808</c:v>
                </c:pt>
                <c:pt idx="705">
                  <c:v>38838</c:v>
                </c:pt>
                <c:pt idx="706">
                  <c:v>38869</c:v>
                </c:pt>
                <c:pt idx="707">
                  <c:v>38899</c:v>
                </c:pt>
                <c:pt idx="708">
                  <c:v>38930</c:v>
                </c:pt>
                <c:pt idx="709">
                  <c:v>38961</c:v>
                </c:pt>
                <c:pt idx="710">
                  <c:v>38991</c:v>
                </c:pt>
                <c:pt idx="711">
                  <c:v>39022</c:v>
                </c:pt>
                <c:pt idx="712">
                  <c:v>39052</c:v>
                </c:pt>
                <c:pt idx="713">
                  <c:v>39083</c:v>
                </c:pt>
                <c:pt idx="714">
                  <c:v>39114</c:v>
                </c:pt>
                <c:pt idx="715">
                  <c:v>39142</c:v>
                </c:pt>
                <c:pt idx="716">
                  <c:v>39173</c:v>
                </c:pt>
                <c:pt idx="717">
                  <c:v>39203</c:v>
                </c:pt>
                <c:pt idx="718">
                  <c:v>39234</c:v>
                </c:pt>
                <c:pt idx="719">
                  <c:v>39264</c:v>
                </c:pt>
                <c:pt idx="720">
                  <c:v>39295</c:v>
                </c:pt>
                <c:pt idx="721">
                  <c:v>39326</c:v>
                </c:pt>
                <c:pt idx="722">
                  <c:v>39356</c:v>
                </c:pt>
                <c:pt idx="723">
                  <c:v>39387</c:v>
                </c:pt>
                <c:pt idx="724">
                  <c:v>39417</c:v>
                </c:pt>
                <c:pt idx="725">
                  <c:v>39448</c:v>
                </c:pt>
                <c:pt idx="726">
                  <c:v>39479</c:v>
                </c:pt>
                <c:pt idx="727">
                  <c:v>39508</c:v>
                </c:pt>
                <c:pt idx="728">
                  <c:v>39539</c:v>
                </c:pt>
                <c:pt idx="729">
                  <c:v>39569</c:v>
                </c:pt>
                <c:pt idx="730">
                  <c:v>39600</c:v>
                </c:pt>
                <c:pt idx="731">
                  <c:v>39630</c:v>
                </c:pt>
                <c:pt idx="732">
                  <c:v>39661</c:v>
                </c:pt>
                <c:pt idx="733">
                  <c:v>39692</c:v>
                </c:pt>
                <c:pt idx="734">
                  <c:v>39722</c:v>
                </c:pt>
                <c:pt idx="735">
                  <c:v>39753</c:v>
                </c:pt>
                <c:pt idx="736">
                  <c:v>39783</c:v>
                </c:pt>
                <c:pt idx="737">
                  <c:v>39814</c:v>
                </c:pt>
                <c:pt idx="738">
                  <c:v>39845</c:v>
                </c:pt>
                <c:pt idx="739">
                  <c:v>39873</c:v>
                </c:pt>
                <c:pt idx="740">
                  <c:v>39904</c:v>
                </c:pt>
                <c:pt idx="741">
                  <c:v>39934</c:v>
                </c:pt>
                <c:pt idx="742">
                  <c:v>39965</c:v>
                </c:pt>
                <c:pt idx="743">
                  <c:v>39995</c:v>
                </c:pt>
                <c:pt idx="744">
                  <c:v>40026</c:v>
                </c:pt>
                <c:pt idx="745">
                  <c:v>40057</c:v>
                </c:pt>
                <c:pt idx="746">
                  <c:v>40087</c:v>
                </c:pt>
                <c:pt idx="747">
                  <c:v>40118</c:v>
                </c:pt>
                <c:pt idx="748">
                  <c:v>40148</c:v>
                </c:pt>
                <c:pt idx="749">
                  <c:v>40179</c:v>
                </c:pt>
                <c:pt idx="750">
                  <c:v>40210</c:v>
                </c:pt>
                <c:pt idx="751">
                  <c:v>40238</c:v>
                </c:pt>
                <c:pt idx="752">
                  <c:v>40269</c:v>
                </c:pt>
                <c:pt idx="753">
                  <c:v>40299</c:v>
                </c:pt>
                <c:pt idx="754">
                  <c:v>40330</c:v>
                </c:pt>
                <c:pt idx="755">
                  <c:v>40360</c:v>
                </c:pt>
                <c:pt idx="756">
                  <c:v>40391</c:v>
                </c:pt>
                <c:pt idx="757">
                  <c:v>40422</c:v>
                </c:pt>
                <c:pt idx="758">
                  <c:v>40452</c:v>
                </c:pt>
                <c:pt idx="759">
                  <c:v>40483</c:v>
                </c:pt>
                <c:pt idx="760">
                  <c:v>40513</c:v>
                </c:pt>
                <c:pt idx="761">
                  <c:v>40544</c:v>
                </c:pt>
                <c:pt idx="762">
                  <c:v>40575</c:v>
                </c:pt>
                <c:pt idx="763">
                  <c:v>40603</c:v>
                </c:pt>
                <c:pt idx="764">
                  <c:v>40634</c:v>
                </c:pt>
                <c:pt idx="765">
                  <c:v>40664</c:v>
                </c:pt>
                <c:pt idx="766">
                  <c:v>40695</c:v>
                </c:pt>
                <c:pt idx="767">
                  <c:v>40725</c:v>
                </c:pt>
                <c:pt idx="768">
                  <c:v>40756</c:v>
                </c:pt>
                <c:pt idx="769">
                  <c:v>40787</c:v>
                </c:pt>
                <c:pt idx="770">
                  <c:v>40817</c:v>
                </c:pt>
                <c:pt idx="771">
                  <c:v>40848</c:v>
                </c:pt>
                <c:pt idx="772">
                  <c:v>40878</c:v>
                </c:pt>
                <c:pt idx="773">
                  <c:v>40909</c:v>
                </c:pt>
                <c:pt idx="774">
                  <c:v>40940</c:v>
                </c:pt>
                <c:pt idx="775">
                  <c:v>40969</c:v>
                </c:pt>
                <c:pt idx="776">
                  <c:v>41000</c:v>
                </c:pt>
                <c:pt idx="777">
                  <c:v>41030</c:v>
                </c:pt>
                <c:pt idx="778">
                  <c:v>41061</c:v>
                </c:pt>
                <c:pt idx="779">
                  <c:v>41091</c:v>
                </c:pt>
                <c:pt idx="780">
                  <c:v>41122</c:v>
                </c:pt>
                <c:pt idx="781">
                  <c:v>41153</c:v>
                </c:pt>
                <c:pt idx="782">
                  <c:v>41183</c:v>
                </c:pt>
                <c:pt idx="783">
                  <c:v>41214</c:v>
                </c:pt>
                <c:pt idx="784">
                  <c:v>41244</c:v>
                </c:pt>
                <c:pt idx="785">
                  <c:v>41275</c:v>
                </c:pt>
                <c:pt idx="786">
                  <c:v>41306</c:v>
                </c:pt>
                <c:pt idx="787">
                  <c:v>41334</c:v>
                </c:pt>
                <c:pt idx="788">
                  <c:v>41365</c:v>
                </c:pt>
                <c:pt idx="789">
                  <c:v>41395</c:v>
                </c:pt>
                <c:pt idx="790">
                  <c:v>41426</c:v>
                </c:pt>
                <c:pt idx="791">
                  <c:v>41456</c:v>
                </c:pt>
                <c:pt idx="792">
                  <c:v>41487</c:v>
                </c:pt>
                <c:pt idx="793">
                  <c:v>41518</c:v>
                </c:pt>
                <c:pt idx="794">
                  <c:v>41548</c:v>
                </c:pt>
                <c:pt idx="795">
                  <c:v>41579</c:v>
                </c:pt>
                <c:pt idx="796">
                  <c:v>41609</c:v>
                </c:pt>
                <c:pt idx="797">
                  <c:v>41640</c:v>
                </c:pt>
                <c:pt idx="798">
                  <c:v>41671</c:v>
                </c:pt>
                <c:pt idx="799">
                  <c:v>41699</c:v>
                </c:pt>
                <c:pt idx="800">
                  <c:v>41730</c:v>
                </c:pt>
                <c:pt idx="801">
                  <c:v>41760</c:v>
                </c:pt>
                <c:pt idx="802">
                  <c:v>41791</c:v>
                </c:pt>
                <c:pt idx="803">
                  <c:v>41821</c:v>
                </c:pt>
                <c:pt idx="804">
                  <c:v>41852</c:v>
                </c:pt>
                <c:pt idx="805">
                  <c:v>41883</c:v>
                </c:pt>
                <c:pt idx="806">
                  <c:v>41913</c:v>
                </c:pt>
                <c:pt idx="807">
                  <c:v>41944</c:v>
                </c:pt>
                <c:pt idx="808">
                  <c:v>41974</c:v>
                </c:pt>
                <c:pt idx="809">
                  <c:v>42005</c:v>
                </c:pt>
                <c:pt idx="810">
                  <c:v>42036</c:v>
                </c:pt>
                <c:pt idx="811">
                  <c:v>42064</c:v>
                </c:pt>
                <c:pt idx="812">
                  <c:v>42095</c:v>
                </c:pt>
                <c:pt idx="813">
                  <c:v>42125</c:v>
                </c:pt>
                <c:pt idx="814">
                  <c:v>42156</c:v>
                </c:pt>
                <c:pt idx="815">
                  <c:v>42186</c:v>
                </c:pt>
                <c:pt idx="816">
                  <c:v>42217</c:v>
                </c:pt>
                <c:pt idx="817">
                  <c:v>42248</c:v>
                </c:pt>
                <c:pt idx="818">
                  <c:v>42278</c:v>
                </c:pt>
                <c:pt idx="819">
                  <c:v>42309</c:v>
                </c:pt>
                <c:pt idx="820">
                  <c:v>42339</c:v>
                </c:pt>
                <c:pt idx="821">
                  <c:v>42370</c:v>
                </c:pt>
                <c:pt idx="822">
                  <c:v>42401</c:v>
                </c:pt>
                <c:pt idx="823">
                  <c:v>42430</c:v>
                </c:pt>
                <c:pt idx="824">
                  <c:v>42461</c:v>
                </c:pt>
                <c:pt idx="825">
                  <c:v>42491</c:v>
                </c:pt>
                <c:pt idx="826">
                  <c:v>42522</c:v>
                </c:pt>
                <c:pt idx="827">
                  <c:v>42552</c:v>
                </c:pt>
                <c:pt idx="828">
                  <c:v>42583</c:v>
                </c:pt>
                <c:pt idx="829">
                  <c:v>42614</c:v>
                </c:pt>
                <c:pt idx="830">
                  <c:v>42644</c:v>
                </c:pt>
                <c:pt idx="831">
                  <c:v>42675</c:v>
                </c:pt>
                <c:pt idx="832">
                  <c:v>42705</c:v>
                </c:pt>
                <c:pt idx="833">
                  <c:v>42736</c:v>
                </c:pt>
                <c:pt idx="834">
                  <c:v>42767</c:v>
                </c:pt>
                <c:pt idx="835">
                  <c:v>42795</c:v>
                </c:pt>
                <c:pt idx="836">
                  <c:v>42826</c:v>
                </c:pt>
                <c:pt idx="837">
                  <c:v>42856</c:v>
                </c:pt>
                <c:pt idx="838">
                  <c:v>42887</c:v>
                </c:pt>
                <c:pt idx="839">
                  <c:v>42917</c:v>
                </c:pt>
                <c:pt idx="840">
                  <c:v>42948</c:v>
                </c:pt>
                <c:pt idx="841">
                  <c:v>42979</c:v>
                </c:pt>
                <c:pt idx="842">
                  <c:v>43009</c:v>
                </c:pt>
                <c:pt idx="843">
                  <c:v>43040</c:v>
                </c:pt>
                <c:pt idx="844">
                  <c:v>43070</c:v>
                </c:pt>
                <c:pt idx="845">
                  <c:v>43101</c:v>
                </c:pt>
                <c:pt idx="846">
                  <c:v>43132</c:v>
                </c:pt>
                <c:pt idx="847">
                  <c:v>43160</c:v>
                </c:pt>
                <c:pt idx="848">
                  <c:v>43191</c:v>
                </c:pt>
                <c:pt idx="849">
                  <c:v>43221</c:v>
                </c:pt>
                <c:pt idx="850">
                  <c:v>43252</c:v>
                </c:pt>
                <c:pt idx="851">
                  <c:v>43282</c:v>
                </c:pt>
                <c:pt idx="852">
                  <c:v>43313</c:v>
                </c:pt>
                <c:pt idx="853">
                  <c:v>43344</c:v>
                </c:pt>
                <c:pt idx="854">
                  <c:v>43374</c:v>
                </c:pt>
                <c:pt idx="855">
                  <c:v>43405</c:v>
                </c:pt>
                <c:pt idx="856">
                  <c:v>43435</c:v>
                </c:pt>
                <c:pt idx="857">
                  <c:v>43466</c:v>
                </c:pt>
                <c:pt idx="858">
                  <c:v>43497</c:v>
                </c:pt>
                <c:pt idx="859">
                  <c:v>43525</c:v>
                </c:pt>
                <c:pt idx="860">
                  <c:v>43556</c:v>
                </c:pt>
                <c:pt idx="861">
                  <c:v>43586</c:v>
                </c:pt>
                <c:pt idx="862">
                  <c:v>43617</c:v>
                </c:pt>
                <c:pt idx="863">
                  <c:v>43647</c:v>
                </c:pt>
                <c:pt idx="864">
                  <c:v>43678</c:v>
                </c:pt>
                <c:pt idx="865">
                  <c:v>43709</c:v>
                </c:pt>
                <c:pt idx="866">
                  <c:v>43739</c:v>
                </c:pt>
                <c:pt idx="867">
                  <c:v>43770</c:v>
                </c:pt>
                <c:pt idx="868">
                  <c:v>43800</c:v>
                </c:pt>
                <c:pt idx="869">
                  <c:v>43831</c:v>
                </c:pt>
                <c:pt idx="870">
                  <c:v>43862</c:v>
                </c:pt>
                <c:pt idx="871">
                  <c:v>43891</c:v>
                </c:pt>
                <c:pt idx="872">
                  <c:v>43922</c:v>
                </c:pt>
                <c:pt idx="873">
                  <c:v>43952</c:v>
                </c:pt>
                <c:pt idx="874">
                  <c:v>43983</c:v>
                </c:pt>
                <c:pt idx="875">
                  <c:v>44013</c:v>
                </c:pt>
                <c:pt idx="876">
                  <c:v>44044</c:v>
                </c:pt>
                <c:pt idx="877">
                  <c:v>44075</c:v>
                </c:pt>
                <c:pt idx="878">
                  <c:v>44105</c:v>
                </c:pt>
                <c:pt idx="879">
                  <c:v>44136</c:v>
                </c:pt>
                <c:pt idx="880">
                  <c:v>44166</c:v>
                </c:pt>
                <c:pt idx="881">
                  <c:v>44197</c:v>
                </c:pt>
                <c:pt idx="882">
                  <c:v>44228</c:v>
                </c:pt>
                <c:pt idx="883">
                  <c:v>44256</c:v>
                </c:pt>
                <c:pt idx="884">
                  <c:v>44287</c:v>
                </c:pt>
                <c:pt idx="885">
                  <c:v>44317</c:v>
                </c:pt>
                <c:pt idx="886">
                  <c:v>44348</c:v>
                </c:pt>
                <c:pt idx="887">
                  <c:v>44378</c:v>
                </c:pt>
                <c:pt idx="888">
                  <c:v>44409</c:v>
                </c:pt>
                <c:pt idx="889">
                  <c:v>44440</c:v>
                </c:pt>
                <c:pt idx="890">
                  <c:v>44470</c:v>
                </c:pt>
                <c:pt idx="891">
                  <c:v>44501</c:v>
                </c:pt>
                <c:pt idx="892">
                  <c:v>44531</c:v>
                </c:pt>
                <c:pt idx="893">
                  <c:v>44562</c:v>
                </c:pt>
                <c:pt idx="894">
                  <c:v>44593</c:v>
                </c:pt>
                <c:pt idx="895">
                  <c:v>44621</c:v>
                </c:pt>
                <c:pt idx="896">
                  <c:v>44652</c:v>
                </c:pt>
                <c:pt idx="897">
                  <c:v>44682</c:v>
                </c:pt>
                <c:pt idx="898">
                  <c:v>44713</c:v>
                </c:pt>
              </c:numCache>
            </c:numRef>
          </c:cat>
          <c:val>
            <c:numRef>
              <c:f>'My Series'!$B$27:$B$925</c:f>
              <c:numCache>
                <c:formatCode>General</c:formatCode>
                <c:ptCount val="899"/>
                <c:pt idx="512" formatCode="0.000">
                  <c:v>61.9</c:v>
                </c:pt>
                <c:pt idx="513" formatCode="0.000">
                  <c:v>60.8</c:v>
                </c:pt>
                <c:pt idx="514" formatCode="0.000">
                  <c:v>60.1</c:v>
                </c:pt>
                <c:pt idx="515" formatCode="0.000">
                  <c:v>59.5</c:v>
                </c:pt>
                <c:pt idx="516" formatCode="0.000">
                  <c:v>58.1</c:v>
                </c:pt>
                <c:pt idx="517" formatCode="0.000">
                  <c:v>57.8</c:v>
                </c:pt>
                <c:pt idx="518" formatCode="0.000">
                  <c:v>58.8</c:v>
                </c:pt>
                <c:pt idx="519" formatCode="0.000">
                  <c:v>58.6</c:v>
                </c:pt>
                <c:pt idx="520" formatCode="0.000">
                  <c:v>58.9</c:v>
                </c:pt>
                <c:pt idx="521" formatCode="0.000">
                  <c:v>59.7</c:v>
                </c:pt>
                <c:pt idx="522" formatCode="0.000">
                  <c:v>59.3</c:v>
                </c:pt>
                <c:pt idx="523" formatCode="0.000">
                  <c:v>60.4</c:v>
                </c:pt>
                <c:pt idx="524" formatCode="0.000">
                  <c:v>61</c:v>
                </c:pt>
                <c:pt idx="525" formatCode="0.000">
                  <c:v>60</c:v>
                </c:pt>
                <c:pt idx="526" formatCode="0.000">
                  <c:v>58.9</c:v>
                </c:pt>
                <c:pt idx="527" formatCode="0.000">
                  <c:v>57.6</c:v>
                </c:pt>
                <c:pt idx="528" formatCode="0.000">
                  <c:v>56.3</c:v>
                </c:pt>
                <c:pt idx="529" formatCode="0.000">
                  <c:v>55.5</c:v>
                </c:pt>
                <c:pt idx="530" formatCode="0.000">
                  <c:v>55.6</c:v>
                </c:pt>
                <c:pt idx="531" formatCode="0.000">
                  <c:v>54.8</c:v>
                </c:pt>
                <c:pt idx="532" formatCode="0.000">
                  <c:v>54.3</c:v>
                </c:pt>
                <c:pt idx="533" formatCode="0.000">
                  <c:v>54.9</c:v>
                </c:pt>
                <c:pt idx="534" formatCode="0.000">
                  <c:v>53.9</c:v>
                </c:pt>
                <c:pt idx="535" formatCode="0.000">
                  <c:v>54.4</c:v>
                </c:pt>
                <c:pt idx="536" formatCode="0.000">
                  <c:v>56.6</c:v>
                </c:pt>
                <c:pt idx="537" formatCode="0.000">
                  <c:v>55.6</c:v>
                </c:pt>
                <c:pt idx="538" formatCode="0.000">
                  <c:v>55</c:v>
                </c:pt>
                <c:pt idx="539" formatCode="0.000">
                  <c:v>55.1</c:v>
                </c:pt>
                <c:pt idx="540" formatCode="0.000">
                  <c:v>54.5</c:v>
                </c:pt>
                <c:pt idx="541" formatCode="0.000">
                  <c:v>54.1</c:v>
                </c:pt>
                <c:pt idx="542" formatCode="0.000">
                  <c:v>55.1</c:v>
                </c:pt>
                <c:pt idx="543" formatCode="0.000">
                  <c:v>54.5</c:v>
                </c:pt>
                <c:pt idx="544" formatCode="0.000">
                  <c:v>54.6</c:v>
                </c:pt>
                <c:pt idx="545" formatCode="0.000">
                  <c:v>56.4</c:v>
                </c:pt>
                <c:pt idx="546" formatCode="0.000">
                  <c:v>56.5</c:v>
                </c:pt>
                <c:pt idx="547" formatCode="0.000">
                  <c:v>56.6</c:v>
                </c:pt>
                <c:pt idx="548" formatCode="0.000">
                  <c:v>56.6</c:v>
                </c:pt>
                <c:pt idx="549" formatCode="0.000">
                  <c:v>56.2</c:v>
                </c:pt>
                <c:pt idx="550" formatCode="0.000">
                  <c:v>55.6</c:v>
                </c:pt>
                <c:pt idx="551" formatCode="0.000">
                  <c:v>54.8</c:v>
                </c:pt>
                <c:pt idx="552" formatCode="0.000">
                  <c:v>53.2</c:v>
                </c:pt>
                <c:pt idx="553" formatCode="0.000">
                  <c:v>52.8</c:v>
                </c:pt>
                <c:pt idx="554" formatCode="0.000">
                  <c:v>53.4</c:v>
                </c:pt>
                <c:pt idx="555" formatCode="0.000">
                  <c:v>53.3</c:v>
                </c:pt>
                <c:pt idx="556" formatCode="0.000">
                  <c:v>53.4</c:v>
                </c:pt>
                <c:pt idx="557" formatCode="0.000">
                  <c:v>52.9</c:v>
                </c:pt>
                <c:pt idx="558" formatCode="0.000">
                  <c:v>51.9</c:v>
                </c:pt>
                <c:pt idx="559" formatCode="0.000">
                  <c:v>52.2</c:v>
                </c:pt>
                <c:pt idx="560" formatCode="0.000">
                  <c:v>51.1</c:v>
                </c:pt>
                <c:pt idx="561" formatCode="0.000">
                  <c:v>50.9</c:v>
                </c:pt>
                <c:pt idx="562" formatCode="0.000">
                  <c:v>50.3</c:v>
                </c:pt>
                <c:pt idx="563" formatCode="0.000">
                  <c:v>50.2</c:v>
                </c:pt>
                <c:pt idx="564" formatCode="0.000">
                  <c:v>49.5</c:v>
                </c:pt>
                <c:pt idx="565" formatCode="0.000">
                  <c:v>50.4</c:v>
                </c:pt>
                <c:pt idx="566" formatCode="0.000">
                  <c:v>50.7</c:v>
                </c:pt>
                <c:pt idx="567" formatCode="0.000">
                  <c:v>51.2</c:v>
                </c:pt>
                <c:pt idx="568" formatCode="0.000">
                  <c:v>53</c:v>
                </c:pt>
                <c:pt idx="569" formatCode="0.000">
                  <c:v>54.5</c:v>
                </c:pt>
                <c:pt idx="570" formatCode="0.000">
                  <c:v>54.8</c:v>
                </c:pt>
                <c:pt idx="571" formatCode="0.000">
                  <c:v>54.7</c:v>
                </c:pt>
                <c:pt idx="572" formatCode="0.000">
                  <c:v>55.5</c:v>
                </c:pt>
                <c:pt idx="573" formatCode="0.000">
                  <c:v>55.5</c:v>
                </c:pt>
                <c:pt idx="574" formatCode="0.000">
                  <c:v>56.2</c:v>
                </c:pt>
                <c:pt idx="575" formatCode="0.000">
                  <c:v>55.1</c:v>
                </c:pt>
                <c:pt idx="576" formatCode="0.000">
                  <c:v>54.9</c:v>
                </c:pt>
                <c:pt idx="577" formatCode="0.000">
                  <c:v>55.6</c:v>
                </c:pt>
                <c:pt idx="578" formatCode="0.000">
                  <c:v>56.7</c:v>
                </c:pt>
                <c:pt idx="579" formatCode="0.000">
                  <c:v>57.4</c:v>
                </c:pt>
                <c:pt idx="580" formatCode="0.000">
                  <c:v>57.9</c:v>
                </c:pt>
                <c:pt idx="581" formatCode="0.000">
                  <c:v>59</c:v>
                </c:pt>
                <c:pt idx="582" formatCode="0.000">
                  <c:v>59.1</c:v>
                </c:pt>
                <c:pt idx="583" formatCode="0.000">
                  <c:v>58.6</c:v>
                </c:pt>
                <c:pt idx="584" formatCode="0.000">
                  <c:v>58</c:v>
                </c:pt>
                <c:pt idx="585" formatCode="0.000">
                  <c:v>57.2</c:v>
                </c:pt>
                <c:pt idx="586" formatCode="0.000">
                  <c:v>56.2</c:v>
                </c:pt>
                <c:pt idx="587" formatCode="0.000">
                  <c:v>56</c:v>
                </c:pt>
                <c:pt idx="588" formatCode="0.000">
                  <c:v>54.7</c:v>
                </c:pt>
                <c:pt idx="589" formatCode="0.000">
                  <c:v>54.3</c:v>
                </c:pt>
                <c:pt idx="590" formatCode="0.000">
                  <c:v>55.2</c:v>
                </c:pt>
                <c:pt idx="591" formatCode="0.000">
                  <c:v>55.1</c:v>
                </c:pt>
                <c:pt idx="592" formatCode="0.000">
                  <c:v>55.1</c:v>
                </c:pt>
                <c:pt idx="593" formatCode="0.000">
                  <c:v>55</c:v>
                </c:pt>
                <c:pt idx="594" formatCode="0.000">
                  <c:v>54.7</c:v>
                </c:pt>
                <c:pt idx="595" formatCode="0.000">
                  <c:v>55.1</c:v>
                </c:pt>
                <c:pt idx="596" formatCode="0.000">
                  <c:v>54.1</c:v>
                </c:pt>
                <c:pt idx="597" formatCode="0.000">
                  <c:v>53.6</c:v>
                </c:pt>
                <c:pt idx="598" formatCode="0.000">
                  <c:v>52.8</c:v>
                </c:pt>
                <c:pt idx="599" formatCode="0.000">
                  <c:v>53.2</c:v>
                </c:pt>
                <c:pt idx="600" formatCode="0.000">
                  <c:v>52.2</c:v>
                </c:pt>
                <c:pt idx="601" formatCode="0.000">
                  <c:v>51.2</c:v>
                </c:pt>
                <c:pt idx="602" formatCode="0.000">
                  <c:v>50.9</c:v>
                </c:pt>
                <c:pt idx="603" formatCode="0.000">
                  <c:v>51.6</c:v>
                </c:pt>
                <c:pt idx="604" formatCode="0.000">
                  <c:v>52.3</c:v>
                </c:pt>
                <c:pt idx="605" formatCode="0.000">
                  <c:v>54</c:v>
                </c:pt>
                <c:pt idx="606" formatCode="0.000">
                  <c:v>54</c:v>
                </c:pt>
                <c:pt idx="607" formatCode="0.000">
                  <c:v>53.5</c:v>
                </c:pt>
                <c:pt idx="608" formatCode="0.000">
                  <c:v>52.6</c:v>
                </c:pt>
                <c:pt idx="609" formatCode="0.000">
                  <c:v>52</c:v>
                </c:pt>
                <c:pt idx="610" formatCode="0.000">
                  <c:v>51.2</c:v>
                </c:pt>
                <c:pt idx="611" formatCode="0.000">
                  <c:v>51</c:v>
                </c:pt>
                <c:pt idx="612" formatCode="0.000">
                  <c:v>49.5</c:v>
                </c:pt>
                <c:pt idx="613" formatCode="0.000">
                  <c:v>49.4</c:v>
                </c:pt>
                <c:pt idx="614" formatCode="0.000">
                  <c:v>49.8</c:v>
                </c:pt>
                <c:pt idx="615" formatCode="0.000">
                  <c:v>49.6</c:v>
                </c:pt>
                <c:pt idx="616" formatCode="0.000">
                  <c:v>49.9</c:v>
                </c:pt>
                <c:pt idx="617" formatCode="0.000">
                  <c:v>51</c:v>
                </c:pt>
                <c:pt idx="618" formatCode="0.000">
                  <c:v>51.3</c:v>
                </c:pt>
                <c:pt idx="619" formatCode="0.000">
                  <c:v>51.7</c:v>
                </c:pt>
                <c:pt idx="620" formatCode="0.000">
                  <c:v>51.4</c:v>
                </c:pt>
                <c:pt idx="621" formatCode="0.000">
                  <c:v>50.8</c:v>
                </c:pt>
                <c:pt idx="622" formatCode="0.000">
                  <c:v>50.1</c:v>
                </c:pt>
                <c:pt idx="623" formatCode="0.000">
                  <c:v>50.1</c:v>
                </c:pt>
                <c:pt idx="624" formatCode="0.000">
                  <c:v>49.8</c:v>
                </c:pt>
                <c:pt idx="625" formatCode="0.000">
                  <c:v>49.7</c:v>
                </c:pt>
                <c:pt idx="626" formatCode="0.000">
                  <c:v>50.7</c:v>
                </c:pt>
                <c:pt idx="627" formatCode="0.000">
                  <c:v>51.1</c:v>
                </c:pt>
                <c:pt idx="628" formatCode="0.000">
                  <c:v>52.5</c:v>
                </c:pt>
                <c:pt idx="629" formatCode="0.000">
                  <c:v>52.4</c:v>
                </c:pt>
                <c:pt idx="630" formatCode="0.000">
                  <c:v>52.6</c:v>
                </c:pt>
                <c:pt idx="631" formatCode="0.000">
                  <c:v>53.6</c:v>
                </c:pt>
                <c:pt idx="632" formatCode="0.000">
                  <c:v>53.2</c:v>
                </c:pt>
                <c:pt idx="633" formatCode="0.000">
                  <c:v>52.6</c:v>
                </c:pt>
                <c:pt idx="634" formatCode="0.000">
                  <c:v>53.9</c:v>
                </c:pt>
                <c:pt idx="635" formatCode="0.000">
                  <c:v>53.5</c:v>
                </c:pt>
                <c:pt idx="636" formatCode="0.000">
                  <c:v>53.5</c:v>
                </c:pt>
                <c:pt idx="637" formatCode="0.000">
                  <c:v>53.2</c:v>
                </c:pt>
                <c:pt idx="638" formatCode="0.000">
                  <c:v>54</c:v>
                </c:pt>
                <c:pt idx="639" formatCode="0.000">
                  <c:v>52.4</c:v>
                </c:pt>
                <c:pt idx="640" formatCode="0.000">
                  <c:v>53.3</c:v>
                </c:pt>
                <c:pt idx="641" formatCode="0.000">
                  <c:v>53.4</c:v>
                </c:pt>
                <c:pt idx="642" formatCode="0.000">
                  <c:v>53.3</c:v>
                </c:pt>
                <c:pt idx="643" formatCode="0.000">
                  <c:v>53.1</c:v>
                </c:pt>
                <c:pt idx="644" formatCode="0.000">
                  <c:v>52.1</c:v>
                </c:pt>
                <c:pt idx="645" formatCode="0.000">
                  <c:v>51.5</c:v>
                </c:pt>
                <c:pt idx="646" formatCode="0.000">
                  <c:v>51.1</c:v>
                </c:pt>
                <c:pt idx="647" formatCode="0.000">
                  <c:v>51.2</c:v>
                </c:pt>
                <c:pt idx="648" formatCode="0.000">
                  <c:v>50.9</c:v>
                </c:pt>
                <c:pt idx="649" formatCode="0.000">
                  <c:v>51.2</c:v>
                </c:pt>
                <c:pt idx="650" formatCode="0.000">
                  <c:v>52.1</c:v>
                </c:pt>
                <c:pt idx="651" formatCode="0.000">
                  <c:v>51.7</c:v>
                </c:pt>
                <c:pt idx="652" formatCode="0.000">
                  <c:v>52.3</c:v>
                </c:pt>
                <c:pt idx="653" formatCode="0.000">
                  <c:v>52.8</c:v>
                </c:pt>
                <c:pt idx="654" formatCode="0.000">
                  <c:v>52.8</c:v>
                </c:pt>
                <c:pt idx="655" formatCode="0.000">
                  <c:v>53.4</c:v>
                </c:pt>
                <c:pt idx="656" formatCode="0.000">
                  <c:v>52.5</c:v>
                </c:pt>
                <c:pt idx="657" formatCode="0.000">
                  <c:v>54.1</c:v>
                </c:pt>
                <c:pt idx="658" formatCode="0.000">
                  <c:v>54.2</c:v>
                </c:pt>
                <c:pt idx="659" formatCode="0.000">
                  <c:v>53.9</c:v>
                </c:pt>
                <c:pt idx="660" formatCode="0.000">
                  <c:v>53.5</c:v>
                </c:pt>
                <c:pt idx="661" formatCode="0.000">
                  <c:v>54.1</c:v>
                </c:pt>
                <c:pt idx="662" formatCode="0.000">
                  <c:v>54.2</c:v>
                </c:pt>
                <c:pt idx="663" formatCode="0.000">
                  <c:v>54.4</c:v>
                </c:pt>
                <c:pt idx="664" formatCode="0.000">
                  <c:v>54.9</c:v>
                </c:pt>
                <c:pt idx="665" formatCode="0.000">
                  <c:v>55.3</c:v>
                </c:pt>
                <c:pt idx="666" formatCode="0.000">
                  <c:v>55.9</c:v>
                </c:pt>
                <c:pt idx="667" formatCode="0.000">
                  <c:v>56.9</c:v>
                </c:pt>
                <c:pt idx="668" formatCode="0.000">
                  <c:v>55</c:v>
                </c:pt>
                <c:pt idx="669" formatCode="0.000">
                  <c:v>54.9</c:v>
                </c:pt>
                <c:pt idx="670" formatCode="0.000">
                  <c:v>54.5</c:v>
                </c:pt>
                <c:pt idx="671" formatCode="0.000">
                  <c:v>53.8</c:v>
                </c:pt>
                <c:pt idx="672" formatCode="0.000">
                  <c:v>53.4</c:v>
                </c:pt>
                <c:pt idx="673" formatCode="0.000">
                  <c:v>53.6</c:v>
                </c:pt>
                <c:pt idx="674" formatCode="0.000">
                  <c:v>54.6</c:v>
                </c:pt>
                <c:pt idx="675" formatCode="0.000">
                  <c:v>54.7</c:v>
                </c:pt>
                <c:pt idx="676" formatCode="0.000">
                  <c:v>55.1</c:v>
                </c:pt>
                <c:pt idx="677" formatCode="0.000">
                  <c:v>55.1</c:v>
                </c:pt>
                <c:pt idx="678" formatCode="0.000">
                  <c:v>55.4</c:v>
                </c:pt>
                <c:pt idx="679" formatCode="0.000">
                  <c:v>55.9</c:v>
                </c:pt>
                <c:pt idx="680" formatCode="0.000">
                  <c:v>55.8</c:v>
                </c:pt>
                <c:pt idx="681" formatCode="0.000">
                  <c:v>55.8</c:v>
                </c:pt>
                <c:pt idx="682" formatCode="0.000">
                  <c:v>56.3</c:v>
                </c:pt>
                <c:pt idx="683" formatCode="0.000">
                  <c:v>56.2</c:v>
                </c:pt>
                <c:pt idx="684" formatCode="0.000">
                  <c:v>57.1</c:v>
                </c:pt>
                <c:pt idx="685" formatCode="0.000">
                  <c:v>58.2</c:v>
                </c:pt>
                <c:pt idx="686" formatCode="0.000">
                  <c:v>61.2</c:v>
                </c:pt>
                <c:pt idx="687" formatCode="0.000">
                  <c:v>62.5</c:v>
                </c:pt>
                <c:pt idx="688" formatCode="0.000">
                  <c:v>62.5</c:v>
                </c:pt>
                <c:pt idx="689" formatCode="0.000">
                  <c:v>62.7</c:v>
                </c:pt>
                <c:pt idx="690" formatCode="0.000">
                  <c:v>63</c:v>
                </c:pt>
                <c:pt idx="691" formatCode="0.000">
                  <c:v>64.7</c:v>
                </c:pt>
                <c:pt idx="692" formatCode="0.000">
                  <c:v>63.6</c:v>
                </c:pt>
                <c:pt idx="693" formatCode="0.000">
                  <c:v>64.099999999999994</c:v>
                </c:pt>
                <c:pt idx="694" formatCode="0.000">
                  <c:v>64.8</c:v>
                </c:pt>
                <c:pt idx="695" formatCode="0.000">
                  <c:v>64.7</c:v>
                </c:pt>
                <c:pt idx="696" formatCode="0.000">
                  <c:v>65.2</c:v>
                </c:pt>
                <c:pt idx="697" formatCode="0.000">
                  <c:v>66.400000000000006</c:v>
                </c:pt>
                <c:pt idx="698" formatCode="0.000">
                  <c:v>67.3</c:v>
                </c:pt>
                <c:pt idx="699" formatCode="0.000">
                  <c:v>68.099999999999994</c:v>
                </c:pt>
                <c:pt idx="700" formatCode="0.000">
                  <c:v>70</c:v>
                </c:pt>
                <c:pt idx="701" formatCode="0.000">
                  <c:v>70.3</c:v>
                </c:pt>
                <c:pt idx="702" formatCode="0.000">
                  <c:v>71</c:v>
                </c:pt>
                <c:pt idx="703" formatCode="0.000">
                  <c:v>71.5</c:v>
                </c:pt>
                <c:pt idx="704" formatCode="0.000">
                  <c:v>69.599999999999994</c:v>
                </c:pt>
                <c:pt idx="705" formatCode="0.000">
                  <c:v>69.900000000000006</c:v>
                </c:pt>
                <c:pt idx="706" formatCode="0.000">
                  <c:v>70.7</c:v>
                </c:pt>
                <c:pt idx="707" formatCode="0.000">
                  <c:v>70.599999999999994</c:v>
                </c:pt>
                <c:pt idx="708" formatCode="0.000">
                  <c:v>70.599999999999994</c:v>
                </c:pt>
                <c:pt idx="709" formatCode="0.000">
                  <c:v>71.900000000000006</c:v>
                </c:pt>
                <c:pt idx="710" formatCode="0.000">
                  <c:v>72.3</c:v>
                </c:pt>
                <c:pt idx="711" formatCode="0.000">
                  <c:v>72.2</c:v>
                </c:pt>
                <c:pt idx="712" formatCode="0.000">
                  <c:v>74.099999999999994</c:v>
                </c:pt>
                <c:pt idx="713" formatCode="0.000">
                  <c:v>73.900000000000006</c:v>
                </c:pt>
                <c:pt idx="714" formatCode="0.000">
                  <c:v>73.599999999999994</c:v>
                </c:pt>
                <c:pt idx="715" formatCode="0.000">
                  <c:v>73.900000000000006</c:v>
                </c:pt>
                <c:pt idx="716" formatCode="0.000">
                  <c:v>72.8</c:v>
                </c:pt>
                <c:pt idx="717" formatCode="0.000">
                  <c:v>72.2</c:v>
                </c:pt>
                <c:pt idx="718" formatCode="0.000">
                  <c:v>70.8</c:v>
                </c:pt>
                <c:pt idx="719" formatCode="0.000">
                  <c:v>69</c:v>
                </c:pt>
                <c:pt idx="720" formatCode="0.000">
                  <c:v>70.7</c:v>
                </c:pt>
                <c:pt idx="721" formatCode="0.000">
                  <c:v>70.900000000000006</c:v>
                </c:pt>
                <c:pt idx="722" formatCode="0.000">
                  <c:v>70.400000000000006</c:v>
                </c:pt>
                <c:pt idx="723" formatCode="0.000">
                  <c:v>71</c:v>
                </c:pt>
                <c:pt idx="724" formatCode="0.000">
                  <c:v>72.8</c:v>
                </c:pt>
                <c:pt idx="725" formatCode="0.000">
                  <c:v>70.2</c:v>
                </c:pt>
                <c:pt idx="726" formatCode="0.000">
                  <c:v>73</c:v>
                </c:pt>
                <c:pt idx="727" formatCode="0.000">
                  <c:v>73.900000000000006</c:v>
                </c:pt>
                <c:pt idx="728" formatCode="0.000">
                  <c:v>72.599999999999994</c:v>
                </c:pt>
                <c:pt idx="729" formatCode="0.000">
                  <c:v>72.900000000000006</c:v>
                </c:pt>
                <c:pt idx="730" formatCode="0.000">
                  <c:v>73.7</c:v>
                </c:pt>
                <c:pt idx="731" formatCode="0.000">
                  <c:v>72.599999999999994</c:v>
                </c:pt>
                <c:pt idx="732" formatCode="0.000">
                  <c:v>72.7</c:v>
                </c:pt>
                <c:pt idx="733" formatCode="0.000">
                  <c:v>74.2</c:v>
                </c:pt>
                <c:pt idx="734" formatCode="0.000">
                  <c:v>75.3</c:v>
                </c:pt>
                <c:pt idx="735" formatCode="0.000">
                  <c:v>74.599999999999994</c:v>
                </c:pt>
                <c:pt idx="736" formatCode="0.000">
                  <c:v>74.2</c:v>
                </c:pt>
                <c:pt idx="737" formatCode="0.000">
                  <c:v>71.900000000000006</c:v>
                </c:pt>
                <c:pt idx="738" formatCode="0.000">
                  <c:v>71.400000000000006</c:v>
                </c:pt>
                <c:pt idx="739" formatCode="0.000">
                  <c:v>72.400000000000006</c:v>
                </c:pt>
                <c:pt idx="740" formatCode="0.000">
                  <c:v>70</c:v>
                </c:pt>
                <c:pt idx="741" formatCode="0.000">
                  <c:v>69.2</c:v>
                </c:pt>
                <c:pt idx="742" formatCode="0.000">
                  <c:v>69.7</c:v>
                </c:pt>
                <c:pt idx="743" formatCode="0.000">
                  <c:v>68.900000000000006</c:v>
                </c:pt>
                <c:pt idx="744" formatCode="0.000">
                  <c:v>68.8</c:v>
                </c:pt>
                <c:pt idx="745" formatCode="0.000">
                  <c:v>69.8</c:v>
                </c:pt>
                <c:pt idx="746" formatCode="0.000">
                  <c:v>69</c:v>
                </c:pt>
                <c:pt idx="747" formatCode="0.000">
                  <c:v>69.3</c:v>
                </c:pt>
                <c:pt idx="748" formatCode="0.000">
                  <c:v>70.5</c:v>
                </c:pt>
                <c:pt idx="749" formatCode="0.000">
                  <c:v>70.5</c:v>
                </c:pt>
                <c:pt idx="750" formatCode="0.000">
                  <c:v>70.8</c:v>
                </c:pt>
                <c:pt idx="751" formatCode="0.000">
                  <c:v>72.2</c:v>
                </c:pt>
                <c:pt idx="752" formatCode="0.000">
                  <c:v>70.900000000000006</c:v>
                </c:pt>
                <c:pt idx="753" formatCode="0.000">
                  <c:v>71</c:v>
                </c:pt>
                <c:pt idx="754" formatCode="0.000">
                  <c:v>73.5</c:v>
                </c:pt>
                <c:pt idx="755" formatCode="0.000">
                  <c:v>72.3</c:v>
                </c:pt>
                <c:pt idx="756" formatCode="0.000">
                  <c:v>71.8</c:v>
                </c:pt>
                <c:pt idx="757" formatCode="0.000">
                  <c:v>72.7</c:v>
                </c:pt>
                <c:pt idx="758" formatCode="0.000">
                  <c:v>71</c:v>
                </c:pt>
                <c:pt idx="759" formatCode="0.000">
                  <c:v>74.400000000000006</c:v>
                </c:pt>
                <c:pt idx="760" formatCode="0.000">
                  <c:v>75.5</c:v>
                </c:pt>
                <c:pt idx="761" formatCode="0.000">
                  <c:v>74.900000000000006</c:v>
                </c:pt>
                <c:pt idx="762" formatCode="0.000">
                  <c:v>74.900000000000006</c:v>
                </c:pt>
                <c:pt idx="763" formatCode="0.000">
                  <c:v>75.7</c:v>
                </c:pt>
                <c:pt idx="764" formatCode="0.000">
                  <c:v>73.3</c:v>
                </c:pt>
                <c:pt idx="765" formatCode="0.000">
                  <c:v>74.3</c:v>
                </c:pt>
                <c:pt idx="766" formatCode="0.000">
                  <c:v>74.7</c:v>
                </c:pt>
                <c:pt idx="767" formatCode="0.000">
                  <c:v>73.099999999999994</c:v>
                </c:pt>
                <c:pt idx="768" formatCode="0.000">
                  <c:v>73.400000000000006</c:v>
                </c:pt>
                <c:pt idx="769" formatCode="0.000">
                  <c:v>73.900000000000006</c:v>
                </c:pt>
                <c:pt idx="770" formatCode="0.000">
                  <c:v>73.7</c:v>
                </c:pt>
                <c:pt idx="771" formatCode="0.000">
                  <c:v>74.3</c:v>
                </c:pt>
                <c:pt idx="772" formatCode="0.000">
                  <c:v>74.900000000000006</c:v>
                </c:pt>
                <c:pt idx="773" formatCode="0.000">
                  <c:v>75.400000000000006</c:v>
                </c:pt>
                <c:pt idx="774" formatCode="0.000">
                  <c:v>75.8</c:v>
                </c:pt>
                <c:pt idx="775" formatCode="0.000">
                  <c:v>78</c:v>
                </c:pt>
                <c:pt idx="776" formatCode="0.000">
                  <c:v>76.2</c:v>
                </c:pt>
                <c:pt idx="777" formatCode="0.000">
                  <c:v>76.599999999999994</c:v>
                </c:pt>
                <c:pt idx="778" formatCode="0.000">
                  <c:v>76.400000000000006</c:v>
                </c:pt>
                <c:pt idx="779" formatCode="0.000">
                  <c:v>75.3</c:v>
                </c:pt>
                <c:pt idx="780" formatCode="0.000">
                  <c:v>75</c:v>
                </c:pt>
                <c:pt idx="781" formatCode="0.000">
                  <c:v>75.3</c:v>
                </c:pt>
                <c:pt idx="782" formatCode="0.000">
                  <c:v>75.3</c:v>
                </c:pt>
                <c:pt idx="783" formatCode="0.000">
                  <c:v>77</c:v>
                </c:pt>
                <c:pt idx="784" formatCode="0.000">
                  <c:v>77.599999999999994</c:v>
                </c:pt>
                <c:pt idx="785" formatCode="0.000">
                  <c:v>77.400000000000006</c:v>
                </c:pt>
                <c:pt idx="786" formatCode="0.000">
                  <c:v>78.099999999999994</c:v>
                </c:pt>
                <c:pt idx="787" formatCode="0.000">
                  <c:v>77.900000000000006</c:v>
                </c:pt>
                <c:pt idx="788" formatCode="0.000">
                  <c:v>77.400000000000006</c:v>
                </c:pt>
                <c:pt idx="789" formatCode="0.000">
                  <c:v>77.3</c:v>
                </c:pt>
                <c:pt idx="790" formatCode="0.000">
                  <c:v>76.400000000000006</c:v>
                </c:pt>
                <c:pt idx="791" formatCode="0.000">
                  <c:v>76.3</c:v>
                </c:pt>
                <c:pt idx="792" formatCode="0.000">
                  <c:v>77.5</c:v>
                </c:pt>
                <c:pt idx="793" formatCode="0.000">
                  <c:v>77.7</c:v>
                </c:pt>
                <c:pt idx="794" formatCode="0.000">
                  <c:v>76.400000000000006</c:v>
                </c:pt>
                <c:pt idx="795" formatCode="0.000">
                  <c:v>75.8</c:v>
                </c:pt>
                <c:pt idx="796" formatCode="0.000">
                  <c:v>76.8</c:v>
                </c:pt>
                <c:pt idx="797" formatCode="0.000">
                  <c:v>77.099999999999994</c:v>
                </c:pt>
                <c:pt idx="798" formatCode="0.000">
                  <c:v>77.5</c:v>
                </c:pt>
                <c:pt idx="799" formatCode="0.000">
                  <c:v>77.8</c:v>
                </c:pt>
                <c:pt idx="800" formatCode="0.000">
                  <c:v>76.8</c:v>
                </c:pt>
                <c:pt idx="801" formatCode="0.000">
                  <c:v>76.599999999999994</c:v>
                </c:pt>
                <c:pt idx="802" formatCode="0.000">
                  <c:v>77.2</c:v>
                </c:pt>
                <c:pt idx="803" formatCode="0.000">
                  <c:v>76.5</c:v>
                </c:pt>
                <c:pt idx="804" formatCode="0.000">
                  <c:v>75.8</c:v>
                </c:pt>
                <c:pt idx="805" formatCode="0.000">
                  <c:v>75.8</c:v>
                </c:pt>
                <c:pt idx="806" formatCode="0.000">
                  <c:v>75.900000000000006</c:v>
                </c:pt>
                <c:pt idx="807" formatCode="0.000">
                  <c:v>75.7</c:v>
                </c:pt>
                <c:pt idx="808" formatCode="0.000">
                  <c:v>76.3</c:v>
                </c:pt>
                <c:pt idx="809" formatCode="0.000">
                  <c:v>76</c:v>
                </c:pt>
                <c:pt idx="810" formatCode="0.000">
                  <c:v>76</c:v>
                </c:pt>
                <c:pt idx="811" formatCode="0.000">
                  <c:v>76.3</c:v>
                </c:pt>
                <c:pt idx="812" formatCode="0.000">
                  <c:v>75.5</c:v>
                </c:pt>
                <c:pt idx="813" formatCode="0.000">
                  <c:v>75.599999999999994</c:v>
                </c:pt>
                <c:pt idx="814" formatCode="0.000">
                  <c:v>75.8</c:v>
                </c:pt>
                <c:pt idx="815" formatCode="0.000">
                  <c:v>74.8</c:v>
                </c:pt>
                <c:pt idx="816" formatCode="0.000">
                  <c:v>74.5</c:v>
                </c:pt>
                <c:pt idx="817" formatCode="0.000">
                  <c:v>74.900000000000006</c:v>
                </c:pt>
                <c:pt idx="818" formatCode="0.000">
                  <c:v>74.7</c:v>
                </c:pt>
                <c:pt idx="819" formatCode="0.000">
                  <c:v>75.400000000000006</c:v>
                </c:pt>
                <c:pt idx="820" formatCode="0.000">
                  <c:v>76.5</c:v>
                </c:pt>
                <c:pt idx="821" formatCode="0.000">
                  <c:v>76.400000000000006</c:v>
                </c:pt>
                <c:pt idx="822" formatCode="0.000">
                  <c:v>77</c:v>
                </c:pt>
                <c:pt idx="823" formatCode="0.000">
                  <c:v>77.7</c:v>
                </c:pt>
                <c:pt idx="824" formatCode="0.000">
                  <c:v>75.900000000000006</c:v>
                </c:pt>
                <c:pt idx="825" formatCode="0.000">
                  <c:v>76</c:v>
                </c:pt>
                <c:pt idx="826" formatCode="0.000">
                  <c:v>75.7</c:v>
                </c:pt>
                <c:pt idx="827" formatCode="0.000">
                  <c:v>74.900000000000006</c:v>
                </c:pt>
                <c:pt idx="828" formatCode="0.000">
                  <c:v>74.400000000000006</c:v>
                </c:pt>
                <c:pt idx="829" formatCode="0.000">
                  <c:v>74.3</c:v>
                </c:pt>
                <c:pt idx="830" formatCode="0.000">
                  <c:v>74.400000000000006</c:v>
                </c:pt>
                <c:pt idx="831" formatCode="0.000">
                  <c:v>69.3</c:v>
                </c:pt>
                <c:pt idx="832" formatCode="0.000">
                  <c:v>70.099999999999994</c:v>
                </c:pt>
                <c:pt idx="833" formatCode="0.000">
                  <c:v>70.7</c:v>
                </c:pt>
                <c:pt idx="834" formatCode="0.000">
                  <c:v>71.2</c:v>
                </c:pt>
                <c:pt idx="835" formatCode="0.000">
                  <c:v>72.900000000000006</c:v>
                </c:pt>
                <c:pt idx="836" formatCode="0.000">
                  <c:v>71.8</c:v>
                </c:pt>
                <c:pt idx="837" formatCode="0.000">
                  <c:v>72.099999999999994</c:v>
                </c:pt>
                <c:pt idx="838" formatCode="0.000">
                  <c:v>72.599999999999994</c:v>
                </c:pt>
                <c:pt idx="839" formatCode="0.000">
                  <c:v>72.3</c:v>
                </c:pt>
                <c:pt idx="840" formatCode="0.000">
                  <c:v>72.599999999999994</c:v>
                </c:pt>
                <c:pt idx="841" formatCode="0.000">
                  <c:v>73.099999999999994</c:v>
                </c:pt>
                <c:pt idx="842" formatCode="0.000">
                  <c:v>73</c:v>
                </c:pt>
                <c:pt idx="843" formatCode="0.000">
                  <c:v>73.5</c:v>
                </c:pt>
                <c:pt idx="844" formatCode="0.000">
                  <c:v>74.7</c:v>
                </c:pt>
                <c:pt idx="845" formatCode="0.000">
                  <c:v>74.5</c:v>
                </c:pt>
                <c:pt idx="846" formatCode="0.000">
                  <c:v>74.900000000000006</c:v>
                </c:pt>
                <c:pt idx="847" formatCode="0.000">
                  <c:v>75.5</c:v>
                </c:pt>
                <c:pt idx="848" formatCode="0.000">
                  <c:v>74.8</c:v>
                </c:pt>
                <c:pt idx="849" formatCode="0.000">
                  <c:v>75.2</c:v>
                </c:pt>
                <c:pt idx="850" formatCode="0.000">
                  <c:v>75.400000000000006</c:v>
                </c:pt>
                <c:pt idx="851" formatCode="0.000">
                  <c:v>74.7</c:v>
                </c:pt>
                <c:pt idx="852" formatCode="0.000">
                  <c:v>75.400000000000006</c:v>
                </c:pt>
                <c:pt idx="853" formatCode="0.000">
                  <c:v>76.099999999999994</c:v>
                </c:pt>
                <c:pt idx="854" formatCode="0.000">
                  <c:v>76.7</c:v>
                </c:pt>
                <c:pt idx="855" formatCode="0.000">
                  <c:v>77.099999999999994</c:v>
                </c:pt>
                <c:pt idx="856" formatCode="0.000">
                  <c:v>78.2</c:v>
                </c:pt>
                <c:pt idx="857" formatCode="0.000">
                  <c:v>78</c:v>
                </c:pt>
                <c:pt idx="858" formatCode="0.000">
                  <c:v>78.099999999999994</c:v>
                </c:pt>
                <c:pt idx="859" formatCode="0.000">
                  <c:v>77.7</c:v>
                </c:pt>
                <c:pt idx="860" formatCode="0.000">
                  <c:v>77.099999999999994</c:v>
                </c:pt>
                <c:pt idx="861" formatCode="0.000">
                  <c:v>76.8</c:v>
                </c:pt>
                <c:pt idx="862" formatCode="0.000">
                  <c:v>76.400000000000006</c:v>
                </c:pt>
                <c:pt idx="863" formatCode="0.000">
                  <c:v>76.5</c:v>
                </c:pt>
                <c:pt idx="864" formatCode="0.000">
                  <c:v>75.7</c:v>
                </c:pt>
                <c:pt idx="865" formatCode="0.000">
                  <c:v>75.7</c:v>
                </c:pt>
                <c:pt idx="866" formatCode="0.000">
                  <c:v>75.8</c:v>
                </c:pt>
                <c:pt idx="867" formatCode="0.000">
                  <c:v>75.5</c:v>
                </c:pt>
                <c:pt idx="868" formatCode="0.000">
                  <c:v>76.2</c:v>
                </c:pt>
                <c:pt idx="869" formatCode="0.000">
                  <c:v>75.8</c:v>
                </c:pt>
                <c:pt idx="870" formatCode="0.000">
                  <c:v>75.8</c:v>
                </c:pt>
                <c:pt idx="871" formatCode="0.000">
                  <c:v>76.400000000000006</c:v>
                </c:pt>
                <c:pt idx="872" formatCode="0.000">
                  <c:v>74.900000000000006</c:v>
                </c:pt>
                <c:pt idx="873" formatCode="0.000">
                  <c:v>73.3</c:v>
                </c:pt>
                <c:pt idx="874" formatCode="0.000">
                  <c:v>73.599999999999994</c:v>
                </c:pt>
                <c:pt idx="875" formatCode="0.000">
                  <c:v>72.599999999999994</c:v>
                </c:pt>
                <c:pt idx="876" formatCode="0.000">
                  <c:v>72.099999999999994</c:v>
                </c:pt>
                <c:pt idx="877" formatCode="0.000">
                  <c:v>72</c:v>
                </c:pt>
                <c:pt idx="878" formatCode="0.000">
                  <c:v>72</c:v>
                </c:pt>
                <c:pt idx="879" formatCode="0.000">
                  <c:v>72.2</c:v>
                </c:pt>
                <c:pt idx="880" formatCode="0.000">
                  <c:v>73.099999999999994</c:v>
                </c:pt>
                <c:pt idx="881" formatCode="0.000">
                  <c:v>72.3</c:v>
                </c:pt>
                <c:pt idx="882" formatCode="0.000">
                  <c:v>72.2</c:v>
                </c:pt>
                <c:pt idx="883" formatCode="0.000">
                  <c:v>72.400000000000006</c:v>
                </c:pt>
                <c:pt idx="884" formatCode="0.000">
                  <c:v>71.5</c:v>
                </c:pt>
                <c:pt idx="885" formatCode="0.000">
                  <c:v>70.900000000000006</c:v>
                </c:pt>
                <c:pt idx="886" formatCode="0.000">
                  <c:v>71.099999999999994</c:v>
                </c:pt>
                <c:pt idx="887" formatCode="0.000">
                  <c:v>70.2</c:v>
                </c:pt>
                <c:pt idx="888" formatCode="0.000">
                  <c:v>70.2</c:v>
                </c:pt>
                <c:pt idx="889" formatCode="0.000">
                  <c:v>70.2</c:v>
                </c:pt>
                <c:pt idx="890" formatCode="0.000">
                  <c:v>70</c:v>
                </c:pt>
                <c:pt idx="891" formatCode="0.000">
                  <c:v>71</c:v>
                </c:pt>
                <c:pt idx="892" formatCode="0.000">
                  <c:v>71.3</c:v>
                </c:pt>
                <c:pt idx="893" formatCode="0.000">
                  <c:v>71.5</c:v>
                </c:pt>
                <c:pt idx="894" formatCode="0.000">
                  <c:v>71.8</c:v>
                </c:pt>
                <c:pt idx="895" formatCode="0.000">
                  <c:v>72.2</c:v>
                </c:pt>
                <c:pt idx="896" formatCode="0.000">
                  <c:v>71.5</c:v>
                </c:pt>
                <c:pt idx="897" formatCode="0.000">
                  <c:v>72.599999999999994</c:v>
                </c:pt>
                <c:pt idx="898" formatCode="0.000">
                  <c:v>73.3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1-4F31-B67B-49A2D4CB33CF}"/>
            </c:ext>
          </c:extLst>
        </c:ser>
        <c:ser>
          <c:idx val="1"/>
          <c:order val="1"/>
          <c:tx>
            <c:strRef>
              <c:f>'My Series'!$C$1</c:f>
              <c:strCache>
                <c:ptCount val="1"/>
                <c:pt idx="0">
                  <c:v>Scheduled Commercial Banks: Deposits</c:v>
                </c:pt>
              </c:strCache>
            </c:strRef>
          </c:tx>
          <c:cat>
            <c:numRef>
              <c:f>'My Series'!$A$27:$A$925</c:f>
              <c:numCache>
                <c:formatCode>mm/yyyy</c:formatCode>
                <c:ptCount val="899"/>
                <c:pt idx="0">
                  <c:v>17380</c:v>
                </c:pt>
                <c:pt idx="1">
                  <c:v>17411</c:v>
                </c:pt>
                <c:pt idx="2">
                  <c:v>17441</c:v>
                </c:pt>
                <c:pt idx="3">
                  <c:v>17472</c:v>
                </c:pt>
                <c:pt idx="4">
                  <c:v>17502</c:v>
                </c:pt>
                <c:pt idx="5">
                  <c:v>17533</c:v>
                </c:pt>
                <c:pt idx="6">
                  <c:v>17564</c:v>
                </c:pt>
                <c:pt idx="7">
                  <c:v>17593</c:v>
                </c:pt>
                <c:pt idx="8">
                  <c:v>17624</c:v>
                </c:pt>
                <c:pt idx="9">
                  <c:v>17654</c:v>
                </c:pt>
                <c:pt idx="10">
                  <c:v>17685</c:v>
                </c:pt>
                <c:pt idx="11">
                  <c:v>17715</c:v>
                </c:pt>
                <c:pt idx="12">
                  <c:v>17746</c:v>
                </c:pt>
                <c:pt idx="13">
                  <c:v>17777</c:v>
                </c:pt>
                <c:pt idx="14">
                  <c:v>17807</c:v>
                </c:pt>
                <c:pt idx="15">
                  <c:v>17838</c:v>
                </c:pt>
                <c:pt idx="16">
                  <c:v>17868</c:v>
                </c:pt>
                <c:pt idx="17">
                  <c:v>17899</c:v>
                </c:pt>
                <c:pt idx="18">
                  <c:v>17930</c:v>
                </c:pt>
                <c:pt idx="19">
                  <c:v>17958</c:v>
                </c:pt>
                <c:pt idx="20">
                  <c:v>17989</c:v>
                </c:pt>
                <c:pt idx="21">
                  <c:v>18019</c:v>
                </c:pt>
                <c:pt idx="22">
                  <c:v>18050</c:v>
                </c:pt>
                <c:pt idx="23">
                  <c:v>18080</c:v>
                </c:pt>
                <c:pt idx="24">
                  <c:v>18111</c:v>
                </c:pt>
                <c:pt idx="25">
                  <c:v>18142</c:v>
                </c:pt>
                <c:pt idx="26">
                  <c:v>18172</c:v>
                </c:pt>
                <c:pt idx="27">
                  <c:v>18203</c:v>
                </c:pt>
                <c:pt idx="28">
                  <c:v>18233</c:v>
                </c:pt>
                <c:pt idx="29">
                  <c:v>18264</c:v>
                </c:pt>
                <c:pt idx="30">
                  <c:v>18295</c:v>
                </c:pt>
                <c:pt idx="31">
                  <c:v>18323</c:v>
                </c:pt>
                <c:pt idx="32">
                  <c:v>18354</c:v>
                </c:pt>
                <c:pt idx="33">
                  <c:v>18384</c:v>
                </c:pt>
                <c:pt idx="34">
                  <c:v>18415</c:v>
                </c:pt>
                <c:pt idx="35">
                  <c:v>18445</c:v>
                </c:pt>
                <c:pt idx="36">
                  <c:v>18476</c:v>
                </c:pt>
                <c:pt idx="37">
                  <c:v>18507</c:v>
                </c:pt>
                <c:pt idx="38">
                  <c:v>18537</c:v>
                </c:pt>
                <c:pt idx="39">
                  <c:v>18568</c:v>
                </c:pt>
                <c:pt idx="40">
                  <c:v>18598</c:v>
                </c:pt>
                <c:pt idx="41">
                  <c:v>18629</c:v>
                </c:pt>
                <c:pt idx="42">
                  <c:v>18660</c:v>
                </c:pt>
                <c:pt idx="43">
                  <c:v>18688</c:v>
                </c:pt>
                <c:pt idx="44">
                  <c:v>18719</c:v>
                </c:pt>
                <c:pt idx="45">
                  <c:v>18749</c:v>
                </c:pt>
                <c:pt idx="46">
                  <c:v>18780</c:v>
                </c:pt>
                <c:pt idx="47">
                  <c:v>18810</c:v>
                </c:pt>
                <c:pt idx="48">
                  <c:v>18841</c:v>
                </c:pt>
                <c:pt idx="49">
                  <c:v>18872</c:v>
                </c:pt>
                <c:pt idx="50">
                  <c:v>18902</c:v>
                </c:pt>
                <c:pt idx="51">
                  <c:v>18933</c:v>
                </c:pt>
                <c:pt idx="52">
                  <c:v>18963</c:v>
                </c:pt>
                <c:pt idx="53">
                  <c:v>18994</c:v>
                </c:pt>
                <c:pt idx="54">
                  <c:v>19025</c:v>
                </c:pt>
                <c:pt idx="55">
                  <c:v>19054</c:v>
                </c:pt>
                <c:pt idx="56">
                  <c:v>19085</c:v>
                </c:pt>
                <c:pt idx="57">
                  <c:v>19115</c:v>
                </c:pt>
                <c:pt idx="58">
                  <c:v>19146</c:v>
                </c:pt>
                <c:pt idx="59">
                  <c:v>19176</c:v>
                </c:pt>
                <c:pt idx="60">
                  <c:v>19207</c:v>
                </c:pt>
                <c:pt idx="61">
                  <c:v>19238</c:v>
                </c:pt>
                <c:pt idx="62">
                  <c:v>19268</c:v>
                </c:pt>
                <c:pt idx="63">
                  <c:v>19299</c:v>
                </c:pt>
                <c:pt idx="64">
                  <c:v>19329</c:v>
                </c:pt>
                <c:pt idx="65">
                  <c:v>19360</c:v>
                </c:pt>
                <c:pt idx="66">
                  <c:v>19391</c:v>
                </c:pt>
                <c:pt idx="67">
                  <c:v>19419</c:v>
                </c:pt>
                <c:pt idx="68">
                  <c:v>19450</c:v>
                </c:pt>
                <c:pt idx="69">
                  <c:v>19480</c:v>
                </c:pt>
                <c:pt idx="70">
                  <c:v>19511</c:v>
                </c:pt>
                <c:pt idx="71">
                  <c:v>19541</c:v>
                </c:pt>
                <c:pt idx="72">
                  <c:v>19572</c:v>
                </c:pt>
                <c:pt idx="73">
                  <c:v>19603</c:v>
                </c:pt>
                <c:pt idx="74">
                  <c:v>19633</c:v>
                </c:pt>
                <c:pt idx="75">
                  <c:v>19664</c:v>
                </c:pt>
                <c:pt idx="76">
                  <c:v>19694</c:v>
                </c:pt>
                <c:pt idx="77">
                  <c:v>19725</c:v>
                </c:pt>
                <c:pt idx="78">
                  <c:v>19756</c:v>
                </c:pt>
                <c:pt idx="79">
                  <c:v>19784</c:v>
                </c:pt>
                <c:pt idx="80">
                  <c:v>19815</c:v>
                </c:pt>
                <c:pt idx="81">
                  <c:v>19845</c:v>
                </c:pt>
                <c:pt idx="82">
                  <c:v>19876</c:v>
                </c:pt>
                <c:pt idx="83">
                  <c:v>19906</c:v>
                </c:pt>
                <c:pt idx="84">
                  <c:v>19937</c:v>
                </c:pt>
                <c:pt idx="85">
                  <c:v>19968</c:v>
                </c:pt>
                <c:pt idx="86">
                  <c:v>19998</c:v>
                </c:pt>
                <c:pt idx="87">
                  <c:v>20029</c:v>
                </c:pt>
                <c:pt idx="88">
                  <c:v>20059</c:v>
                </c:pt>
                <c:pt idx="89">
                  <c:v>20090</c:v>
                </c:pt>
                <c:pt idx="90">
                  <c:v>20121</c:v>
                </c:pt>
                <c:pt idx="91">
                  <c:v>20149</c:v>
                </c:pt>
                <c:pt idx="92">
                  <c:v>20180</c:v>
                </c:pt>
                <c:pt idx="93">
                  <c:v>20210</c:v>
                </c:pt>
                <c:pt idx="94">
                  <c:v>20241</c:v>
                </c:pt>
                <c:pt idx="95">
                  <c:v>20271</c:v>
                </c:pt>
                <c:pt idx="96">
                  <c:v>20302</c:v>
                </c:pt>
                <c:pt idx="97">
                  <c:v>20333</c:v>
                </c:pt>
                <c:pt idx="98">
                  <c:v>20363</c:v>
                </c:pt>
                <c:pt idx="99">
                  <c:v>20394</c:v>
                </c:pt>
                <c:pt idx="100">
                  <c:v>20424</c:v>
                </c:pt>
                <c:pt idx="101">
                  <c:v>20455</c:v>
                </c:pt>
                <c:pt idx="102">
                  <c:v>20486</c:v>
                </c:pt>
                <c:pt idx="103">
                  <c:v>20515</c:v>
                </c:pt>
                <c:pt idx="104">
                  <c:v>20546</c:v>
                </c:pt>
                <c:pt idx="105">
                  <c:v>20576</c:v>
                </c:pt>
                <c:pt idx="106">
                  <c:v>20607</c:v>
                </c:pt>
                <c:pt idx="107">
                  <c:v>20637</c:v>
                </c:pt>
                <c:pt idx="108">
                  <c:v>20668</c:v>
                </c:pt>
                <c:pt idx="109">
                  <c:v>20699</c:v>
                </c:pt>
                <c:pt idx="110">
                  <c:v>20729</c:v>
                </c:pt>
                <c:pt idx="111">
                  <c:v>20760</c:v>
                </c:pt>
                <c:pt idx="112">
                  <c:v>20790</c:v>
                </c:pt>
                <c:pt idx="113">
                  <c:v>20821</c:v>
                </c:pt>
                <c:pt idx="114">
                  <c:v>20852</c:v>
                </c:pt>
                <c:pt idx="115">
                  <c:v>20880</c:v>
                </c:pt>
                <c:pt idx="116">
                  <c:v>20911</c:v>
                </c:pt>
                <c:pt idx="117">
                  <c:v>20941</c:v>
                </c:pt>
                <c:pt idx="118">
                  <c:v>20972</c:v>
                </c:pt>
                <c:pt idx="119">
                  <c:v>21002</c:v>
                </c:pt>
                <c:pt idx="120">
                  <c:v>21033</c:v>
                </c:pt>
                <c:pt idx="121">
                  <c:v>21064</c:v>
                </c:pt>
                <c:pt idx="122">
                  <c:v>21094</c:v>
                </c:pt>
                <c:pt idx="123">
                  <c:v>21125</c:v>
                </c:pt>
                <c:pt idx="124">
                  <c:v>21155</c:v>
                </c:pt>
                <c:pt idx="125">
                  <c:v>21186</c:v>
                </c:pt>
                <c:pt idx="126">
                  <c:v>21217</c:v>
                </c:pt>
                <c:pt idx="127">
                  <c:v>21245</c:v>
                </c:pt>
                <c:pt idx="128">
                  <c:v>21276</c:v>
                </c:pt>
                <c:pt idx="129">
                  <c:v>21306</c:v>
                </c:pt>
                <c:pt idx="130">
                  <c:v>21337</c:v>
                </c:pt>
                <c:pt idx="131">
                  <c:v>21367</c:v>
                </c:pt>
                <c:pt idx="132">
                  <c:v>21398</c:v>
                </c:pt>
                <c:pt idx="133">
                  <c:v>21429</c:v>
                </c:pt>
                <c:pt idx="134">
                  <c:v>21459</c:v>
                </c:pt>
                <c:pt idx="135">
                  <c:v>21490</c:v>
                </c:pt>
                <c:pt idx="136">
                  <c:v>21520</c:v>
                </c:pt>
                <c:pt idx="137">
                  <c:v>21551</c:v>
                </c:pt>
                <c:pt idx="138">
                  <c:v>21582</c:v>
                </c:pt>
                <c:pt idx="139">
                  <c:v>21610</c:v>
                </c:pt>
                <c:pt idx="140">
                  <c:v>21641</c:v>
                </c:pt>
                <c:pt idx="141">
                  <c:v>21671</c:v>
                </c:pt>
                <c:pt idx="142">
                  <c:v>21702</c:v>
                </c:pt>
                <c:pt idx="143">
                  <c:v>21732</c:v>
                </c:pt>
                <c:pt idx="144">
                  <c:v>21763</c:v>
                </c:pt>
                <c:pt idx="145">
                  <c:v>21794</c:v>
                </c:pt>
                <c:pt idx="146">
                  <c:v>21824</c:v>
                </c:pt>
                <c:pt idx="147">
                  <c:v>21855</c:v>
                </c:pt>
                <c:pt idx="148">
                  <c:v>21885</c:v>
                </c:pt>
                <c:pt idx="149">
                  <c:v>21916</c:v>
                </c:pt>
                <c:pt idx="150">
                  <c:v>21947</c:v>
                </c:pt>
                <c:pt idx="151">
                  <c:v>21976</c:v>
                </c:pt>
                <c:pt idx="152">
                  <c:v>22007</c:v>
                </c:pt>
                <c:pt idx="153">
                  <c:v>22037</c:v>
                </c:pt>
                <c:pt idx="154">
                  <c:v>22068</c:v>
                </c:pt>
                <c:pt idx="155">
                  <c:v>22098</c:v>
                </c:pt>
                <c:pt idx="156">
                  <c:v>22129</c:v>
                </c:pt>
                <c:pt idx="157">
                  <c:v>22160</c:v>
                </c:pt>
                <c:pt idx="158">
                  <c:v>22190</c:v>
                </c:pt>
                <c:pt idx="159">
                  <c:v>22221</c:v>
                </c:pt>
                <c:pt idx="160">
                  <c:v>22251</c:v>
                </c:pt>
                <c:pt idx="161">
                  <c:v>22282</c:v>
                </c:pt>
                <c:pt idx="162">
                  <c:v>22313</c:v>
                </c:pt>
                <c:pt idx="163">
                  <c:v>22341</c:v>
                </c:pt>
                <c:pt idx="164">
                  <c:v>22372</c:v>
                </c:pt>
                <c:pt idx="165">
                  <c:v>22402</c:v>
                </c:pt>
                <c:pt idx="166">
                  <c:v>22433</c:v>
                </c:pt>
                <c:pt idx="167">
                  <c:v>22463</c:v>
                </c:pt>
                <c:pt idx="168">
                  <c:v>22494</c:v>
                </c:pt>
                <c:pt idx="169">
                  <c:v>22525</c:v>
                </c:pt>
                <c:pt idx="170">
                  <c:v>22555</c:v>
                </c:pt>
                <c:pt idx="171">
                  <c:v>22586</c:v>
                </c:pt>
                <c:pt idx="172">
                  <c:v>22616</c:v>
                </c:pt>
                <c:pt idx="173">
                  <c:v>22647</c:v>
                </c:pt>
                <c:pt idx="174">
                  <c:v>22678</c:v>
                </c:pt>
                <c:pt idx="175">
                  <c:v>22706</c:v>
                </c:pt>
                <c:pt idx="176">
                  <c:v>22737</c:v>
                </c:pt>
                <c:pt idx="177">
                  <c:v>22767</c:v>
                </c:pt>
                <c:pt idx="178">
                  <c:v>22798</c:v>
                </c:pt>
                <c:pt idx="179">
                  <c:v>22828</c:v>
                </c:pt>
                <c:pt idx="180">
                  <c:v>22859</c:v>
                </c:pt>
                <c:pt idx="181">
                  <c:v>22890</c:v>
                </c:pt>
                <c:pt idx="182">
                  <c:v>22920</c:v>
                </c:pt>
                <c:pt idx="183">
                  <c:v>22951</c:v>
                </c:pt>
                <c:pt idx="184">
                  <c:v>22981</c:v>
                </c:pt>
                <c:pt idx="185">
                  <c:v>23012</c:v>
                </c:pt>
                <c:pt idx="186">
                  <c:v>23043</c:v>
                </c:pt>
                <c:pt idx="187">
                  <c:v>23071</c:v>
                </c:pt>
                <c:pt idx="188">
                  <c:v>23102</c:v>
                </c:pt>
                <c:pt idx="189">
                  <c:v>23132</c:v>
                </c:pt>
                <c:pt idx="190">
                  <c:v>23163</c:v>
                </c:pt>
                <c:pt idx="191">
                  <c:v>23193</c:v>
                </c:pt>
                <c:pt idx="192">
                  <c:v>23224</c:v>
                </c:pt>
                <c:pt idx="193">
                  <c:v>23255</c:v>
                </c:pt>
                <c:pt idx="194">
                  <c:v>23285</c:v>
                </c:pt>
                <c:pt idx="195">
                  <c:v>23316</c:v>
                </c:pt>
                <c:pt idx="196">
                  <c:v>23346</c:v>
                </c:pt>
                <c:pt idx="197">
                  <c:v>23377</c:v>
                </c:pt>
                <c:pt idx="198">
                  <c:v>23408</c:v>
                </c:pt>
                <c:pt idx="199">
                  <c:v>23437</c:v>
                </c:pt>
                <c:pt idx="200">
                  <c:v>23468</c:v>
                </c:pt>
                <c:pt idx="201">
                  <c:v>23498</c:v>
                </c:pt>
                <c:pt idx="202">
                  <c:v>23529</c:v>
                </c:pt>
                <c:pt idx="203">
                  <c:v>23559</c:v>
                </c:pt>
                <c:pt idx="204">
                  <c:v>23590</c:v>
                </c:pt>
                <c:pt idx="205">
                  <c:v>23621</c:v>
                </c:pt>
                <c:pt idx="206">
                  <c:v>23651</c:v>
                </c:pt>
                <c:pt idx="207">
                  <c:v>23682</c:v>
                </c:pt>
                <c:pt idx="208">
                  <c:v>23712</c:v>
                </c:pt>
                <c:pt idx="209">
                  <c:v>23743</c:v>
                </c:pt>
                <c:pt idx="210">
                  <c:v>23774</c:v>
                </c:pt>
                <c:pt idx="211">
                  <c:v>23802</c:v>
                </c:pt>
                <c:pt idx="212">
                  <c:v>23833</c:v>
                </c:pt>
                <c:pt idx="213">
                  <c:v>23863</c:v>
                </c:pt>
                <c:pt idx="214">
                  <c:v>23894</c:v>
                </c:pt>
                <c:pt idx="215">
                  <c:v>23924</c:v>
                </c:pt>
                <c:pt idx="216">
                  <c:v>23955</c:v>
                </c:pt>
                <c:pt idx="217">
                  <c:v>23986</c:v>
                </c:pt>
                <c:pt idx="218">
                  <c:v>24016</c:v>
                </c:pt>
                <c:pt idx="219">
                  <c:v>24047</c:v>
                </c:pt>
                <c:pt idx="220">
                  <c:v>24077</c:v>
                </c:pt>
                <c:pt idx="221">
                  <c:v>24108</c:v>
                </c:pt>
                <c:pt idx="222">
                  <c:v>24139</c:v>
                </c:pt>
                <c:pt idx="223">
                  <c:v>24167</c:v>
                </c:pt>
                <c:pt idx="224">
                  <c:v>24198</c:v>
                </c:pt>
                <c:pt idx="225">
                  <c:v>24228</c:v>
                </c:pt>
                <c:pt idx="226">
                  <c:v>24259</c:v>
                </c:pt>
                <c:pt idx="227">
                  <c:v>24289</c:v>
                </c:pt>
                <c:pt idx="228">
                  <c:v>24320</c:v>
                </c:pt>
                <c:pt idx="229">
                  <c:v>24351</c:v>
                </c:pt>
                <c:pt idx="230">
                  <c:v>24381</c:v>
                </c:pt>
                <c:pt idx="231">
                  <c:v>24412</c:v>
                </c:pt>
                <c:pt idx="232">
                  <c:v>24442</c:v>
                </c:pt>
                <c:pt idx="233">
                  <c:v>24473</c:v>
                </c:pt>
                <c:pt idx="234">
                  <c:v>24504</c:v>
                </c:pt>
                <c:pt idx="235">
                  <c:v>24532</c:v>
                </c:pt>
                <c:pt idx="236">
                  <c:v>24563</c:v>
                </c:pt>
                <c:pt idx="237">
                  <c:v>24593</c:v>
                </c:pt>
                <c:pt idx="238">
                  <c:v>24624</c:v>
                </c:pt>
                <c:pt idx="239">
                  <c:v>24654</c:v>
                </c:pt>
                <c:pt idx="240">
                  <c:v>24685</c:v>
                </c:pt>
                <c:pt idx="241">
                  <c:v>24716</c:v>
                </c:pt>
                <c:pt idx="242">
                  <c:v>24746</c:v>
                </c:pt>
                <c:pt idx="243">
                  <c:v>24777</c:v>
                </c:pt>
                <c:pt idx="244">
                  <c:v>24807</c:v>
                </c:pt>
                <c:pt idx="245">
                  <c:v>24838</c:v>
                </c:pt>
                <c:pt idx="246">
                  <c:v>24869</c:v>
                </c:pt>
                <c:pt idx="247">
                  <c:v>24898</c:v>
                </c:pt>
                <c:pt idx="248">
                  <c:v>24929</c:v>
                </c:pt>
                <c:pt idx="249">
                  <c:v>24959</c:v>
                </c:pt>
                <c:pt idx="250">
                  <c:v>24990</c:v>
                </c:pt>
                <c:pt idx="251">
                  <c:v>25020</c:v>
                </c:pt>
                <c:pt idx="252">
                  <c:v>25051</c:v>
                </c:pt>
                <c:pt idx="253">
                  <c:v>25082</c:v>
                </c:pt>
                <c:pt idx="254">
                  <c:v>25112</c:v>
                </c:pt>
                <c:pt idx="255">
                  <c:v>25143</c:v>
                </c:pt>
                <c:pt idx="256">
                  <c:v>25173</c:v>
                </c:pt>
                <c:pt idx="257">
                  <c:v>25204</c:v>
                </c:pt>
                <c:pt idx="258">
                  <c:v>25235</c:v>
                </c:pt>
                <c:pt idx="259">
                  <c:v>25263</c:v>
                </c:pt>
                <c:pt idx="260">
                  <c:v>25294</c:v>
                </c:pt>
                <c:pt idx="261">
                  <c:v>25324</c:v>
                </c:pt>
                <c:pt idx="262">
                  <c:v>25355</c:v>
                </c:pt>
                <c:pt idx="263">
                  <c:v>25385</c:v>
                </c:pt>
                <c:pt idx="264">
                  <c:v>25416</c:v>
                </c:pt>
                <c:pt idx="265">
                  <c:v>25447</c:v>
                </c:pt>
                <c:pt idx="266">
                  <c:v>25477</c:v>
                </c:pt>
                <c:pt idx="267">
                  <c:v>25508</c:v>
                </c:pt>
                <c:pt idx="268">
                  <c:v>25538</c:v>
                </c:pt>
                <c:pt idx="269">
                  <c:v>25569</c:v>
                </c:pt>
                <c:pt idx="270">
                  <c:v>25600</c:v>
                </c:pt>
                <c:pt idx="271">
                  <c:v>25628</c:v>
                </c:pt>
                <c:pt idx="272">
                  <c:v>25659</c:v>
                </c:pt>
                <c:pt idx="273">
                  <c:v>25689</c:v>
                </c:pt>
                <c:pt idx="274">
                  <c:v>25720</c:v>
                </c:pt>
                <c:pt idx="275">
                  <c:v>25750</c:v>
                </c:pt>
                <c:pt idx="276">
                  <c:v>25781</c:v>
                </c:pt>
                <c:pt idx="277">
                  <c:v>25812</c:v>
                </c:pt>
                <c:pt idx="278">
                  <c:v>25842</c:v>
                </c:pt>
                <c:pt idx="279">
                  <c:v>25873</c:v>
                </c:pt>
                <c:pt idx="280">
                  <c:v>25903</c:v>
                </c:pt>
                <c:pt idx="281">
                  <c:v>25934</c:v>
                </c:pt>
                <c:pt idx="282">
                  <c:v>25965</c:v>
                </c:pt>
                <c:pt idx="283">
                  <c:v>25993</c:v>
                </c:pt>
                <c:pt idx="284">
                  <c:v>26024</c:v>
                </c:pt>
                <c:pt idx="285">
                  <c:v>26054</c:v>
                </c:pt>
                <c:pt idx="286">
                  <c:v>26085</c:v>
                </c:pt>
                <c:pt idx="287">
                  <c:v>26115</c:v>
                </c:pt>
                <c:pt idx="288">
                  <c:v>26146</c:v>
                </c:pt>
                <c:pt idx="289">
                  <c:v>26177</c:v>
                </c:pt>
                <c:pt idx="290">
                  <c:v>26207</c:v>
                </c:pt>
                <c:pt idx="291">
                  <c:v>26238</c:v>
                </c:pt>
                <c:pt idx="292">
                  <c:v>26268</c:v>
                </c:pt>
                <c:pt idx="293">
                  <c:v>26299</c:v>
                </c:pt>
                <c:pt idx="294">
                  <c:v>26330</c:v>
                </c:pt>
                <c:pt idx="295">
                  <c:v>26359</c:v>
                </c:pt>
                <c:pt idx="296">
                  <c:v>26390</c:v>
                </c:pt>
                <c:pt idx="297">
                  <c:v>26420</c:v>
                </c:pt>
                <c:pt idx="298">
                  <c:v>26451</c:v>
                </c:pt>
                <c:pt idx="299">
                  <c:v>26481</c:v>
                </c:pt>
                <c:pt idx="300">
                  <c:v>26512</c:v>
                </c:pt>
                <c:pt idx="301">
                  <c:v>26543</c:v>
                </c:pt>
                <c:pt idx="302">
                  <c:v>26573</c:v>
                </c:pt>
                <c:pt idx="303">
                  <c:v>26604</c:v>
                </c:pt>
                <c:pt idx="304">
                  <c:v>26634</c:v>
                </c:pt>
                <c:pt idx="305">
                  <c:v>26665</c:v>
                </c:pt>
                <c:pt idx="306">
                  <c:v>26696</c:v>
                </c:pt>
                <c:pt idx="307">
                  <c:v>26724</c:v>
                </c:pt>
                <c:pt idx="308">
                  <c:v>26755</c:v>
                </c:pt>
                <c:pt idx="309">
                  <c:v>26785</c:v>
                </c:pt>
                <c:pt idx="310">
                  <c:v>26816</c:v>
                </c:pt>
                <c:pt idx="311">
                  <c:v>26846</c:v>
                </c:pt>
                <c:pt idx="312">
                  <c:v>26877</c:v>
                </c:pt>
                <c:pt idx="313">
                  <c:v>26908</c:v>
                </c:pt>
                <c:pt idx="314">
                  <c:v>26938</c:v>
                </c:pt>
                <c:pt idx="315">
                  <c:v>26969</c:v>
                </c:pt>
                <c:pt idx="316">
                  <c:v>26999</c:v>
                </c:pt>
                <c:pt idx="317">
                  <c:v>27030</c:v>
                </c:pt>
                <c:pt idx="318">
                  <c:v>27061</c:v>
                </c:pt>
                <c:pt idx="319">
                  <c:v>27089</c:v>
                </c:pt>
                <c:pt idx="320">
                  <c:v>27120</c:v>
                </c:pt>
                <c:pt idx="321">
                  <c:v>27150</c:v>
                </c:pt>
                <c:pt idx="322">
                  <c:v>27181</c:v>
                </c:pt>
                <c:pt idx="323">
                  <c:v>27211</c:v>
                </c:pt>
                <c:pt idx="324">
                  <c:v>27242</c:v>
                </c:pt>
                <c:pt idx="325">
                  <c:v>27273</c:v>
                </c:pt>
                <c:pt idx="326">
                  <c:v>27303</c:v>
                </c:pt>
                <c:pt idx="327">
                  <c:v>27334</c:v>
                </c:pt>
                <c:pt idx="328">
                  <c:v>27364</c:v>
                </c:pt>
                <c:pt idx="329">
                  <c:v>27395</c:v>
                </c:pt>
                <c:pt idx="330">
                  <c:v>27426</c:v>
                </c:pt>
                <c:pt idx="331">
                  <c:v>27454</c:v>
                </c:pt>
                <c:pt idx="332">
                  <c:v>27485</c:v>
                </c:pt>
                <c:pt idx="333">
                  <c:v>27515</c:v>
                </c:pt>
                <c:pt idx="334">
                  <c:v>27546</c:v>
                </c:pt>
                <c:pt idx="335">
                  <c:v>27576</c:v>
                </c:pt>
                <c:pt idx="336">
                  <c:v>27607</c:v>
                </c:pt>
                <c:pt idx="337">
                  <c:v>27638</c:v>
                </c:pt>
                <c:pt idx="338">
                  <c:v>27668</c:v>
                </c:pt>
                <c:pt idx="339">
                  <c:v>27699</c:v>
                </c:pt>
                <c:pt idx="340">
                  <c:v>27729</c:v>
                </c:pt>
                <c:pt idx="341">
                  <c:v>27760</c:v>
                </c:pt>
                <c:pt idx="342">
                  <c:v>27791</c:v>
                </c:pt>
                <c:pt idx="343">
                  <c:v>27820</c:v>
                </c:pt>
                <c:pt idx="344">
                  <c:v>27851</c:v>
                </c:pt>
                <c:pt idx="345">
                  <c:v>27881</c:v>
                </c:pt>
                <c:pt idx="346">
                  <c:v>27912</c:v>
                </c:pt>
                <c:pt idx="347">
                  <c:v>27942</c:v>
                </c:pt>
                <c:pt idx="348">
                  <c:v>27973</c:v>
                </c:pt>
                <c:pt idx="349">
                  <c:v>28004</c:v>
                </c:pt>
                <c:pt idx="350">
                  <c:v>28034</c:v>
                </c:pt>
                <c:pt idx="351">
                  <c:v>28065</c:v>
                </c:pt>
                <c:pt idx="352">
                  <c:v>28095</c:v>
                </c:pt>
                <c:pt idx="353">
                  <c:v>28126</c:v>
                </c:pt>
                <c:pt idx="354">
                  <c:v>28157</c:v>
                </c:pt>
                <c:pt idx="355">
                  <c:v>28185</c:v>
                </c:pt>
                <c:pt idx="356">
                  <c:v>28216</c:v>
                </c:pt>
                <c:pt idx="357">
                  <c:v>28246</c:v>
                </c:pt>
                <c:pt idx="358">
                  <c:v>28277</c:v>
                </c:pt>
                <c:pt idx="359">
                  <c:v>28307</c:v>
                </c:pt>
                <c:pt idx="360">
                  <c:v>28338</c:v>
                </c:pt>
                <c:pt idx="361">
                  <c:v>28369</c:v>
                </c:pt>
                <c:pt idx="362">
                  <c:v>28399</c:v>
                </c:pt>
                <c:pt idx="363">
                  <c:v>28430</c:v>
                </c:pt>
                <c:pt idx="364">
                  <c:v>28460</c:v>
                </c:pt>
                <c:pt idx="365">
                  <c:v>28491</c:v>
                </c:pt>
                <c:pt idx="366">
                  <c:v>28522</c:v>
                </c:pt>
                <c:pt idx="367">
                  <c:v>28550</c:v>
                </c:pt>
                <c:pt idx="368">
                  <c:v>28581</c:v>
                </c:pt>
                <c:pt idx="369">
                  <c:v>28611</c:v>
                </c:pt>
                <c:pt idx="370">
                  <c:v>28642</c:v>
                </c:pt>
                <c:pt idx="371">
                  <c:v>28672</c:v>
                </c:pt>
                <c:pt idx="372">
                  <c:v>28703</c:v>
                </c:pt>
                <c:pt idx="373">
                  <c:v>28734</c:v>
                </c:pt>
                <c:pt idx="374">
                  <c:v>28764</c:v>
                </c:pt>
                <c:pt idx="375">
                  <c:v>28795</c:v>
                </c:pt>
                <c:pt idx="376">
                  <c:v>28825</c:v>
                </c:pt>
                <c:pt idx="377">
                  <c:v>28856</c:v>
                </c:pt>
                <c:pt idx="378">
                  <c:v>28887</c:v>
                </c:pt>
                <c:pt idx="379">
                  <c:v>28915</c:v>
                </c:pt>
                <c:pt idx="380">
                  <c:v>28946</c:v>
                </c:pt>
                <c:pt idx="381">
                  <c:v>28976</c:v>
                </c:pt>
                <c:pt idx="382">
                  <c:v>29007</c:v>
                </c:pt>
                <c:pt idx="383">
                  <c:v>29037</c:v>
                </c:pt>
                <c:pt idx="384">
                  <c:v>29068</c:v>
                </c:pt>
                <c:pt idx="385">
                  <c:v>29099</c:v>
                </c:pt>
                <c:pt idx="386">
                  <c:v>29129</c:v>
                </c:pt>
                <c:pt idx="387">
                  <c:v>29160</c:v>
                </c:pt>
                <c:pt idx="388">
                  <c:v>29190</c:v>
                </c:pt>
                <c:pt idx="389">
                  <c:v>29221</c:v>
                </c:pt>
                <c:pt idx="390">
                  <c:v>29252</c:v>
                </c:pt>
                <c:pt idx="391">
                  <c:v>29281</c:v>
                </c:pt>
                <c:pt idx="392">
                  <c:v>29312</c:v>
                </c:pt>
                <c:pt idx="393">
                  <c:v>29342</c:v>
                </c:pt>
                <c:pt idx="394">
                  <c:v>29373</c:v>
                </c:pt>
                <c:pt idx="395">
                  <c:v>29403</c:v>
                </c:pt>
                <c:pt idx="396">
                  <c:v>29434</c:v>
                </c:pt>
                <c:pt idx="397">
                  <c:v>29465</c:v>
                </c:pt>
                <c:pt idx="398">
                  <c:v>29495</c:v>
                </c:pt>
                <c:pt idx="399">
                  <c:v>29526</c:v>
                </c:pt>
                <c:pt idx="400">
                  <c:v>29556</c:v>
                </c:pt>
                <c:pt idx="401">
                  <c:v>29587</c:v>
                </c:pt>
                <c:pt idx="402">
                  <c:v>29618</c:v>
                </c:pt>
                <c:pt idx="403">
                  <c:v>29646</c:v>
                </c:pt>
                <c:pt idx="404">
                  <c:v>29677</c:v>
                </c:pt>
                <c:pt idx="405">
                  <c:v>29707</c:v>
                </c:pt>
                <c:pt idx="406">
                  <c:v>29738</c:v>
                </c:pt>
                <c:pt idx="407">
                  <c:v>29768</c:v>
                </c:pt>
                <c:pt idx="408">
                  <c:v>29799</c:v>
                </c:pt>
                <c:pt idx="409">
                  <c:v>29830</c:v>
                </c:pt>
                <c:pt idx="410">
                  <c:v>29860</c:v>
                </c:pt>
                <c:pt idx="411">
                  <c:v>29891</c:v>
                </c:pt>
                <c:pt idx="412">
                  <c:v>29921</c:v>
                </c:pt>
                <c:pt idx="413">
                  <c:v>29952</c:v>
                </c:pt>
                <c:pt idx="414">
                  <c:v>29983</c:v>
                </c:pt>
                <c:pt idx="415">
                  <c:v>30011</c:v>
                </c:pt>
                <c:pt idx="416">
                  <c:v>30042</c:v>
                </c:pt>
                <c:pt idx="417">
                  <c:v>30072</c:v>
                </c:pt>
                <c:pt idx="418">
                  <c:v>30103</c:v>
                </c:pt>
                <c:pt idx="419">
                  <c:v>30133</c:v>
                </c:pt>
                <c:pt idx="420">
                  <c:v>30164</c:v>
                </c:pt>
                <c:pt idx="421">
                  <c:v>30195</c:v>
                </c:pt>
                <c:pt idx="422">
                  <c:v>30225</c:v>
                </c:pt>
                <c:pt idx="423">
                  <c:v>30256</c:v>
                </c:pt>
                <c:pt idx="424">
                  <c:v>30286</c:v>
                </c:pt>
                <c:pt idx="425">
                  <c:v>30317</c:v>
                </c:pt>
                <c:pt idx="426">
                  <c:v>30348</c:v>
                </c:pt>
                <c:pt idx="427">
                  <c:v>30376</c:v>
                </c:pt>
                <c:pt idx="428">
                  <c:v>30407</c:v>
                </c:pt>
                <c:pt idx="429">
                  <c:v>30437</c:v>
                </c:pt>
                <c:pt idx="430">
                  <c:v>30468</c:v>
                </c:pt>
                <c:pt idx="431">
                  <c:v>30498</c:v>
                </c:pt>
                <c:pt idx="432">
                  <c:v>30529</c:v>
                </c:pt>
                <c:pt idx="433">
                  <c:v>30560</c:v>
                </c:pt>
                <c:pt idx="434">
                  <c:v>30590</c:v>
                </c:pt>
                <c:pt idx="435">
                  <c:v>30621</c:v>
                </c:pt>
                <c:pt idx="436">
                  <c:v>30651</c:v>
                </c:pt>
                <c:pt idx="437">
                  <c:v>30682</c:v>
                </c:pt>
                <c:pt idx="438">
                  <c:v>30713</c:v>
                </c:pt>
                <c:pt idx="439">
                  <c:v>30742</c:v>
                </c:pt>
                <c:pt idx="440">
                  <c:v>30773</c:v>
                </c:pt>
                <c:pt idx="441">
                  <c:v>30803</c:v>
                </c:pt>
                <c:pt idx="442">
                  <c:v>30834</c:v>
                </c:pt>
                <c:pt idx="443">
                  <c:v>30864</c:v>
                </c:pt>
                <c:pt idx="444">
                  <c:v>30895</c:v>
                </c:pt>
                <c:pt idx="445">
                  <c:v>30926</c:v>
                </c:pt>
                <c:pt idx="446">
                  <c:v>30956</c:v>
                </c:pt>
                <c:pt idx="447">
                  <c:v>30987</c:v>
                </c:pt>
                <c:pt idx="448">
                  <c:v>31017</c:v>
                </c:pt>
                <c:pt idx="449">
                  <c:v>31048</c:v>
                </c:pt>
                <c:pt idx="450">
                  <c:v>31079</c:v>
                </c:pt>
                <c:pt idx="451">
                  <c:v>31107</c:v>
                </c:pt>
                <c:pt idx="452">
                  <c:v>31138</c:v>
                </c:pt>
                <c:pt idx="453">
                  <c:v>31168</c:v>
                </c:pt>
                <c:pt idx="454">
                  <c:v>31199</c:v>
                </c:pt>
                <c:pt idx="455">
                  <c:v>31229</c:v>
                </c:pt>
                <c:pt idx="456">
                  <c:v>31260</c:v>
                </c:pt>
                <c:pt idx="457">
                  <c:v>31291</c:v>
                </c:pt>
                <c:pt idx="458">
                  <c:v>31321</c:v>
                </c:pt>
                <c:pt idx="459">
                  <c:v>31352</c:v>
                </c:pt>
                <c:pt idx="460">
                  <c:v>31382</c:v>
                </c:pt>
                <c:pt idx="461">
                  <c:v>31413</c:v>
                </c:pt>
                <c:pt idx="462">
                  <c:v>31444</c:v>
                </c:pt>
                <c:pt idx="463">
                  <c:v>31472</c:v>
                </c:pt>
                <c:pt idx="464">
                  <c:v>31503</c:v>
                </c:pt>
                <c:pt idx="465">
                  <c:v>31533</c:v>
                </c:pt>
                <c:pt idx="466">
                  <c:v>31564</c:v>
                </c:pt>
                <c:pt idx="467">
                  <c:v>31594</c:v>
                </c:pt>
                <c:pt idx="468">
                  <c:v>31625</c:v>
                </c:pt>
                <c:pt idx="469">
                  <c:v>31656</c:v>
                </c:pt>
                <c:pt idx="470">
                  <c:v>31686</c:v>
                </c:pt>
                <c:pt idx="471">
                  <c:v>31717</c:v>
                </c:pt>
                <c:pt idx="472">
                  <c:v>31747</c:v>
                </c:pt>
                <c:pt idx="473">
                  <c:v>31778</c:v>
                </c:pt>
                <c:pt idx="474">
                  <c:v>31809</c:v>
                </c:pt>
                <c:pt idx="475">
                  <c:v>31837</c:v>
                </c:pt>
                <c:pt idx="476">
                  <c:v>31868</c:v>
                </c:pt>
                <c:pt idx="477">
                  <c:v>31898</c:v>
                </c:pt>
                <c:pt idx="478">
                  <c:v>31929</c:v>
                </c:pt>
                <c:pt idx="479">
                  <c:v>31959</c:v>
                </c:pt>
                <c:pt idx="480">
                  <c:v>31990</c:v>
                </c:pt>
                <c:pt idx="481">
                  <c:v>32021</c:v>
                </c:pt>
                <c:pt idx="482">
                  <c:v>32051</c:v>
                </c:pt>
                <c:pt idx="483">
                  <c:v>32082</c:v>
                </c:pt>
                <c:pt idx="484">
                  <c:v>32112</c:v>
                </c:pt>
                <c:pt idx="485">
                  <c:v>32143</c:v>
                </c:pt>
                <c:pt idx="486">
                  <c:v>32174</c:v>
                </c:pt>
                <c:pt idx="487">
                  <c:v>32203</c:v>
                </c:pt>
                <c:pt idx="488">
                  <c:v>32234</c:v>
                </c:pt>
                <c:pt idx="489">
                  <c:v>32264</c:v>
                </c:pt>
                <c:pt idx="490">
                  <c:v>32295</c:v>
                </c:pt>
                <c:pt idx="491">
                  <c:v>32325</c:v>
                </c:pt>
                <c:pt idx="492">
                  <c:v>32356</c:v>
                </c:pt>
                <c:pt idx="493">
                  <c:v>32387</c:v>
                </c:pt>
                <c:pt idx="494">
                  <c:v>32417</c:v>
                </c:pt>
                <c:pt idx="495">
                  <c:v>32448</c:v>
                </c:pt>
                <c:pt idx="496">
                  <c:v>32478</c:v>
                </c:pt>
                <c:pt idx="497">
                  <c:v>32509</c:v>
                </c:pt>
                <c:pt idx="498">
                  <c:v>32540</c:v>
                </c:pt>
                <c:pt idx="499">
                  <c:v>32568</c:v>
                </c:pt>
                <c:pt idx="500">
                  <c:v>32599</c:v>
                </c:pt>
                <c:pt idx="501">
                  <c:v>32629</c:v>
                </c:pt>
                <c:pt idx="502">
                  <c:v>32660</c:v>
                </c:pt>
                <c:pt idx="503">
                  <c:v>32690</c:v>
                </c:pt>
                <c:pt idx="504">
                  <c:v>32721</c:v>
                </c:pt>
                <c:pt idx="505">
                  <c:v>32752</c:v>
                </c:pt>
                <c:pt idx="506">
                  <c:v>32782</c:v>
                </c:pt>
                <c:pt idx="507">
                  <c:v>32813</c:v>
                </c:pt>
                <c:pt idx="508">
                  <c:v>32843</c:v>
                </c:pt>
                <c:pt idx="509">
                  <c:v>32874</c:v>
                </c:pt>
                <c:pt idx="510">
                  <c:v>32905</c:v>
                </c:pt>
                <c:pt idx="511">
                  <c:v>32933</c:v>
                </c:pt>
                <c:pt idx="512">
                  <c:v>32964</c:v>
                </c:pt>
                <c:pt idx="513">
                  <c:v>32994</c:v>
                </c:pt>
                <c:pt idx="514">
                  <c:v>33025</c:v>
                </c:pt>
                <c:pt idx="515">
                  <c:v>33055</c:v>
                </c:pt>
                <c:pt idx="516">
                  <c:v>33086</c:v>
                </c:pt>
                <c:pt idx="517">
                  <c:v>33117</c:v>
                </c:pt>
                <c:pt idx="518">
                  <c:v>33147</c:v>
                </c:pt>
                <c:pt idx="519">
                  <c:v>33178</c:v>
                </c:pt>
                <c:pt idx="520">
                  <c:v>33208</c:v>
                </c:pt>
                <c:pt idx="521">
                  <c:v>33239</c:v>
                </c:pt>
                <c:pt idx="522">
                  <c:v>33270</c:v>
                </c:pt>
                <c:pt idx="523">
                  <c:v>33298</c:v>
                </c:pt>
                <c:pt idx="524">
                  <c:v>33329</c:v>
                </c:pt>
                <c:pt idx="525">
                  <c:v>33359</c:v>
                </c:pt>
                <c:pt idx="526">
                  <c:v>33390</c:v>
                </c:pt>
                <c:pt idx="527">
                  <c:v>33420</c:v>
                </c:pt>
                <c:pt idx="528">
                  <c:v>33451</c:v>
                </c:pt>
                <c:pt idx="529">
                  <c:v>33482</c:v>
                </c:pt>
                <c:pt idx="530">
                  <c:v>33512</c:v>
                </c:pt>
                <c:pt idx="531">
                  <c:v>33543</c:v>
                </c:pt>
                <c:pt idx="532">
                  <c:v>33573</c:v>
                </c:pt>
                <c:pt idx="533">
                  <c:v>33604</c:v>
                </c:pt>
                <c:pt idx="534">
                  <c:v>33635</c:v>
                </c:pt>
                <c:pt idx="535">
                  <c:v>33664</c:v>
                </c:pt>
                <c:pt idx="536">
                  <c:v>33695</c:v>
                </c:pt>
                <c:pt idx="537">
                  <c:v>33725</c:v>
                </c:pt>
                <c:pt idx="538">
                  <c:v>33756</c:v>
                </c:pt>
                <c:pt idx="539">
                  <c:v>33786</c:v>
                </c:pt>
                <c:pt idx="540">
                  <c:v>33817</c:v>
                </c:pt>
                <c:pt idx="541">
                  <c:v>33848</c:v>
                </c:pt>
                <c:pt idx="542">
                  <c:v>33878</c:v>
                </c:pt>
                <c:pt idx="543">
                  <c:v>33909</c:v>
                </c:pt>
                <c:pt idx="544">
                  <c:v>33939</c:v>
                </c:pt>
                <c:pt idx="545">
                  <c:v>33970</c:v>
                </c:pt>
                <c:pt idx="546">
                  <c:v>34001</c:v>
                </c:pt>
                <c:pt idx="547">
                  <c:v>34029</c:v>
                </c:pt>
                <c:pt idx="548">
                  <c:v>34060</c:v>
                </c:pt>
                <c:pt idx="549">
                  <c:v>34090</c:v>
                </c:pt>
                <c:pt idx="550">
                  <c:v>34121</c:v>
                </c:pt>
                <c:pt idx="551">
                  <c:v>34151</c:v>
                </c:pt>
                <c:pt idx="552">
                  <c:v>34182</c:v>
                </c:pt>
                <c:pt idx="553">
                  <c:v>34213</c:v>
                </c:pt>
                <c:pt idx="554">
                  <c:v>34243</c:v>
                </c:pt>
                <c:pt idx="555">
                  <c:v>34274</c:v>
                </c:pt>
                <c:pt idx="556">
                  <c:v>34304</c:v>
                </c:pt>
                <c:pt idx="557">
                  <c:v>34335</c:v>
                </c:pt>
                <c:pt idx="558">
                  <c:v>34366</c:v>
                </c:pt>
                <c:pt idx="559">
                  <c:v>34394</c:v>
                </c:pt>
                <c:pt idx="560">
                  <c:v>34425</c:v>
                </c:pt>
                <c:pt idx="561">
                  <c:v>34455</c:v>
                </c:pt>
                <c:pt idx="562">
                  <c:v>34486</c:v>
                </c:pt>
                <c:pt idx="563">
                  <c:v>34516</c:v>
                </c:pt>
                <c:pt idx="564">
                  <c:v>34547</c:v>
                </c:pt>
                <c:pt idx="565">
                  <c:v>34578</c:v>
                </c:pt>
                <c:pt idx="566">
                  <c:v>34608</c:v>
                </c:pt>
                <c:pt idx="567">
                  <c:v>34639</c:v>
                </c:pt>
                <c:pt idx="568">
                  <c:v>34669</c:v>
                </c:pt>
                <c:pt idx="569">
                  <c:v>34700</c:v>
                </c:pt>
                <c:pt idx="570">
                  <c:v>34731</c:v>
                </c:pt>
                <c:pt idx="571">
                  <c:v>34759</c:v>
                </c:pt>
                <c:pt idx="572">
                  <c:v>34790</c:v>
                </c:pt>
                <c:pt idx="573">
                  <c:v>34820</c:v>
                </c:pt>
                <c:pt idx="574">
                  <c:v>34851</c:v>
                </c:pt>
                <c:pt idx="575">
                  <c:v>34881</c:v>
                </c:pt>
                <c:pt idx="576">
                  <c:v>34912</c:v>
                </c:pt>
                <c:pt idx="577">
                  <c:v>34943</c:v>
                </c:pt>
                <c:pt idx="578">
                  <c:v>34973</c:v>
                </c:pt>
                <c:pt idx="579">
                  <c:v>35004</c:v>
                </c:pt>
                <c:pt idx="580">
                  <c:v>35034</c:v>
                </c:pt>
                <c:pt idx="581">
                  <c:v>35065</c:v>
                </c:pt>
                <c:pt idx="582">
                  <c:v>35096</c:v>
                </c:pt>
                <c:pt idx="583">
                  <c:v>35125</c:v>
                </c:pt>
                <c:pt idx="584">
                  <c:v>35156</c:v>
                </c:pt>
                <c:pt idx="585">
                  <c:v>35186</c:v>
                </c:pt>
                <c:pt idx="586">
                  <c:v>35217</c:v>
                </c:pt>
                <c:pt idx="587">
                  <c:v>35247</c:v>
                </c:pt>
                <c:pt idx="588">
                  <c:v>35278</c:v>
                </c:pt>
                <c:pt idx="589">
                  <c:v>35309</c:v>
                </c:pt>
                <c:pt idx="590">
                  <c:v>35339</c:v>
                </c:pt>
                <c:pt idx="591">
                  <c:v>35370</c:v>
                </c:pt>
                <c:pt idx="592">
                  <c:v>35400</c:v>
                </c:pt>
                <c:pt idx="593">
                  <c:v>35431</c:v>
                </c:pt>
                <c:pt idx="594">
                  <c:v>35462</c:v>
                </c:pt>
                <c:pt idx="595">
                  <c:v>35490</c:v>
                </c:pt>
                <c:pt idx="596">
                  <c:v>35521</c:v>
                </c:pt>
                <c:pt idx="597">
                  <c:v>35551</c:v>
                </c:pt>
                <c:pt idx="598">
                  <c:v>35582</c:v>
                </c:pt>
                <c:pt idx="599">
                  <c:v>35612</c:v>
                </c:pt>
                <c:pt idx="600">
                  <c:v>35643</c:v>
                </c:pt>
                <c:pt idx="601">
                  <c:v>35674</c:v>
                </c:pt>
                <c:pt idx="602">
                  <c:v>35704</c:v>
                </c:pt>
                <c:pt idx="603">
                  <c:v>35735</c:v>
                </c:pt>
                <c:pt idx="604">
                  <c:v>35765</c:v>
                </c:pt>
                <c:pt idx="605">
                  <c:v>35796</c:v>
                </c:pt>
                <c:pt idx="606">
                  <c:v>35827</c:v>
                </c:pt>
                <c:pt idx="607">
                  <c:v>35855</c:v>
                </c:pt>
                <c:pt idx="608">
                  <c:v>35886</c:v>
                </c:pt>
                <c:pt idx="609">
                  <c:v>35916</c:v>
                </c:pt>
                <c:pt idx="610">
                  <c:v>35947</c:v>
                </c:pt>
                <c:pt idx="611">
                  <c:v>35977</c:v>
                </c:pt>
                <c:pt idx="612">
                  <c:v>36008</c:v>
                </c:pt>
                <c:pt idx="613">
                  <c:v>36039</c:v>
                </c:pt>
                <c:pt idx="614">
                  <c:v>36069</c:v>
                </c:pt>
                <c:pt idx="615">
                  <c:v>36100</c:v>
                </c:pt>
                <c:pt idx="616">
                  <c:v>36130</c:v>
                </c:pt>
                <c:pt idx="617">
                  <c:v>36161</c:v>
                </c:pt>
                <c:pt idx="618">
                  <c:v>36192</c:v>
                </c:pt>
                <c:pt idx="619">
                  <c:v>36220</c:v>
                </c:pt>
                <c:pt idx="620">
                  <c:v>36251</c:v>
                </c:pt>
                <c:pt idx="621">
                  <c:v>36281</c:v>
                </c:pt>
                <c:pt idx="622">
                  <c:v>36312</c:v>
                </c:pt>
                <c:pt idx="623">
                  <c:v>36342</c:v>
                </c:pt>
                <c:pt idx="624">
                  <c:v>36373</c:v>
                </c:pt>
                <c:pt idx="625">
                  <c:v>36404</c:v>
                </c:pt>
                <c:pt idx="626">
                  <c:v>36434</c:v>
                </c:pt>
                <c:pt idx="627">
                  <c:v>36465</c:v>
                </c:pt>
                <c:pt idx="628">
                  <c:v>36495</c:v>
                </c:pt>
                <c:pt idx="629">
                  <c:v>36526</c:v>
                </c:pt>
                <c:pt idx="630">
                  <c:v>36557</c:v>
                </c:pt>
                <c:pt idx="631">
                  <c:v>36586</c:v>
                </c:pt>
                <c:pt idx="632">
                  <c:v>36617</c:v>
                </c:pt>
                <c:pt idx="633">
                  <c:v>36647</c:v>
                </c:pt>
                <c:pt idx="634">
                  <c:v>36678</c:v>
                </c:pt>
                <c:pt idx="635">
                  <c:v>36708</c:v>
                </c:pt>
                <c:pt idx="636">
                  <c:v>36739</c:v>
                </c:pt>
                <c:pt idx="637">
                  <c:v>36770</c:v>
                </c:pt>
                <c:pt idx="638">
                  <c:v>36800</c:v>
                </c:pt>
                <c:pt idx="639">
                  <c:v>36831</c:v>
                </c:pt>
                <c:pt idx="640">
                  <c:v>36861</c:v>
                </c:pt>
                <c:pt idx="641">
                  <c:v>36892</c:v>
                </c:pt>
                <c:pt idx="642">
                  <c:v>36923</c:v>
                </c:pt>
                <c:pt idx="643">
                  <c:v>36951</c:v>
                </c:pt>
                <c:pt idx="644">
                  <c:v>36982</c:v>
                </c:pt>
                <c:pt idx="645">
                  <c:v>37012</c:v>
                </c:pt>
                <c:pt idx="646">
                  <c:v>37043</c:v>
                </c:pt>
                <c:pt idx="647">
                  <c:v>37073</c:v>
                </c:pt>
                <c:pt idx="648">
                  <c:v>37104</c:v>
                </c:pt>
                <c:pt idx="649">
                  <c:v>37135</c:v>
                </c:pt>
                <c:pt idx="650">
                  <c:v>37165</c:v>
                </c:pt>
                <c:pt idx="651">
                  <c:v>37196</c:v>
                </c:pt>
                <c:pt idx="652">
                  <c:v>37226</c:v>
                </c:pt>
                <c:pt idx="653">
                  <c:v>37257</c:v>
                </c:pt>
                <c:pt idx="654">
                  <c:v>37288</c:v>
                </c:pt>
                <c:pt idx="655">
                  <c:v>37316</c:v>
                </c:pt>
                <c:pt idx="656">
                  <c:v>37347</c:v>
                </c:pt>
                <c:pt idx="657">
                  <c:v>37377</c:v>
                </c:pt>
                <c:pt idx="658">
                  <c:v>37408</c:v>
                </c:pt>
                <c:pt idx="659">
                  <c:v>37438</c:v>
                </c:pt>
                <c:pt idx="660">
                  <c:v>37469</c:v>
                </c:pt>
                <c:pt idx="661">
                  <c:v>37500</c:v>
                </c:pt>
                <c:pt idx="662">
                  <c:v>37530</c:v>
                </c:pt>
                <c:pt idx="663">
                  <c:v>37561</c:v>
                </c:pt>
                <c:pt idx="664">
                  <c:v>37591</c:v>
                </c:pt>
                <c:pt idx="665">
                  <c:v>37622</c:v>
                </c:pt>
                <c:pt idx="666">
                  <c:v>37653</c:v>
                </c:pt>
                <c:pt idx="667">
                  <c:v>37681</c:v>
                </c:pt>
                <c:pt idx="668">
                  <c:v>37712</c:v>
                </c:pt>
                <c:pt idx="669">
                  <c:v>37742</c:v>
                </c:pt>
                <c:pt idx="670">
                  <c:v>37773</c:v>
                </c:pt>
                <c:pt idx="671">
                  <c:v>37803</c:v>
                </c:pt>
                <c:pt idx="672">
                  <c:v>37834</c:v>
                </c:pt>
                <c:pt idx="673">
                  <c:v>37865</c:v>
                </c:pt>
                <c:pt idx="674">
                  <c:v>37895</c:v>
                </c:pt>
                <c:pt idx="675">
                  <c:v>37926</c:v>
                </c:pt>
                <c:pt idx="676">
                  <c:v>37956</c:v>
                </c:pt>
                <c:pt idx="677">
                  <c:v>37987</c:v>
                </c:pt>
                <c:pt idx="678">
                  <c:v>38018</c:v>
                </c:pt>
                <c:pt idx="679">
                  <c:v>38047</c:v>
                </c:pt>
                <c:pt idx="680">
                  <c:v>38078</c:v>
                </c:pt>
                <c:pt idx="681">
                  <c:v>38108</c:v>
                </c:pt>
                <c:pt idx="682">
                  <c:v>38139</c:v>
                </c:pt>
                <c:pt idx="683">
                  <c:v>38169</c:v>
                </c:pt>
                <c:pt idx="684">
                  <c:v>38200</c:v>
                </c:pt>
                <c:pt idx="685">
                  <c:v>38231</c:v>
                </c:pt>
                <c:pt idx="686">
                  <c:v>38261</c:v>
                </c:pt>
                <c:pt idx="687">
                  <c:v>38292</c:v>
                </c:pt>
                <c:pt idx="688">
                  <c:v>38322</c:v>
                </c:pt>
                <c:pt idx="689">
                  <c:v>38353</c:v>
                </c:pt>
                <c:pt idx="690">
                  <c:v>38384</c:v>
                </c:pt>
                <c:pt idx="691">
                  <c:v>38412</c:v>
                </c:pt>
                <c:pt idx="692">
                  <c:v>38443</c:v>
                </c:pt>
                <c:pt idx="693">
                  <c:v>38473</c:v>
                </c:pt>
                <c:pt idx="694">
                  <c:v>38504</c:v>
                </c:pt>
                <c:pt idx="695">
                  <c:v>38534</c:v>
                </c:pt>
                <c:pt idx="696">
                  <c:v>38565</c:v>
                </c:pt>
                <c:pt idx="697">
                  <c:v>38596</c:v>
                </c:pt>
                <c:pt idx="698">
                  <c:v>38626</c:v>
                </c:pt>
                <c:pt idx="699">
                  <c:v>38657</c:v>
                </c:pt>
                <c:pt idx="700">
                  <c:v>38687</c:v>
                </c:pt>
                <c:pt idx="701">
                  <c:v>38718</c:v>
                </c:pt>
                <c:pt idx="702">
                  <c:v>38749</c:v>
                </c:pt>
                <c:pt idx="703">
                  <c:v>38777</c:v>
                </c:pt>
                <c:pt idx="704">
                  <c:v>38808</c:v>
                </c:pt>
                <c:pt idx="705">
                  <c:v>38838</c:v>
                </c:pt>
                <c:pt idx="706">
                  <c:v>38869</c:v>
                </c:pt>
                <c:pt idx="707">
                  <c:v>38899</c:v>
                </c:pt>
                <c:pt idx="708">
                  <c:v>38930</c:v>
                </c:pt>
                <c:pt idx="709">
                  <c:v>38961</c:v>
                </c:pt>
                <c:pt idx="710">
                  <c:v>38991</c:v>
                </c:pt>
                <c:pt idx="711">
                  <c:v>39022</c:v>
                </c:pt>
                <c:pt idx="712">
                  <c:v>39052</c:v>
                </c:pt>
                <c:pt idx="713">
                  <c:v>39083</c:v>
                </c:pt>
                <c:pt idx="714">
                  <c:v>39114</c:v>
                </c:pt>
                <c:pt idx="715">
                  <c:v>39142</c:v>
                </c:pt>
                <c:pt idx="716">
                  <c:v>39173</c:v>
                </c:pt>
                <c:pt idx="717">
                  <c:v>39203</c:v>
                </c:pt>
                <c:pt idx="718">
                  <c:v>39234</c:v>
                </c:pt>
                <c:pt idx="719">
                  <c:v>39264</c:v>
                </c:pt>
                <c:pt idx="720">
                  <c:v>39295</c:v>
                </c:pt>
                <c:pt idx="721">
                  <c:v>39326</c:v>
                </c:pt>
                <c:pt idx="722">
                  <c:v>39356</c:v>
                </c:pt>
                <c:pt idx="723">
                  <c:v>39387</c:v>
                </c:pt>
                <c:pt idx="724">
                  <c:v>39417</c:v>
                </c:pt>
                <c:pt idx="725">
                  <c:v>39448</c:v>
                </c:pt>
                <c:pt idx="726">
                  <c:v>39479</c:v>
                </c:pt>
                <c:pt idx="727">
                  <c:v>39508</c:v>
                </c:pt>
                <c:pt idx="728">
                  <c:v>39539</c:v>
                </c:pt>
                <c:pt idx="729">
                  <c:v>39569</c:v>
                </c:pt>
                <c:pt idx="730">
                  <c:v>39600</c:v>
                </c:pt>
                <c:pt idx="731">
                  <c:v>39630</c:v>
                </c:pt>
                <c:pt idx="732">
                  <c:v>39661</c:v>
                </c:pt>
                <c:pt idx="733">
                  <c:v>39692</c:v>
                </c:pt>
                <c:pt idx="734">
                  <c:v>39722</c:v>
                </c:pt>
                <c:pt idx="735">
                  <c:v>39753</c:v>
                </c:pt>
                <c:pt idx="736">
                  <c:v>39783</c:v>
                </c:pt>
                <c:pt idx="737">
                  <c:v>39814</c:v>
                </c:pt>
                <c:pt idx="738">
                  <c:v>39845</c:v>
                </c:pt>
                <c:pt idx="739">
                  <c:v>39873</c:v>
                </c:pt>
                <c:pt idx="740">
                  <c:v>39904</c:v>
                </c:pt>
                <c:pt idx="741">
                  <c:v>39934</c:v>
                </c:pt>
                <c:pt idx="742">
                  <c:v>39965</c:v>
                </c:pt>
                <c:pt idx="743">
                  <c:v>39995</c:v>
                </c:pt>
                <c:pt idx="744">
                  <c:v>40026</c:v>
                </c:pt>
                <c:pt idx="745">
                  <c:v>40057</c:v>
                </c:pt>
                <c:pt idx="746">
                  <c:v>40087</c:v>
                </c:pt>
                <c:pt idx="747">
                  <c:v>40118</c:v>
                </c:pt>
                <c:pt idx="748">
                  <c:v>40148</c:v>
                </c:pt>
                <c:pt idx="749">
                  <c:v>40179</c:v>
                </c:pt>
                <c:pt idx="750">
                  <c:v>40210</c:v>
                </c:pt>
                <c:pt idx="751">
                  <c:v>40238</c:v>
                </c:pt>
                <c:pt idx="752">
                  <c:v>40269</c:v>
                </c:pt>
                <c:pt idx="753">
                  <c:v>40299</c:v>
                </c:pt>
                <c:pt idx="754">
                  <c:v>40330</c:v>
                </c:pt>
                <c:pt idx="755">
                  <c:v>40360</c:v>
                </c:pt>
                <c:pt idx="756">
                  <c:v>40391</c:v>
                </c:pt>
                <c:pt idx="757">
                  <c:v>40422</c:v>
                </c:pt>
                <c:pt idx="758">
                  <c:v>40452</c:v>
                </c:pt>
                <c:pt idx="759">
                  <c:v>40483</c:v>
                </c:pt>
                <c:pt idx="760">
                  <c:v>40513</c:v>
                </c:pt>
                <c:pt idx="761">
                  <c:v>40544</c:v>
                </c:pt>
                <c:pt idx="762">
                  <c:v>40575</c:v>
                </c:pt>
                <c:pt idx="763">
                  <c:v>40603</c:v>
                </c:pt>
                <c:pt idx="764">
                  <c:v>40634</c:v>
                </c:pt>
                <c:pt idx="765">
                  <c:v>40664</c:v>
                </c:pt>
                <c:pt idx="766">
                  <c:v>40695</c:v>
                </c:pt>
                <c:pt idx="767">
                  <c:v>40725</c:v>
                </c:pt>
                <c:pt idx="768">
                  <c:v>40756</c:v>
                </c:pt>
                <c:pt idx="769">
                  <c:v>40787</c:v>
                </c:pt>
                <c:pt idx="770">
                  <c:v>40817</c:v>
                </c:pt>
                <c:pt idx="771">
                  <c:v>40848</c:v>
                </c:pt>
                <c:pt idx="772">
                  <c:v>40878</c:v>
                </c:pt>
                <c:pt idx="773">
                  <c:v>40909</c:v>
                </c:pt>
                <c:pt idx="774">
                  <c:v>40940</c:v>
                </c:pt>
                <c:pt idx="775">
                  <c:v>40969</c:v>
                </c:pt>
                <c:pt idx="776">
                  <c:v>41000</c:v>
                </c:pt>
                <c:pt idx="777">
                  <c:v>41030</c:v>
                </c:pt>
                <c:pt idx="778">
                  <c:v>41061</c:v>
                </c:pt>
                <c:pt idx="779">
                  <c:v>41091</c:v>
                </c:pt>
                <c:pt idx="780">
                  <c:v>41122</c:v>
                </c:pt>
                <c:pt idx="781">
                  <c:v>41153</c:v>
                </c:pt>
                <c:pt idx="782">
                  <c:v>41183</c:v>
                </c:pt>
                <c:pt idx="783">
                  <c:v>41214</c:v>
                </c:pt>
                <c:pt idx="784">
                  <c:v>41244</c:v>
                </c:pt>
                <c:pt idx="785">
                  <c:v>41275</c:v>
                </c:pt>
                <c:pt idx="786">
                  <c:v>41306</c:v>
                </c:pt>
                <c:pt idx="787">
                  <c:v>41334</c:v>
                </c:pt>
                <c:pt idx="788">
                  <c:v>41365</c:v>
                </c:pt>
                <c:pt idx="789">
                  <c:v>41395</c:v>
                </c:pt>
                <c:pt idx="790">
                  <c:v>41426</c:v>
                </c:pt>
                <c:pt idx="791">
                  <c:v>41456</c:v>
                </c:pt>
                <c:pt idx="792">
                  <c:v>41487</c:v>
                </c:pt>
                <c:pt idx="793">
                  <c:v>41518</c:v>
                </c:pt>
                <c:pt idx="794">
                  <c:v>41548</c:v>
                </c:pt>
                <c:pt idx="795">
                  <c:v>41579</c:v>
                </c:pt>
                <c:pt idx="796">
                  <c:v>41609</c:v>
                </c:pt>
                <c:pt idx="797">
                  <c:v>41640</c:v>
                </c:pt>
                <c:pt idx="798">
                  <c:v>41671</c:v>
                </c:pt>
                <c:pt idx="799">
                  <c:v>41699</c:v>
                </c:pt>
                <c:pt idx="800">
                  <c:v>41730</c:v>
                </c:pt>
                <c:pt idx="801">
                  <c:v>41760</c:v>
                </c:pt>
                <c:pt idx="802">
                  <c:v>41791</c:v>
                </c:pt>
                <c:pt idx="803">
                  <c:v>41821</c:v>
                </c:pt>
                <c:pt idx="804">
                  <c:v>41852</c:v>
                </c:pt>
                <c:pt idx="805">
                  <c:v>41883</c:v>
                </c:pt>
                <c:pt idx="806">
                  <c:v>41913</c:v>
                </c:pt>
                <c:pt idx="807">
                  <c:v>41944</c:v>
                </c:pt>
                <c:pt idx="808">
                  <c:v>41974</c:v>
                </c:pt>
                <c:pt idx="809">
                  <c:v>42005</c:v>
                </c:pt>
                <c:pt idx="810">
                  <c:v>42036</c:v>
                </c:pt>
                <c:pt idx="811">
                  <c:v>42064</c:v>
                </c:pt>
                <c:pt idx="812">
                  <c:v>42095</c:v>
                </c:pt>
                <c:pt idx="813">
                  <c:v>42125</c:v>
                </c:pt>
                <c:pt idx="814">
                  <c:v>42156</c:v>
                </c:pt>
                <c:pt idx="815">
                  <c:v>42186</c:v>
                </c:pt>
                <c:pt idx="816">
                  <c:v>42217</c:v>
                </c:pt>
                <c:pt idx="817">
                  <c:v>42248</c:v>
                </c:pt>
                <c:pt idx="818">
                  <c:v>42278</c:v>
                </c:pt>
                <c:pt idx="819">
                  <c:v>42309</c:v>
                </c:pt>
                <c:pt idx="820">
                  <c:v>42339</c:v>
                </c:pt>
                <c:pt idx="821">
                  <c:v>42370</c:v>
                </c:pt>
                <c:pt idx="822">
                  <c:v>42401</c:v>
                </c:pt>
                <c:pt idx="823">
                  <c:v>42430</c:v>
                </c:pt>
                <c:pt idx="824">
                  <c:v>42461</c:v>
                </c:pt>
                <c:pt idx="825">
                  <c:v>42491</c:v>
                </c:pt>
                <c:pt idx="826">
                  <c:v>42522</c:v>
                </c:pt>
                <c:pt idx="827">
                  <c:v>42552</c:v>
                </c:pt>
                <c:pt idx="828">
                  <c:v>42583</c:v>
                </c:pt>
                <c:pt idx="829">
                  <c:v>42614</c:v>
                </c:pt>
                <c:pt idx="830">
                  <c:v>42644</c:v>
                </c:pt>
                <c:pt idx="831">
                  <c:v>42675</c:v>
                </c:pt>
                <c:pt idx="832">
                  <c:v>42705</c:v>
                </c:pt>
                <c:pt idx="833">
                  <c:v>42736</c:v>
                </c:pt>
                <c:pt idx="834">
                  <c:v>42767</c:v>
                </c:pt>
                <c:pt idx="835">
                  <c:v>42795</c:v>
                </c:pt>
                <c:pt idx="836">
                  <c:v>42826</c:v>
                </c:pt>
                <c:pt idx="837">
                  <c:v>42856</c:v>
                </c:pt>
                <c:pt idx="838">
                  <c:v>42887</c:v>
                </c:pt>
                <c:pt idx="839">
                  <c:v>42917</c:v>
                </c:pt>
                <c:pt idx="840">
                  <c:v>42948</c:v>
                </c:pt>
                <c:pt idx="841">
                  <c:v>42979</c:v>
                </c:pt>
                <c:pt idx="842">
                  <c:v>43009</c:v>
                </c:pt>
                <c:pt idx="843">
                  <c:v>43040</c:v>
                </c:pt>
                <c:pt idx="844">
                  <c:v>43070</c:v>
                </c:pt>
                <c:pt idx="845">
                  <c:v>43101</c:v>
                </c:pt>
                <c:pt idx="846">
                  <c:v>43132</c:v>
                </c:pt>
                <c:pt idx="847">
                  <c:v>43160</c:v>
                </c:pt>
                <c:pt idx="848">
                  <c:v>43191</c:v>
                </c:pt>
                <c:pt idx="849">
                  <c:v>43221</c:v>
                </c:pt>
                <c:pt idx="850">
                  <c:v>43252</c:v>
                </c:pt>
                <c:pt idx="851">
                  <c:v>43282</c:v>
                </c:pt>
                <c:pt idx="852">
                  <c:v>43313</c:v>
                </c:pt>
                <c:pt idx="853">
                  <c:v>43344</c:v>
                </c:pt>
                <c:pt idx="854">
                  <c:v>43374</c:v>
                </c:pt>
                <c:pt idx="855">
                  <c:v>43405</c:v>
                </c:pt>
                <c:pt idx="856">
                  <c:v>43435</c:v>
                </c:pt>
                <c:pt idx="857">
                  <c:v>43466</c:v>
                </c:pt>
                <c:pt idx="858">
                  <c:v>43497</c:v>
                </c:pt>
                <c:pt idx="859">
                  <c:v>43525</c:v>
                </c:pt>
                <c:pt idx="860">
                  <c:v>43556</c:v>
                </c:pt>
                <c:pt idx="861">
                  <c:v>43586</c:v>
                </c:pt>
                <c:pt idx="862">
                  <c:v>43617</c:v>
                </c:pt>
                <c:pt idx="863">
                  <c:v>43647</c:v>
                </c:pt>
                <c:pt idx="864">
                  <c:v>43678</c:v>
                </c:pt>
                <c:pt idx="865">
                  <c:v>43709</c:v>
                </c:pt>
                <c:pt idx="866">
                  <c:v>43739</c:v>
                </c:pt>
                <c:pt idx="867">
                  <c:v>43770</c:v>
                </c:pt>
                <c:pt idx="868">
                  <c:v>43800</c:v>
                </c:pt>
                <c:pt idx="869">
                  <c:v>43831</c:v>
                </c:pt>
                <c:pt idx="870">
                  <c:v>43862</c:v>
                </c:pt>
                <c:pt idx="871">
                  <c:v>43891</c:v>
                </c:pt>
                <c:pt idx="872">
                  <c:v>43922</c:v>
                </c:pt>
                <c:pt idx="873">
                  <c:v>43952</c:v>
                </c:pt>
                <c:pt idx="874">
                  <c:v>43983</c:v>
                </c:pt>
                <c:pt idx="875">
                  <c:v>44013</c:v>
                </c:pt>
                <c:pt idx="876">
                  <c:v>44044</c:v>
                </c:pt>
                <c:pt idx="877">
                  <c:v>44075</c:v>
                </c:pt>
                <c:pt idx="878">
                  <c:v>44105</c:v>
                </c:pt>
                <c:pt idx="879">
                  <c:v>44136</c:v>
                </c:pt>
                <c:pt idx="880">
                  <c:v>44166</c:v>
                </c:pt>
                <c:pt idx="881">
                  <c:v>44197</c:v>
                </c:pt>
                <c:pt idx="882">
                  <c:v>44228</c:v>
                </c:pt>
                <c:pt idx="883">
                  <c:v>44256</c:v>
                </c:pt>
                <c:pt idx="884">
                  <c:v>44287</c:v>
                </c:pt>
                <c:pt idx="885">
                  <c:v>44317</c:v>
                </c:pt>
                <c:pt idx="886">
                  <c:v>44348</c:v>
                </c:pt>
                <c:pt idx="887">
                  <c:v>44378</c:v>
                </c:pt>
                <c:pt idx="888">
                  <c:v>44409</c:v>
                </c:pt>
                <c:pt idx="889">
                  <c:v>44440</c:v>
                </c:pt>
                <c:pt idx="890">
                  <c:v>44470</c:v>
                </c:pt>
                <c:pt idx="891">
                  <c:v>44501</c:v>
                </c:pt>
                <c:pt idx="892">
                  <c:v>44531</c:v>
                </c:pt>
                <c:pt idx="893">
                  <c:v>44562</c:v>
                </c:pt>
                <c:pt idx="894">
                  <c:v>44593</c:v>
                </c:pt>
                <c:pt idx="895">
                  <c:v>44621</c:v>
                </c:pt>
                <c:pt idx="896">
                  <c:v>44652</c:v>
                </c:pt>
                <c:pt idx="897">
                  <c:v>44682</c:v>
                </c:pt>
                <c:pt idx="898">
                  <c:v>44713</c:v>
                </c:pt>
              </c:numCache>
            </c:numRef>
          </c:cat>
          <c:val>
            <c:numRef>
              <c:f>'My Series'!$C$27:$C$925</c:f>
              <c:numCache>
                <c:formatCode>0.000</c:formatCode>
                <c:ptCount val="899"/>
                <c:pt idx="0">
                  <c:v>15600</c:v>
                </c:pt>
                <c:pt idx="1">
                  <c:v>9420</c:v>
                </c:pt>
                <c:pt idx="2">
                  <c:v>9640</c:v>
                </c:pt>
                <c:pt idx="3">
                  <c:v>9660</c:v>
                </c:pt>
                <c:pt idx="4">
                  <c:v>9650</c:v>
                </c:pt>
                <c:pt idx="5">
                  <c:v>9800</c:v>
                </c:pt>
                <c:pt idx="6">
                  <c:v>9870</c:v>
                </c:pt>
                <c:pt idx="7">
                  <c:v>9870</c:v>
                </c:pt>
                <c:pt idx="8">
                  <c:v>10040</c:v>
                </c:pt>
                <c:pt idx="9">
                  <c:v>10060</c:v>
                </c:pt>
                <c:pt idx="10">
                  <c:v>10050</c:v>
                </c:pt>
                <c:pt idx="11">
                  <c:v>10100</c:v>
                </c:pt>
                <c:pt idx="12">
                  <c:v>10060</c:v>
                </c:pt>
                <c:pt idx="13">
                  <c:v>9930</c:v>
                </c:pt>
                <c:pt idx="14">
                  <c:v>9690</c:v>
                </c:pt>
                <c:pt idx="15">
                  <c:v>9720</c:v>
                </c:pt>
                <c:pt idx="16">
                  <c:v>9630</c:v>
                </c:pt>
                <c:pt idx="17">
                  <c:v>9380</c:v>
                </c:pt>
                <c:pt idx="18">
                  <c:v>9310</c:v>
                </c:pt>
                <c:pt idx="19">
                  <c:v>9160</c:v>
                </c:pt>
                <c:pt idx="20">
                  <c:v>9070</c:v>
                </c:pt>
                <c:pt idx="21">
                  <c:v>8760</c:v>
                </c:pt>
                <c:pt idx="22">
                  <c:v>8750</c:v>
                </c:pt>
                <c:pt idx="23">
                  <c:v>8670</c:v>
                </c:pt>
                <c:pt idx="24">
                  <c:v>8710</c:v>
                </c:pt>
                <c:pt idx="25">
                  <c:v>8600</c:v>
                </c:pt>
                <c:pt idx="26">
                  <c:v>8660</c:v>
                </c:pt>
                <c:pt idx="27">
                  <c:v>8630</c:v>
                </c:pt>
                <c:pt idx="28">
                  <c:v>8540</c:v>
                </c:pt>
                <c:pt idx="29">
                  <c:v>8610</c:v>
                </c:pt>
                <c:pt idx="30">
                  <c:v>8650</c:v>
                </c:pt>
                <c:pt idx="31">
                  <c:v>8550</c:v>
                </c:pt>
                <c:pt idx="32">
                  <c:v>8720</c:v>
                </c:pt>
                <c:pt idx="33">
                  <c:v>8620</c:v>
                </c:pt>
                <c:pt idx="34">
                  <c:v>8630</c:v>
                </c:pt>
                <c:pt idx="35">
                  <c:v>8770</c:v>
                </c:pt>
                <c:pt idx="36">
                  <c:v>8730</c:v>
                </c:pt>
                <c:pt idx="37">
                  <c:v>8750</c:v>
                </c:pt>
                <c:pt idx="38">
                  <c:v>8810</c:v>
                </c:pt>
                <c:pt idx="39">
                  <c:v>8820</c:v>
                </c:pt>
                <c:pt idx="40">
                  <c:v>8820</c:v>
                </c:pt>
                <c:pt idx="41">
                  <c:v>8980</c:v>
                </c:pt>
                <c:pt idx="42">
                  <c:v>9080</c:v>
                </c:pt>
                <c:pt idx="43">
                  <c:v>9060</c:v>
                </c:pt>
                <c:pt idx="44">
                  <c:v>9050</c:v>
                </c:pt>
                <c:pt idx="45">
                  <c:v>8930</c:v>
                </c:pt>
                <c:pt idx="46">
                  <c:v>8860</c:v>
                </c:pt>
                <c:pt idx="47">
                  <c:v>9080</c:v>
                </c:pt>
                <c:pt idx="48">
                  <c:v>9080</c:v>
                </c:pt>
                <c:pt idx="49">
                  <c:v>8880</c:v>
                </c:pt>
                <c:pt idx="50">
                  <c:v>8840</c:v>
                </c:pt>
                <c:pt idx="51">
                  <c:v>8770</c:v>
                </c:pt>
                <c:pt idx="52">
                  <c:v>8690</c:v>
                </c:pt>
                <c:pt idx="53">
                  <c:v>8640</c:v>
                </c:pt>
                <c:pt idx="54">
                  <c:v>8690</c:v>
                </c:pt>
                <c:pt idx="55">
                  <c:v>8510</c:v>
                </c:pt>
                <c:pt idx="56">
                  <c:v>8490</c:v>
                </c:pt>
                <c:pt idx="57">
                  <c:v>8530</c:v>
                </c:pt>
                <c:pt idx="58">
                  <c:v>8590</c:v>
                </c:pt>
                <c:pt idx="59">
                  <c:v>8730</c:v>
                </c:pt>
                <c:pt idx="60">
                  <c:v>8720</c:v>
                </c:pt>
                <c:pt idx="61">
                  <c:v>8620</c:v>
                </c:pt>
                <c:pt idx="62">
                  <c:v>8630</c:v>
                </c:pt>
                <c:pt idx="63">
                  <c:v>8630</c:v>
                </c:pt>
                <c:pt idx="64">
                  <c:v>8480</c:v>
                </c:pt>
                <c:pt idx="65">
                  <c:v>8440</c:v>
                </c:pt>
                <c:pt idx="66">
                  <c:v>8410</c:v>
                </c:pt>
                <c:pt idx="67">
                  <c:v>8460</c:v>
                </c:pt>
                <c:pt idx="68">
                  <c:v>8600</c:v>
                </c:pt>
                <c:pt idx="69">
                  <c:v>8520</c:v>
                </c:pt>
                <c:pt idx="70">
                  <c:v>8580</c:v>
                </c:pt>
                <c:pt idx="71">
                  <c:v>8590</c:v>
                </c:pt>
                <c:pt idx="72">
                  <c:v>8600</c:v>
                </c:pt>
                <c:pt idx="73">
                  <c:v>8550</c:v>
                </c:pt>
                <c:pt idx="74">
                  <c:v>8670</c:v>
                </c:pt>
                <c:pt idx="75">
                  <c:v>8740</c:v>
                </c:pt>
                <c:pt idx="76">
                  <c:v>8480</c:v>
                </c:pt>
                <c:pt idx="77">
                  <c:v>8480</c:v>
                </c:pt>
                <c:pt idx="78">
                  <c:v>8520</c:v>
                </c:pt>
                <c:pt idx="79">
                  <c:v>8560</c:v>
                </c:pt>
                <c:pt idx="80">
                  <c:v>8650</c:v>
                </c:pt>
                <c:pt idx="81">
                  <c:v>8730</c:v>
                </c:pt>
                <c:pt idx="82">
                  <c:v>8810</c:v>
                </c:pt>
                <c:pt idx="83">
                  <c:v>8950</c:v>
                </c:pt>
                <c:pt idx="84">
                  <c:v>9130</c:v>
                </c:pt>
                <c:pt idx="85">
                  <c:v>9100</c:v>
                </c:pt>
                <c:pt idx="86">
                  <c:v>9180</c:v>
                </c:pt>
                <c:pt idx="87">
                  <c:v>9390</c:v>
                </c:pt>
                <c:pt idx="88">
                  <c:v>9420</c:v>
                </c:pt>
                <c:pt idx="89">
                  <c:v>9500</c:v>
                </c:pt>
                <c:pt idx="90">
                  <c:v>9590</c:v>
                </c:pt>
                <c:pt idx="91">
                  <c:v>9510</c:v>
                </c:pt>
                <c:pt idx="92">
                  <c:v>9740</c:v>
                </c:pt>
                <c:pt idx="93">
                  <c:v>9810</c:v>
                </c:pt>
                <c:pt idx="94">
                  <c:v>9990</c:v>
                </c:pt>
                <c:pt idx="95">
                  <c:v>10100</c:v>
                </c:pt>
                <c:pt idx="96">
                  <c:v>10170</c:v>
                </c:pt>
                <c:pt idx="97">
                  <c:v>10290</c:v>
                </c:pt>
                <c:pt idx="98">
                  <c:v>10400</c:v>
                </c:pt>
                <c:pt idx="99">
                  <c:v>10430</c:v>
                </c:pt>
                <c:pt idx="100">
                  <c:v>10380</c:v>
                </c:pt>
                <c:pt idx="101">
                  <c:v>10570</c:v>
                </c:pt>
                <c:pt idx="102">
                  <c:v>10490</c:v>
                </c:pt>
                <c:pt idx="103">
                  <c:v>10510</c:v>
                </c:pt>
                <c:pt idx="104">
                  <c:v>10730</c:v>
                </c:pt>
                <c:pt idx="105">
                  <c:v>10810</c:v>
                </c:pt>
                <c:pt idx="106">
                  <c:v>10930</c:v>
                </c:pt>
                <c:pt idx="107">
                  <c:v>10970</c:v>
                </c:pt>
                <c:pt idx="108">
                  <c:v>11160</c:v>
                </c:pt>
                <c:pt idx="109">
                  <c:v>10950</c:v>
                </c:pt>
                <c:pt idx="110">
                  <c:v>11040</c:v>
                </c:pt>
                <c:pt idx="111">
                  <c:v>11130</c:v>
                </c:pt>
                <c:pt idx="112">
                  <c:v>11130</c:v>
                </c:pt>
                <c:pt idx="113">
                  <c:v>11330</c:v>
                </c:pt>
                <c:pt idx="114">
                  <c:v>11610</c:v>
                </c:pt>
                <c:pt idx="115">
                  <c:v>11860</c:v>
                </c:pt>
                <c:pt idx="116">
                  <c:v>12310</c:v>
                </c:pt>
                <c:pt idx="117">
                  <c:v>12540</c:v>
                </c:pt>
                <c:pt idx="118">
                  <c:v>12780</c:v>
                </c:pt>
                <c:pt idx="119">
                  <c:v>13110</c:v>
                </c:pt>
                <c:pt idx="120">
                  <c:v>13100</c:v>
                </c:pt>
                <c:pt idx="121">
                  <c:v>13440</c:v>
                </c:pt>
                <c:pt idx="122">
                  <c:v>14000</c:v>
                </c:pt>
                <c:pt idx="123">
                  <c:v>13990</c:v>
                </c:pt>
                <c:pt idx="124">
                  <c:v>14060</c:v>
                </c:pt>
                <c:pt idx="125">
                  <c:v>14380</c:v>
                </c:pt>
                <c:pt idx="126">
                  <c:v>14540</c:v>
                </c:pt>
                <c:pt idx="127">
                  <c:v>14810</c:v>
                </c:pt>
                <c:pt idx="128">
                  <c:v>15440</c:v>
                </c:pt>
                <c:pt idx="129">
                  <c:v>15400</c:v>
                </c:pt>
                <c:pt idx="130">
                  <c:v>15630</c:v>
                </c:pt>
                <c:pt idx="131">
                  <c:v>16030</c:v>
                </c:pt>
                <c:pt idx="132">
                  <c:v>16040</c:v>
                </c:pt>
                <c:pt idx="133">
                  <c:v>16050</c:v>
                </c:pt>
                <c:pt idx="134">
                  <c:v>16390</c:v>
                </c:pt>
                <c:pt idx="135">
                  <c:v>16320</c:v>
                </c:pt>
                <c:pt idx="136">
                  <c:v>16270</c:v>
                </c:pt>
                <c:pt idx="137">
                  <c:v>16300</c:v>
                </c:pt>
                <c:pt idx="138">
                  <c:v>16510</c:v>
                </c:pt>
                <c:pt idx="139">
                  <c:v>16680</c:v>
                </c:pt>
                <c:pt idx="140">
                  <c:v>17390</c:v>
                </c:pt>
                <c:pt idx="141">
                  <c:v>17610</c:v>
                </c:pt>
                <c:pt idx="142">
                  <c:v>17900</c:v>
                </c:pt>
                <c:pt idx="143">
                  <c:v>18180</c:v>
                </c:pt>
                <c:pt idx="144">
                  <c:v>18370</c:v>
                </c:pt>
                <c:pt idx="145">
                  <c:v>18570</c:v>
                </c:pt>
                <c:pt idx="146">
                  <c:v>19000</c:v>
                </c:pt>
                <c:pt idx="147">
                  <c:v>18860</c:v>
                </c:pt>
                <c:pt idx="148">
                  <c:v>18750</c:v>
                </c:pt>
                <c:pt idx="149">
                  <c:v>18570</c:v>
                </c:pt>
                <c:pt idx="150">
                  <c:v>18730</c:v>
                </c:pt>
                <c:pt idx="151">
                  <c:v>19020</c:v>
                </c:pt>
                <c:pt idx="152">
                  <c:v>19300</c:v>
                </c:pt>
                <c:pt idx="153">
                  <c:v>19440</c:v>
                </c:pt>
                <c:pt idx="154">
                  <c:v>19650</c:v>
                </c:pt>
                <c:pt idx="155">
                  <c:v>19630</c:v>
                </c:pt>
                <c:pt idx="156">
                  <c:v>19720</c:v>
                </c:pt>
                <c:pt idx="157">
                  <c:v>19180</c:v>
                </c:pt>
                <c:pt idx="158">
                  <c:v>19060</c:v>
                </c:pt>
                <c:pt idx="159">
                  <c:v>17670</c:v>
                </c:pt>
                <c:pt idx="160">
                  <c:v>17590</c:v>
                </c:pt>
                <c:pt idx="161">
                  <c:v>17420</c:v>
                </c:pt>
                <c:pt idx="162">
                  <c:v>17420</c:v>
                </c:pt>
                <c:pt idx="163">
                  <c:v>17460</c:v>
                </c:pt>
                <c:pt idx="164">
                  <c:v>17670</c:v>
                </c:pt>
                <c:pt idx="165">
                  <c:v>17630</c:v>
                </c:pt>
                <c:pt idx="166">
                  <c:v>17760</c:v>
                </c:pt>
                <c:pt idx="167">
                  <c:v>17890</c:v>
                </c:pt>
                <c:pt idx="168">
                  <c:v>18070</c:v>
                </c:pt>
                <c:pt idx="169">
                  <c:v>17990</c:v>
                </c:pt>
                <c:pt idx="170">
                  <c:v>18110</c:v>
                </c:pt>
                <c:pt idx="171">
                  <c:v>18110</c:v>
                </c:pt>
                <c:pt idx="172">
                  <c:v>18250</c:v>
                </c:pt>
                <c:pt idx="173">
                  <c:v>18570</c:v>
                </c:pt>
                <c:pt idx="174">
                  <c:v>18800</c:v>
                </c:pt>
                <c:pt idx="175">
                  <c:v>19220</c:v>
                </c:pt>
                <c:pt idx="176">
                  <c:v>19680</c:v>
                </c:pt>
                <c:pt idx="177">
                  <c:v>19880</c:v>
                </c:pt>
                <c:pt idx="178">
                  <c:v>20190</c:v>
                </c:pt>
                <c:pt idx="179">
                  <c:v>20440</c:v>
                </c:pt>
                <c:pt idx="180">
                  <c:v>20460</c:v>
                </c:pt>
                <c:pt idx="181">
                  <c:v>20410</c:v>
                </c:pt>
                <c:pt idx="182">
                  <c:v>20520</c:v>
                </c:pt>
                <c:pt idx="183">
                  <c:v>20440</c:v>
                </c:pt>
                <c:pt idx="184">
                  <c:v>20420</c:v>
                </c:pt>
                <c:pt idx="185">
                  <c:v>20510</c:v>
                </c:pt>
                <c:pt idx="186">
                  <c:v>20490</c:v>
                </c:pt>
                <c:pt idx="187">
                  <c:v>20420</c:v>
                </c:pt>
                <c:pt idx="188">
                  <c:v>20880</c:v>
                </c:pt>
                <c:pt idx="189">
                  <c:v>20960</c:v>
                </c:pt>
                <c:pt idx="190">
                  <c:v>21390</c:v>
                </c:pt>
                <c:pt idx="191">
                  <c:v>21750</c:v>
                </c:pt>
                <c:pt idx="192">
                  <c:v>22010</c:v>
                </c:pt>
                <c:pt idx="193">
                  <c:v>22120</c:v>
                </c:pt>
                <c:pt idx="194">
                  <c:v>22360</c:v>
                </c:pt>
                <c:pt idx="195">
                  <c:v>22380</c:v>
                </c:pt>
                <c:pt idx="196">
                  <c:v>22530</c:v>
                </c:pt>
                <c:pt idx="197">
                  <c:v>22770</c:v>
                </c:pt>
                <c:pt idx="198">
                  <c:v>22820</c:v>
                </c:pt>
                <c:pt idx="199">
                  <c:v>22850</c:v>
                </c:pt>
                <c:pt idx="200">
                  <c:v>23200</c:v>
                </c:pt>
                <c:pt idx="201">
                  <c:v>23400</c:v>
                </c:pt>
                <c:pt idx="202">
                  <c:v>23850</c:v>
                </c:pt>
                <c:pt idx="203">
                  <c:v>24430</c:v>
                </c:pt>
                <c:pt idx="204">
                  <c:v>24980</c:v>
                </c:pt>
                <c:pt idx="205">
                  <c:v>25210</c:v>
                </c:pt>
                <c:pt idx="206">
                  <c:v>25310</c:v>
                </c:pt>
                <c:pt idx="207">
                  <c:v>25330</c:v>
                </c:pt>
                <c:pt idx="208">
                  <c:v>25250</c:v>
                </c:pt>
                <c:pt idx="209">
                  <c:v>25580</c:v>
                </c:pt>
                <c:pt idx="210">
                  <c:v>25840</c:v>
                </c:pt>
                <c:pt idx="211">
                  <c:v>25830</c:v>
                </c:pt>
                <c:pt idx="212">
                  <c:v>26370</c:v>
                </c:pt>
                <c:pt idx="213">
                  <c:v>26670</c:v>
                </c:pt>
                <c:pt idx="214">
                  <c:v>27080</c:v>
                </c:pt>
                <c:pt idx="215">
                  <c:v>27880</c:v>
                </c:pt>
                <c:pt idx="216">
                  <c:v>28360</c:v>
                </c:pt>
                <c:pt idx="217">
                  <c:v>27900</c:v>
                </c:pt>
                <c:pt idx="218">
                  <c:v>28150</c:v>
                </c:pt>
                <c:pt idx="219">
                  <c:v>28250</c:v>
                </c:pt>
                <c:pt idx="220">
                  <c:v>28860</c:v>
                </c:pt>
                <c:pt idx="221">
                  <c:v>28970</c:v>
                </c:pt>
                <c:pt idx="222">
                  <c:v>29290</c:v>
                </c:pt>
                <c:pt idx="223">
                  <c:v>29500</c:v>
                </c:pt>
                <c:pt idx="224">
                  <c:v>30290</c:v>
                </c:pt>
                <c:pt idx="225">
                  <c:v>30540</c:v>
                </c:pt>
                <c:pt idx="226">
                  <c:v>31230</c:v>
                </c:pt>
                <c:pt idx="227">
                  <c:v>32220</c:v>
                </c:pt>
                <c:pt idx="228">
                  <c:v>32450</c:v>
                </c:pt>
                <c:pt idx="229">
                  <c:v>32510</c:v>
                </c:pt>
                <c:pt idx="230">
                  <c:v>32940</c:v>
                </c:pt>
                <c:pt idx="231">
                  <c:v>33080</c:v>
                </c:pt>
                <c:pt idx="232">
                  <c:v>33760</c:v>
                </c:pt>
                <c:pt idx="233">
                  <c:v>33390</c:v>
                </c:pt>
                <c:pt idx="234">
                  <c:v>33710</c:v>
                </c:pt>
                <c:pt idx="235">
                  <c:v>34250</c:v>
                </c:pt>
                <c:pt idx="236">
                  <c:v>34630</c:v>
                </c:pt>
                <c:pt idx="237">
                  <c:v>34730</c:v>
                </c:pt>
                <c:pt idx="238">
                  <c:v>35170</c:v>
                </c:pt>
                <c:pt idx="239">
                  <c:v>35620</c:v>
                </c:pt>
                <c:pt idx="240">
                  <c:v>36000</c:v>
                </c:pt>
                <c:pt idx="241">
                  <c:v>36330</c:v>
                </c:pt>
                <c:pt idx="242">
                  <c:v>36550</c:v>
                </c:pt>
                <c:pt idx="243">
                  <c:v>36750</c:v>
                </c:pt>
                <c:pt idx="244">
                  <c:v>37630</c:v>
                </c:pt>
                <c:pt idx="245">
                  <c:v>37780</c:v>
                </c:pt>
                <c:pt idx="246">
                  <c:v>37970</c:v>
                </c:pt>
                <c:pt idx="247">
                  <c:v>38560</c:v>
                </c:pt>
                <c:pt idx="248">
                  <c:v>38760</c:v>
                </c:pt>
                <c:pt idx="249">
                  <c:v>38870</c:v>
                </c:pt>
                <c:pt idx="250">
                  <c:v>39690</c:v>
                </c:pt>
                <c:pt idx="251">
                  <c:v>40370</c:v>
                </c:pt>
                <c:pt idx="252">
                  <c:v>40490</c:v>
                </c:pt>
                <c:pt idx="253">
                  <c:v>40470</c:v>
                </c:pt>
                <c:pt idx="254">
                  <c:v>41150</c:v>
                </c:pt>
                <c:pt idx="255">
                  <c:v>41530</c:v>
                </c:pt>
                <c:pt idx="256">
                  <c:v>42210</c:v>
                </c:pt>
                <c:pt idx="257">
                  <c:v>42620</c:v>
                </c:pt>
                <c:pt idx="258">
                  <c:v>42790</c:v>
                </c:pt>
                <c:pt idx="259">
                  <c:v>43380</c:v>
                </c:pt>
                <c:pt idx="260">
                  <c:v>44400</c:v>
                </c:pt>
                <c:pt idx="261">
                  <c:v>45020</c:v>
                </c:pt>
                <c:pt idx="262">
                  <c:v>46460</c:v>
                </c:pt>
                <c:pt idx="263">
                  <c:v>46840</c:v>
                </c:pt>
                <c:pt idx="264">
                  <c:v>47160</c:v>
                </c:pt>
                <c:pt idx="265">
                  <c:v>47300</c:v>
                </c:pt>
                <c:pt idx="266">
                  <c:v>47880</c:v>
                </c:pt>
                <c:pt idx="267">
                  <c:v>48400</c:v>
                </c:pt>
                <c:pt idx="268">
                  <c:v>48770</c:v>
                </c:pt>
                <c:pt idx="269">
                  <c:v>49450</c:v>
                </c:pt>
                <c:pt idx="270">
                  <c:v>49740</c:v>
                </c:pt>
                <c:pt idx="271">
                  <c:v>50280</c:v>
                </c:pt>
                <c:pt idx="272">
                  <c:v>51090</c:v>
                </c:pt>
                <c:pt idx="273">
                  <c:v>51630</c:v>
                </c:pt>
                <c:pt idx="274">
                  <c:v>52740</c:v>
                </c:pt>
                <c:pt idx="275">
                  <c:v>53710</c:v>
                </c:pt>
                <c:pt idx="276">
                  <c:v>54130</c:v>
                </c:pt>
                <c:pt idx="277">
                  <c:v>54890</c:v>
                </c:pt>
                <c:pt idx="278">
                  <c:v>55580</c:v>
                </c:pt>
                <c:pt idx="279">
                  <c:v>56310</c:v>
                </c:pt>
                <c:pt idx="280">
                  <c:v>56850</c:v>
                </c:pt>
                <c:pt idx="281">
                  <c:v>57900</c:v>
                </c:pt>
                <c:pt idx="282">
                  <c:v>58810</c:v>
                </c:pt>
                <c:pt idx="283">
                  <c:v>59060</c:v>
                </c:pt>
                <c:pt idx="284">
                  <c:v>59930</c:v>
                </c:pt>
                <c:pt idx="285">
                  <c:v>61090</c:v>
                </c:pt>
                <c:pt idx="286">
                  <c:v>62160</c:v>
                </c:pt>
                <c:pt idx="287">
                  <c:v>63580</c:v>
                </c:pt>
                <c:pt idx="288">
                  <c:v>64380</c:v>
                </c:pt>
                <c:pt idx="289">
                  <c:v>65140</c:v>
                </c:pt>
                <c:pt idx="290">
                  <c:v>66170</c:v>
                </c:pt>
                <c:pt idx="291">
                  <c:v>67050</c:v>
                </c:pt>
                <c:pt idx="292">
                  <c:v>69370</c:v>
                </c:pt>
                <c:pt idx="293">
                  <c:v>69100</c:v>
                </c:pt>
                <c:pt idx="294">
                  <c:v>69360</c:v>
                </c:pt>
                <c:pt idx="295">
                  <c:v>71060</c:v>
                </c:pt>
                <c:pt idx="296">
                  <c:v>72410</c:v>
                </c:pt>
                <c:pt idx="297">
                  <c:v>73770</c:v>
                </c:pt>
                <c:pt idx="298">
                  <c:v>76100</c:v>
                </c:pt>
                <c:pt idx="299">
                  <c:v>76380</c:v>
                </c:pt>
                <c:pt idx="300">
                  <c:v>77410</c:v>
                </c:pt>
                <c:pt idx="301">
                  <c:v>78150</c:v>
                </c:pt>
                <c:pt idx="302">
                  <c:v>79460</c:v>
                </c:pt>
                <c:pt idx="303">
                  <c:v>80760</c:v>
                </c:pt>
                <c:pt idx="304">
                  <c:v>83810</c:v>
                </c:pt>
                <c:pt idx="305">
                  <c:v>83230</c:v>
                </c:pt>
                <c:pt idx="306">
                  <c:v>84360</c:v>
                </c:pt>
                <c:pt idx="307">
                  <c:v>86430</c:v>
                </c:pt>
                <c:pt idx="308">
                  <c:v>87570</c:v>
                </c:pt>
                <c:pt idx="309">
                  <c:v>88670</c:v>
                </c:pt>
                <c:pt idx="310">
                  <c:v>91650</c:v>
                </c:pt>
                <c:pt idx="311">
                  <c:v>92870</c:v>
                </c:pt>
                <c:pt idx="312">
                  <c:v>95080</c:v>
                </c:pt>
                <c:pt idx="313">
                  <c:v>96190</c:v>
                </c:pt>
                <c:pt idx="314">
                  <c:v>96560</c:v>
                </c:pt>
                <c:pt idx="315">
                  <c:v>98590</c:v>
                </c:pt>
                <c:pt idx="316">
                  <c:v>100870</c:v>
                </c:pt>
                <c:pt idx="317">
                  <c:v>100640</c:v>
                </c:pt>
                <c:pt idx="318">
                  <c:v>100620</c:v>
                </c:pt>
                <c:pt idx="319">
                  <c:v>101390</c:v>
                </c:pt>
                <c:pt idx="320">
                  <c:v>103330</c:v>
                </c:pt>
                <c:pt idx="321">
                  <c:v>105210</c:v>
                </c:pt>
                <c:pt idx="322">
                  <c:v>107560</c:v>
                </c:pt>
                <c:pt idx="323">
                  <c:v>109700</c:v>
                </c:pt>
                <c:pt idx="324">
                  <c:v>110550</c:v>
                </c:pt>
                <c:pt idx="325">
                  <c:v>111380</c:v>
                </c:pt>
                <c:pt idx="326">
                  <c:v>112450</c:v>
                </c:pt>
                <c:pt idx="327">
                  <c:v>113780</c:v>
                </c:pt>
                <c:pt idx="328">
                  <c:v>115870</c:v>
                </c:pt>
                <c:pt idx="329">
                  <c:v>116480</c:v>
                </c:pt>
                <c:pt idx="330">
                  <c:v>117780</c:v>
                </c:pt>
                <c:pt idx="331">
                  <c:v>118270</c:v>
                </c:pt>
                <c:pt idx="332">
                  <c:v>120290</c:v>
                </c:pt>
                <c:pt idx="333">
                  <c:v>122140</c:v>
                </c:pt>
                <c:pt idx="334">
                  <c:v>125440</c:v>
                </c:pt>
                <c:pt idx="335">
                  <c:v>128110</c:v>
                </c:pt>
                <c:pt idx="336">
                  <c:v>129190</c:v>
                </c:pt>
                <c:pt idx="337">
                  <c:v>130700</c:v>
                </c:pt>
                <c:pt idx="338">
                  <c:v>131950</c:v>
                </c:pt>
                <c:pt idx="339">
                  <c:v>134000</c:v>
                </c:pt>
                <c:pt idx="340">
                  <c:v>136280</c:v>
                </c:pt>
                <c:pt idx="341">
                  <c:v>137730</c:v>
                </c:pt>
                <c:pt idx="342">
                  <c:v>140240</c:v>
                </c:pt>
                <c:pt idx="343">
                  <c:v>141550</c:v>
                </c:pt>
                <c:pt idx="344">
                  <c:v>144660</c:v>
                </c:pt>
                <c:pt idx="345">
                  <c:v>148530</c:v>
                </c:pt>
                <c:pt idx="346">
                  <c:v>151780</c:v>
                </c:pt>
                <c:pt idx="347">
                  <c:v>154960</c:v>
                </c:pt>
                <c:pt idx="348">
                  <c:v>157630</c:v>
                </c:pt>
                <c:pt idx="349">
                  <c:v>160810</c:v>
                </c:pt>
                <c:pt idx="350">
                  <c:v>163270</c:v>
                </c:pt>
                <c:pt idx="351">
                  <c:v>166700</c:v>
                </c:pt>
                <c:pt idx="352">
                  <c:v>175640</c:v>
                </c:pt>
                <c:pt idx="353">
                  <c:v>172180</c:v>
                </c:pt>
                <c:pt idx="354">
                  <c:v>173820</c:v>
                </c:pt>
                <c:pt idx="355">
                  <c:v>175660</c:v>
                </c:pt>
                <c:pt idx="356">
                  <c:v>181300</c:v>
                </c:pt>
                <c:pt idx="357">
                  <c:v>185450</c:v>
                </c:pt>
                <c:pt idx="358">
                  <c:v>189030</c:v>
                </c:pt>
                <c:pt idx="359">
                  <c:v>192110</c:v>
                </c:pt>
                <c:pt idx="360">
                  <c:v>194720</c:v>
                </c:pt>
                <c:pt idx="361">
                  <c:v>198230</c:v>
                </c:pt>
                <c:pt idx="362">
                  <c:v>200900</c:v>
                </c:pt>
                <c:pt idx="363">
                  <c:v>203390</c:v>
                </c:pt>
                <c:pt idx="364">
                  <c:v>213310</c:v>
                </c:pt>
                <c:pt idx="365">
                  <c:v>212740</c:v>
                </c:pt>
                <c:pt idx="366">
                  <c:v>215330</c:v>
                </c:pt>
                <c:pt idx="367">
                  <c:v>222110</c:v>
                </c:pt>
                <c:pt idx="368">
                  <c:v>224370</c:v>
                </c:pt>
                <c:pt idx="369">
                  <c:v>225930</c:v>
                </c:pt>
                <c:pt idx="370">
                  <c:v>233120</c:v>
                </c:pt>
                <c:pt idx="371">
                  <c:v>233890</c:v>
                </c:pt>
                <c:pt idx="372">
                  <c:v>236390</c:v>
                </c:pt>
                <c:pt idx="373">
                  <c:v>241070</c:v>
                </c:pt>
                <c:pt idx="374">
                  <c:v>244270</c:v>
                </c:pt>
                <c:pt idx="375">
                  <c:v>249130</c:v>
                </c:pt>
                <c:pt idx="376">
                  <c:v>265510</c:v>
                </c:pt>
                <c:pt idx="377">
                  <c:v>263970</c:v>
                </c:pt>
                <c:pt idx="378">
                  <c:v>263280</c:v>
                </c:pt>
                <c:pt idx="379">
                  <c:v>270160</c:v>
                </c:pt>
                <c:pt idx="380">
                  <c:v>271350</c:v>
                </c:pt>
                <c:pt idx="381">
                  <c:v>274420</c:v>
                </c:pt>
                <c:pt idx="382">
                  <c:v>286710</c:v>
                </c:pt>
                <c:pt idx="383">
                  <c:v>286970</c:v>
                </c:pt>
                <c:pt idx="384">
                  <c:v>293660</c:v>
                </c:pt>
                <c:pt idx="385">
                  <c:v>297860</c:v>
                </c:pt>
                <c:pt idx="386">
                  <c:v>299550</c:v>
                </c:pt>
                <c:pt idx="387">
                  <c:v>303030</c:v>
                </c:pt>
                <c:pt idx="388">
                  <c:v>314630</c:v>
                </c:pt>
                <c:pt idx="389">
                  <c:v>311070</c:v>
                </c:pt>
                <c:pt idx="390">
                  <c:v>313790</c:v>
                </c:pt>
                <c:pt idx="391">
                  <c:v>317590</c:v>
                </c:pt>
                <c:pt idx="392">
                  <c:v>323780</c:v>
                </c:pt>
                <c:pt idx="393">
                  <c:v>326330</c:v>
                </c:pt>
                <c:pt idx="394">
                  <c:v>333770</c:v>
                </c:pt>
                <c:pt idx="395">
                  <c:v>335460</c:v>
                </c:pt>
                <c:pt idx="396">
                  <c:v>340560</c:v>
                </c:pt>
                <c:pt idx="397">
                  <c:v>344840</c:v>
                </c:pt>
                <c:pt idx="398">
                  <c:v>350070</c:v>
                </c:pt>
                <c:pt idx="399">
                  <c:v>354700</c:v>
                </c:pt>
                <c:pt idx="400">
                  <c:v>369000</c:v>
                </c:pt>
                <c:pt idx="401">
                  <c:v>371570</c:v>
                </c:pt>
                <c:pt idx="402">
                  <c:v>373710</c:v>
                </c:pt>
                <c:pt idx="403">
                  <c:v>379880</c:v>
                </c:pt>
                <c:pt idx="404">
                  <c:v>386160</c:v>
                </c:pt>
                <c:pt idx="405">
                  <c:v>393930</c:v>
                </c:pt>
                <c:pt idx="406">
                  <c:v>405490</c:v>
                </c:pt>
                <c:pt idx="407">
                  <c:v>407650</c:v>
                </c:pt>
                <c:pt idx="408">
                  <c:v>411970</c:v>
                </c:pt>
                <c:pt idx="409">
                  <c:v>415850</c:v>
                </c:pt>
                <c:pt idx="410">
                  <c:v>421440</c:v>
                </c:pt>
                <c:pt idx="411">
                  <c:v>424120</c:v>
                </c:pt>
                <c:pt idx="412">
                  <c:v>441230</c:v>
                </c:pt>
                <c:pt idx="413">
                  <c:v>434280</c:v>
                </c:pt>
                <c:pt idx="414">
                  <c:v>435950</c:v>
                </c:pt>
                <c:pt idx="415">
                  <c:v>437330</c:v>
                </c:pt>
                <c:pt idx="416">
                  <c:v>443990</c:v>
                </c:pt>
                <c:pt idx="417">
                  <c:v>450590</c:v>
                </c:pt>
                <c:pt idx="418">
                  <c:v>461280</c:v>
                </c:pt>
                <c:pt idx="419">
                  <c:v>466280</c:v>
                </c:pt>
                <c:pt idx="420">
                  <c:v>472470</c:v>
                </c:pt>
                <c:pt idx="421">
                  <c:v>475650</c:v>
                </c:pt>
                <c:pt idx="422">
                  <c:v>481830</c:v>
                </c:pt>
                <c:pt idx="423">
                  <c:v>486160</c:v>
                </c:pt>
                <c:pt idx="424">
                  <c:v>520770</c:v>
                </c:pt>
                <c:pt idx="425">
                  <c:v>506440</c:v>
                </c:pt>
                <c:pt idx="426">
                  <c:v>508890</c:v>
                </c:pt>
                <c:pt idx="427">
                  <c:v>509380</c:v>
                </c:pt>
                <c:pt idx="428">
                  <c:v>519510</c:v>
                </c:pt>
                <c:pt idx="429">
                  <c:v>526590</c:v>
                </c:pt>
                <c:pt idx="430">
                  <c:v>540390</c:v>
                </c:pt>
                <c:pt idx="431">
                  <c:v>554070</c:v>
                </c:pt>
                <c:pt idx="432">
                  <c:v>558190</c:v>
                </c:pt>
                <c:pt idx="433">
                  <c:v>562220</c:v>
                </c:pt>
                <c:pt idx="434">
                  <c:v>570980</c:v>
                </c:pt>
                <c:pt idx="435">
                  <c:v>578220</c:v>
                </c:pt>
                <c:pt idx="436">
                  <c:v>612260</c:v>
                </c:pt>
                <c:pt idx="437">
                  <c:v>599800</c:v>
                </c:pt>
                <c:pt idx="438">
                  <c:v>602630</c:v>
                </c:pt>
                <c:pt idx="439">
                  <c:v>605960</c:v>
                </c:pt>
                <c:pt idx="440">
                  <c:v>610140</c:v>
                </c:pt>
                <c:pt idx="441">
                  <c:v>620150</c:v>
                </c:pt>
                <c:pt idx="442">
                  <c:v>646200</c:v>
                </c:pt>
                <c:pt idx="443">
                  <c:v>647050</c:v>
                </c:pt>
                <c:pt idx="444">
                  <c:v>654060</c:v>
                </c:pt>
                <c:pt idx="445">
                  <c:v>658600</c:v>
                </c:pt>
                <c:pt idx="446">
                  <c:v>668090</c:v>
                </c:pt>
                <c:pt idx="447">
                  <c:v>680420</c:v>
                </c:pt>
                <c:pt idx="448">
                  <c:v>717110</c:v>
                </c:pt>
                <c:pt idx="449">
                  <c:v>710090</c:v>
                </c:pt>
                <c:pt idx="450">
                  <c:v>713040</c:v>
                </c:pt>
                <c:pt idx="451">
                  <c:v>722440</c:v>
                </c:pt>
                <c:pt idx="452">
                  <c:v>726710</c:v>
                </c:pt>
                <c:pt idx="453">
                  <c:v>737260</c:v>
                </c:pt>
                <c:pt idx="454">
                  <c:v>770750</c:v>
                </c:pt>
                <c:pt idx="455">
                  <c:v>771300</c:v>
                </c:pt>
                <c:pt idx="456">
                  <c:v>778670</c:v>
                </c:pt>
                <c:pt idx="457">
                  <c:v>787950</c:v>
                </c:pt>
                <c:pt idx="458">
                  <c:v>794350</c:v>
                </c:pt>
                <c:pt idx="459">
                  <c:v>811090</c:v>
                </c:pt>
                <c:pt idx="460">
                  <c:v>854570</c:v>
                </c:pt>
                <c:pt idx="461">
                  <c:v>847860</c:v>
                </c:pt>
                <c:pt idx="462">
                  <c:v>848840</c:v>
                </c:pt>
                <c:pt idx="463">
                  <c:v>854040</c:v>
                </c:pt>
                <c:pt idx="464">
                  <c:v>861890</c:v>
                </c:pt>
                <c:pt idx="465">
                  <c:v>879770</c:v>
                </c:pt>
                <c:pt idx="466">
                  <c:v>918280</c:v>
                </c:pt>
                <c:pt idx="467">
                  <c:v>910850</c:v>
                </c:pt>
                <c:pt idx="468">
                  <c:v>917730</c:v>
                </c:pt>
                <c:pt idx="469">
                  <c:v>935980</c:v>
                </c:pt>
                <c:pt idx="470">
                  <c:v>942300</c:v>
                </c:pt>
                <c:pt idx="471">
                  <c:v>968220</c:v>
                </c:pt>
                <c:pt idx="472">
                  <c:v>1024010</c:v>
                </c:pt>
                <c:pt idx="473">
                  <c:v>1013760</c:v>
                </c:pt>
                <c:pt idx="474">
                  <c:v>1015140</c:v>
                </c:pt>
                <c:pt idx="475">
                  <c:v>1027240</c:v>
                </c:pt>
                <c:pt idx="476">
                  <c:v>1026180</c:v>
                </c:pt>
                <c:pt idx="477">
                  <c:v>1032760</c:v>
                </c:pt>
                <c:pt idx="478">
                  <c:v>1078980</c:v>
                </c:pt>
                <c:pt idx="479">
                  <c:v>1078820</c:v>
                </c:pt>
                <c:pt idx="480">
                  <c:v>1086070</c:v>
                </c:pt>
                <c:pt idx="481">
                  <c:v>1102990</c:v>
                </c:pt>
                <c:pt idx="482">
                  <c:v>1111240</c:v>
                </c:pt>
                <c:pt idx="483">
                  <c:v>1131980</c:v>
                </c:pt>
                <c:pt idx="484">
                  <c:v>1186080</c:v>
                </c:pt>
                <c:pt idx="485">
                  <c:v>1171500</c:v>
                </c:pt>
                <c:pt idx="486">
                  <c:v>1171250</c:v>
                </c:pt>
                <c:pt idx="487">
                  <c:v>1180450</c:v>
                </c:pt>
                <c:pt idx="488">
                  <c:v>1198270</c:v>
                </c:pt>
                <c:pt idx="489">
                  <c:v>1207890</c:v>
                </c:pt>
                <c:pt idx="490">
                  <c:v>1263230</c:v>
                </c:pt>
                <c:pt idx="491">
                  <c:v>1277360</c:v>
                </c:pt>
                <c:pt idx="492">
                  <c:v>1282010</c:v>
                </c:pt>
                <c:pt idx="493">
                  <c:v>1308700</c:v>
                </c:pt>
                <c:pt idx="494">
                  <c:v>1313630</c:v>
                </c:pt>
                <c:pt idx="495">
                  <c:v>1329110</c:v>
                </c:pt>
                <c:pt idx="496">
                  <c:v>1420050</c:v>
                </c:pt>
                <c:pt idx="497">
                  <c:v>1382710</c:v>
                </c:pt>
                <c:pt idx="498">
                  <c:v>1381900</c:v>
                </c:pt>
                <c:pt idx="499">
                  <c:v>1471600</c:v>
                </c:pt>
                <c:pt idx="500">
                  <c:v>1432900</c:v>
                </c:pt>
                <c:pt idx="501">
                  <c:v>1446050</c:v>
                </c:pt>
                <c:pt idx="502">
                  <c:v>1478540</c:v>
                </c:pt>
                <c:pt idx="503">
                  <c:v>1496390</c:v>
                </c:pt>
                <c:pt idx="504">
                  <c:v>1515220</c:v>
                </c:pt>
                <c:pt idx="505">
                  <c:v>1575040</c:v>
                </c:pt>
                <c:pt idx="506">
                  <c:v>1572360</c:v>
                </c:pt>
                <c:pt idx="507">
                  <c:v>1585280</c:v>
                </c:pt>
                <c:pt idx="508">
                  <c:v>1619130</c:v>
                </c:pt>
                <c:pt idx="509">
                  <c:v>1626040</c:v>
                </c:pt>
                <c:pt idx="510">
                  <c:v>1641480</c:v>
                </c:pt>
                <c:pt idx="511">
                  <c:v>1735150</c:v>
                </c:pt>
                <c:pt idx="512">
                  <c:v>1707770</c:v>
                </c:pt>
                <c:pt idx="513">
                  <c:v>1703880</c:v>
                </c:pt>
                <c:pt idx="514">
                  <c:v>1730890</c:v>
                </c:pt>
                <c:pt idx="515">
                  <c:v>1751750</c:v>
                </c:pt>
                <c:pt idx="516">
                  <c:v>1761340</c:v>
                </c:pt>
                <c:pt idx="517">
                  <c:v>1789420</c:v>
                </c:pt>
                <c:pt idx="518">
                  <c:v>1804790</c:v>
                </c:pt>
                <c:pt idx="519">
                  <c:v>1839730</c:v>
                </c:pt>
                <c:pt idx="520">
                  <c:v>1857390</c:v>
                </c:pt>
                <c:pt idx="521">
                  <c:v>1867650</c:v>
                </c:pt>
                <c:pt idx="522">
                  <c:v>1893710</c:v>
                </c:pt>
                <c:pt idx="523">
                  <c:v>1925410</c:v>
                </c:pt>
                <c:pt idx="524">
                  <c:v>1963580</c:v>
                </c:pt>
                <c:pt idx="525">
                  <c:v>1983240</c:v>
                </c:pt>
                <c:pt idx="526">
                  <c:v>1991080</c:v>
                </c:pt>
                <c:pt idx="527">
                  <c:v>2028090</c:v>
                </c:pt>
                <c:pt idx="528">
                  <c:v>2049040</c:v>
                </c:pt>
                <c:pt idx="529">
                  <c:v>2091890</c:v>
                </c:pt>
                <c:pt idx="530">
                  <c:v>2139170</c:v>
                </c:pt>
                <c:pt idx="531">
                  <c:v>2185240</c:v>
                </c:pt>
                <c:pt idx="532">
                  <c:v>2207670</c:v>
                </c:pt>
                <c:pt idx="533">
                  <c:v>2230630</c:v>
                </c:pt>
                <c:pt idx="534">
                  <c:v>2272400</c:v>
                </c:pt>
                <c:pt idx="535">
                  <c:v>2307580</c:v>
                </c:pt>
                <c:pt idx="536">
                  <c:v>2349910</c:v>
                </c:pt>
                <c:pt idx="537">
                  <c:v>2400210</c:v>
                </c:pt>
                <c:pt idx="538">
                  <c:v>2430140</c:v>
                </c:pt>
                <c:pt idx="539">
                  <c:v>2460830</c:v>
                </c:pt>
                <c:pt idx="540">
                  <c:v>2466930</c:v>
                </c:pt>
                <c:pt idx="541">
                  <c:v>2490160</c:v>
                </c:pt>
                <c:pt idx="542">
                  <c:v>2558480</c:v>
                </c:pt>
                <c:pt idx="543">
                  <c:v>2592200</c:v>
                </c:pt>
                <c:pt idx="544">
                  <c:v>2626090</c:v>
                </c:pt>
                <c:pt idx="545">
                  <c:v>2631220</c:v>
                </c:pt>
                <c:pt idx="546">
                  <c:v>2643960</c:v>
                </c:pt>
                <c:pt idx="547">
                  <c:v>2685720</c:v>
                </c:pt>
                <c:pt idx="548">
                  <c:v>2755020</c:v>
                </c:pt>
                <c:pt idx="549">
                  <c:v>2770190</c:v>
                </c:pt>
                <c:pt idx="550">
                  <c:v>2783890</c:v>
                </c:pt>
                <c:pt idx="551">
                  <c:v>2800230</c:v>
                </c:pt>
                <c:pt idx="552">
                  <c:v>2853310</c:v>
                </c:pt>
                <c:pt idx="553">
                  <c:v>2864080</c:v>
                </c:pt>
                <c:pt idx="554">
                  <c:v>2924560</c:v>
                </c:pt>
                <c:pt idx="555">
                  <c:v>2940200</c:v>
                </c:pt>
                <c:pt idx="556">
                  <c:v>3006190</c:v>
                </c:pt>
                <c:pt idx="557">
                  <c:v>3073930</c:v>
                </c:pt>
                <c:pt idx="558">
                  <c:v>3108590</c:v>
                </c:pt>
                <c:pt idx="559">
                  <c:v>3151320</c:v>
                </c:pt>
                <c:pt idx="560">
                  <c:v>3264820</c:v>
                </c:pt>
                <c:pt idx="561">
                  <c:v>3262200</c:v>
                </c:pt>
                <c:pt idx="562">
                  <c:v>3276860</c:v>
                </c:pt>
                <c:pt idx="563">
                  <c:v>3313980</c:v>
                </c:pt>
                <c:pt idx="564">
                  <c:v>3353570</c:v>
                </c:pt>
                <c:pt idx="565">
                  <c:v>3526530</c:v>
                </c:pt>
                <c:pt idx="566">
                  <c:v>3567890</c:v>
                </c:pt>
                <c:pt idx="567">
                  <c:v>3587380</c:v>
                </c:pt>
                <c:pt idx="568">
                  <c:v>3587450</c:v>
                </c:pt>
                <c:pt idx="569">
                  <c:v>3592220</c:v>
                </c:pt>
                <c:pt idx="570">
                  <c:v>3633640</c:v>
                </c:pt>
                <c:pt idx="571">
                  <c:v>3868590</c:v>
                </c:pt>
                <c:pt idx="572">
                  <c:v>3757390</c:v>
                </c:pt>
                <c:pt idx="573">
                  <c:v>3758330</c:v>
                </c:pt>
                <c:pt idx="574">
                  <c:v>3761440</c:v>
                </c:pt>
                <c:pt idx="575">
                  <c:v>3806020</c:v>
                </c:pt>
                <c:pt idx="576">
                  <c:v>3846190</c:v>
                </c:pt>
                <c:pt idx="577">
                  <c:v>3985990</c:v>
                </c:pt>
                <c:pt idx="578">
                  <c:v>3984010</c:v>
                </c:pt>
                <c:pt idx="579">
                  <c:v>4002450</c:v>
                </c:pt>
                <c:pt idx="580">
                  <c:v>4029080</c:v>
                </c:pt>
                <c:pt idx="581">
                  <c:v>4076610</c:v>
                </c:pt>
                <c:pt idx="582">
                  <c:v>4128610</c:v>
                </c:pt>
                <c:pt idx="583">
                  <c:v>4338190</c:v>
                </c:pt>
                <c:pt idx="584">
                  <c:v>4345140</c:v>
                </c:pt>
                <c:pt idx="585">
                  <c:v>4354290</c:v>
                </c:pt>
                <c:pt idx="586">
                  <c:v>4404500</c:v>
                </c:pt>
                <c:pt idx="587">
                  <c:v>4459070</c:v>
                </c:pt>
                <c:pt idx="588">
                  <c:v>4548460</c:v>
                </c:pt>
                <c:pt idx="589">
                  <c:v>4644180</c:v>
                </c:pt>
                <c:pt idx="590">
                  <c:v>4628270</c:v>
                </c:pt>
                <c:pt idx="591">
                  <c:v>4654490</c:v>
                </c:pt>
                <c:pt idx="592">
                  <c:v>4710180</c:v>
                </c:pt>
                <c:pt idx="593">
                  <c:v>4857420</c:v>
                </c:pt>
                <c:pt idx="594">
                  <c:v>4907380</c:v>
                </c:pt>
                <c:pt idx="595">
                  <c:v>5055990</c:v>
                </c:pt>
                <c:pt idx="596">
                  <c:v>5108860</c:v>
                </c:pt>
                <c:pt idx="597">
                  <c:v>5174140</c:v>
                </c:pt>
                <c:pt idx="598">
                  <c:v>5230800</c:v>
                </c:pt>
                <c:pt idx="599">
                  <c:v>5253020</c:v>
                </c:pt>
                <c:pt idx="600">
                  <c:v>5305770</c:v>
                </c:pt>
                <c:pt idx="601">
                  <c:v>5465480</c:v>
                </c:pt>
                <c:pt idx="602">
                  <c:v>5654360</c:v>
                </c:pt>
                <c:pt idx="603">
                  <c:v>5591560</c:v>
                </c:pt>
                <c:pt idx="604">
                  <c:v>5630400</c:v>
                </c:pt>
                <c:pt idx="605">
                  <c:v>5682350</c:v>
                </c:pt>
                <c:pt idx="606">
                  <c:v>5803140</c:v>
                </c:pt>
                <c:pt idx="607">
                  <c:v>6054100</c:v>
                </c:pt>
                <c:pt idx="608">
                  <c:v>6112760</c:v>
                </c:pt>
                <c:pt idx="609">
                  <c:v>6165480</c:v>
                </c:pt>
                <c:pt idx="610">
                  <c:v>6239440</c:v>
                </c:pt>
                <c:pt idx="611">
                  <c:v>6340390</c:v>
                </c:pt>
                <c:pt idx="612">
                  <c:v>6532640</c:v>
                </c:pt>
                <c:pt idx="613">
                  <c:v>6690670</c:v>
                </c:pt>
                <c:pt idx="614">
                  <c:v>6784250</c:v>
                </c:pt>
                <c:pt idx="615">
                  <c:v>6808630</c:v>
                </c:pt>
                <c:pt idx="616">
                  <c:v>6829630</c:v>
                </c:pt>
                <c:pt idx="617">
                  <c:v>6847880</c:v>
                </c:pt>
                <c:pt idx="618">
                  <c:v>6894150</c:v>
                </c:pt>
                <c:pt idx="619">
                  <c:v>7141320</c:v>
                </c:pt>
                <c:pt idx="620">
                  <c:v>7204800</c:v>
                </c:pt>
                <c:pt idx="621">
                  <c:v>7223590</c:v>
                </c:pt>
                <c:pt idx="622">
                  <c:v>7300550</c:v>
                </c:pt>
                <c:pt idx="623">
                  <c:v>7433470</c:v>
                </c:pt>
                <c:pt idx="624">
                  <c:v>7520230</c:v>
                </c:pt>
                <c:pt idx="625">
                  <c:v>7657050</c:v>
                </c:pt>
                <c:pt idx="626">
                  <c:v>7740710</c:v>
                </c:pt>
                <c:pt idx="627">
                  <c:v>7753490</c:v>
                </c:pt>
                <c:pt idx="628">
                  <c:v>7915050</c:v>
                </c:pt>
                <c:pt idx="629">
                  <c:v>7927470</c:v>
                </c:pt>
                <c:pt idx="630">
                  <c:v>8078880</c:v>
                </c:pt>
                <c:pt idx="631">
                  <c:v>8133450</c:v>
                </c:pt>
                <c:pt idx="632">
                  <c:v>8362520</c:v>
                </c:pt>
                <c:pt idx="633">
                  <c:v>8418270</c:v>
                </c:pt>
                <c:pt idx="634">
                  <c:v>8539060</c:v>
                </c:pt>
                <c:pt idx="635">
                  <c:v>8557780</c:v>
                </c:pt>
                <c:pt idx="636">
                  <c:v>8632560</c:v>
                </c:pt>
                <c:pt idx="637">
                  <c:v>8950310</c:v>
                </c:pt>
                <c:pt idx="638">
                  <c:v>8902980</c:v>
                </c:pt>
                <c:pt idx="639">
                  <c:v>9178400</c:v>
                </c:pt>
                <c:pt idx="640">
                  <c:v>9331690</c:v>
                </c:pt>
                <c:pt idx="641">
                  <c:v>9360450</c:v>
                </c:pt>
                <c:pt idx="642">
                  <c:v>9473070</c:v>
                </c:pt>
                <c:pt idx="643">
                  <c:v>9626180</c:v>
                </c:pt>
                <c:pt idx="644">
                  <c:v>9928050</c:v>
                </c:pt>
                <c:pt idx="645">
                  <c:v>10002780</c:v>
                </c:pt>
                <c:pt idx="646">
                  <c:v>10167890</c:v>
                </c:pt>
                <c:pt idx="647">
                  <c:v>10229250</c:v>
                </c:pt>
                <c:pt idx="648">
                  <c:v>10373690</c:v>
                </c:pt>
                <c:pt idx="649">
                  <c:v>10618250</c:v>
                </c:pt>
                <c:pt idx="650">
                  <c:v>10516780</c:v>
                </c:pt>
                <c:pt idx="651">
                  <c:v>10628570</c:v>
                </c:pt>
                <c:pt idx="652">
                  <c:v>10707630</c:v>
                </c:pt>
                <c:pt idx="653">
                  <c:v>10766700</c:v>
                </c:pt>
                <c:pt idx="654">
                  <c:v>10845260</c:v>
                </c:pt>
                <c:pt idx="655">
                  <c:v>11033600</c:v>
                </c:pt>
                <c:pt idx="656">
                  <c:v>11367530</c:v>
                </c:pt>
                <c:pt idx="657">
                  <c:v>11918160</c:v>
                </c:pt>
                <c:pt idx="658">
                  <c:v>11973940</c:v>
                </c:pt>
                <c:pt idx="659">
                  <c:v>12072850</c:v>
                </c:pt>
                <c:pt idx="660">
                  <c:v>12272340</c:v>
                </c:pt>
                <c:pt idx="661">
                  <c:v>12444720</c:v>
                </c:pt>
                <c:pt idx="662">
                  <c:v>12446430</c:v>
                </c:pt>
                <c:pt idx="663">
                  <c:v>12574270</c:v>
                </c:pt>
                <c:pt idx="664">
                  <c:v>12605320</c:v>
                </c:pt>
                <c:pt idx="665">
                  <c:v>12778380</c:v>
                </c:pt>
                <c:pt idx="666">
                  <c:v>12784360</c:v>
                </c:pt>
                <c:pt idx="667">
                  <c:v>12808530</c:v>
                </c:pt>
                <c:pt idx="668">
                  <c:v>13208620</c:v>
                </c:pt>
                <c:pt idx="669">
                  <c:v>13312820</c:v>
                </c:pt>
                <c:pt idx="670">
                  <c:v>13444750</c:v>
                </c:pt>
                <c:pt idx="671">
                  <c:v>13509850</c:v>
                </c:pt>
                <c:pt idx="672">
                  <c:v>13707930</c:v>
                </c:pt>
                <c:pt idx="673">
                  <c:v>14000830</c:v>
                </c:pt>
                <c:pt idx="674">
                  <c:v>13960600</c:v>
                </c:pt>
                <c:pt idx="675">
                  <c:v>14058180</c:v>
                </c:pt>
                <c:pt idx="676">
                  <c:v>14218960</c:v>
                </c:pt>
                <c:pt idx="677">
                  <c:v>14568720</c:v>
                </c:pt>
                <c:pt idx="678">
                  <c:v>14806520</c:v>
                </c:pt>
                <c:pt idx="679">
                  <c:v>15044160</c:v>
                </c:pt>
                <c:pt idx="680">
                  <c:v>15491670</c:v>
                </c:pt>
                <c:pt idx="681">
                  <c:v>15493870</c:v>
                </c:pt>
                <c:pt idx="682">
                  <c:v>15624200</c:v>
                </c:pt>
                <c:pt idx="683">
                  <c:v>15843320</c:v>
                </c:pt>
                <c:pt idx="684">
                  <c:v>15898790</c:v>
                </c:pt>
                <c:pt idx="685">
                  <c:v>16021930</c:v>
                </c:pt>
                <c:pt idx="686">
                  <c:v>16177260</c:v>
                </c:pt>
                <c:pt idx="687">
                  <c:v>16117720</c:v>
                </c:pt>
                <c:pt idx="688">
                  <c:v>16724770</c:v>
                </c:pt>
                <c:pt idx="689">
                  <c:v>16723050</c:v>
                </c:pt>
                <c:pt idx="690">
                  <c:v>16948870</c:v>
                </c:pt>
                <c:pt idx="691">
                  <c:v>17001980</c:v>
                </c:pt>
                <c:pt idx="692">
                  <c:v>17732110</c:v>
                </c:pt>
                <c:pt idx="693">
                  <c:v>17788690</c:v>
                </c:pt>
                <c:pt idx="694">
                  <c:v>17930840</c:v>
                </c:pt>
                <c:pt idx="695">
                  <c:v>18323390</c:v>
                </c:pt>
                <c:pt idx="696">
                  <c:v>18444160</c:v>
                </c:pt>
                <c:pt idx="697">
                  <c:v>19228680</c:v>
                </c:pt>
                <c:pt idx="698">
                  <c:v>19137880</c:v>
                </c:pt>
                <c:pt idx="699">
                  <c:v>19205320</c:v>
                </c:pt>
                <c:pt idx="700">
                  <c:v>19412660</c:v>
                </c:pt>
                <c:pt idx="701">
                  <c:v>19508310</c:v>
                </c:pt>
                <c:pt idx="702">
                  <c:v>19812470</c:v>
                </c:pt>
                <c:pt idx="703">
                  <c:v>21090490</c:v>
                </c:pt>
                <c:pt idx="704">
                  <c:v>21347380</c:v>
                </c:pt>
                <c:pt idx="705">
                  <c:v>21370090</c:v>
                </c:pt>
                <c:pt idx="706">
                  <c:v>21932330</c:v>
                </c:pt>
                <c:pt idx="707">
                  <c:v>22035530</c:v>
                </c:pt>
                <c:pt idx="708">
                  <c:v>22363530</c:v>
                </c:pt>
                <c:pt idx="709">
                  <c:v>23117100</c:v>
                </c:pt>
                <c:pt idx="710">
                  <c:v>22868980</c:v>
                </c:pt>
                <c:pt idx="711">
                  <c:v>23312730</c:v>
                </c:pt>
                <c:pt idx="712">
                  <c:v>23881450</c:v>
                </c:pt>
                <c:pt idx="713">
                  <c:v>24084560</c:v>
                </c:pt>
                <c:pt idx="714">
                  <c:v>24706600</c:v>
                </c:pt>
                <c:pt idx="715">
                  <c:v>26119330</c:v>
                </c:pt>
                <c:pt idx="716">
                  <c:v>25931650</c:v>
                </c:pt>
                <c:pt idx="717">
                  <c:v>26105710</c:v>
                </c:pt>
                <c:pt idx="718">
                  <c:v>27082680</c:v>
                </c:pt>
                <c:pt idx="719">
                  <c:v>27726850</c:v>
                </c:pt>
                <c:pt idx="720">
                  <c:v>27768500</c:v>
                </c:pt>
                <c:pt idx="721">
                  <c:v>28737350</c:v>
                </c:pt>
                <c:pt idx="722">
                  <c:v>28801630</c:v>
                </c:pt>
                <c:pt idx="723">
                  <c:v>29519490</c:v>
                </c:pt>
                <c:pt idx="724">
                  <c:v>29536630</c:v>
                </c:pt>
                <c:pt idx="725">
                  <c:v>31132030</c:v>
                </c:pt>
                <c:pt idx="726">
                  <c:v>30882550</c:v>
                </c:pt>
                <c:pt idx="727">
                  <c:v>31969390</c:v>
                </c:pt>
                <c:pt idx="728">
                  <c:v>32013730</c:v>
                </c:pt>
                <c:pt idx="729">
                  <c:v>32519800</c:v>
                </c:pt>
                <c:pt idx="730">
                  <c:v>32757600</c:v>
                </c:pt>
                <c:pt idx="731">
                  <c:v>33038210</c:v>
                </c:pt>
                <c:pt idx="732">
                  <c:v>33868360</c:v>
                </c:pt>
                <c:pt idx="733">
                  <c:v>34393270</c:v>
                </c:pt>
                <c:pt idx="734">
                  <c:v>35159230</c:v>
                </c:pt>
                <c:pt idx="735">
                  <c:v>35429310</c:v>
                </c:pt>
                <c:pt idx="736">
                  <c:v>35698050</c:v>
                </c:pt>
                <c:pt idx="737">
                  <c:v>36683750</c:v>
                </c:pt>
                <c:pt idx="738">
                  <c:v>37347390</c:v>
                </c:pt>
                <c:pt idx="739">
                  <c:v>38341100</c:v>
                </c:pt>
                <c:pt idx="740">
                  <c:v>39196710</c:v>
                </c:pt>
                <c:pt idx="741">
                  <c:v>39695900</c:v>
                </c:pt>
                <c:pt idx="742">
                  <c:v>39847210</c:v>
                </c:pt>
                <c:pt idx="743">
                  <c:v>40704580</c:v>
                </c:pt>
                <c:pt idx="744">
                  <c:v>40807110</c:v>
                </c:pt>
                <c:pt idx="745">
                  <c:v>41186030</c:v>
                </c:pt>
                <c:pt idx="746">
                  <c:v>41832840</c:v>
                </c:pt>
                <c:pt idx="747">
                  <c:v>42006610</c:v>
                </c:pt>
                <c:pt idx="748">
                  <c:v>42153480</c:v>
                </c:pt>
                <c:pt idx="749">
                  <c:v>42994070</c:v>
                </c:pt>
                <c:pt idx="750">
                  <c:v>43673490</c:v>
                </c:pt>
                <c:pt idx="751">
                  <c:v>44928260</c:v>
                </c:pt>
                <c:pt idx="752">
                  <c:v>45591820</c:v>
                </c:pt>
                <c:pt idx="753">
                  <c:v>45718390</c:v>
                </c:pt>
                <c:pt idx="754">
                  <c:v>45618870</c:v>
                </c:pt>
                <c:pt idx="755">
                  <c:v>46747430</c:v>
                </c:pt>
                <c:pt idx="756">
                  <c:v>46741170</c:v>
                </c:pt>
                <c:pt idx="757">
                  <c:v>47112750</c:v>
                </c:pt>
                <c:pt idx="758">
                  <c:v>49670220</c:v>
                </c:pt>
                <c:pt idx="759">
                  <c:v>47943760</c:v>
                </c:pt>
                <c:pt idx="760">
                  <c:v>49857890</c:v>
                </c:pt>
                <c:pt idx="761">
                  <c:v>49874160</c:v>
                </c:pt>
                <c:pt idx="762">
                  <c:v>50879940</c:v>
                </c:pt>
                <c:pt idx="763">
                  <c:v>52079690</c:v>
                </c:pt>
                <c:pt idx="764">
                  <c:v>53506510</c:v>
                </c:pt>
                <c:pt idx="765">
                  <c:v>53268350</c:v>
                </c:pt>
                <c:pt idx="766">
                  <c:v>53722950</c:v>
                </c:pt>
                <c:pt idx="767">
                  <c:v>54853770</c:v>
                </c:pt>
                <c:pt idx="768">
                  <c:v>55134660</c:v>
                </c:pt>
                <c:pt idx="769">
                  <c:v>57130160</c:v>
                </c:pt>
                <c:pt idx="770">
                  <c:v>56429810</c:v>
                </c:pt>
                <c:pt idx="771">
                  <c:v>56622340</c:v>
                </c:pt>
                <c:pt idx="772">
                  <c:v>58325130</c:v>
                </c:pt>
                <c:pt idx="773">
                  <c:v>57719480</c:v>
                </c:pt>
                <c:pt idx="774">
                  <c:v>58199150</c:v>
                </c:pt>
                <c:pt idx="775">
                  <c:v>59090820</c:v>
                </c:pt>
                <c:pt idx="776">
                  <c:v>60531280</c:v>
                </c:pt>
                <c:pt idx="777">
                  <c:v>60859760</c:v>
                </c:pt>
                <c:pt idx="778">
                  <c:v>62328020</c:v>
                </c:pt>
                <c:pt idx="779">
                  <c:v>62471440</c:v>
                </c:pt>
                <c:pt idx="780">
                  <c:v>63449610</c:v>
                </c:pt>
                <c:pt idx="781">
                  <c:v>64899220</c:v>
                </c:pt>
                <c:pt idx="782">
                  <c:v>63965630</c:v>
                </c:pt>
                <c:pt idx="783">
                  <c:v>64400280</c:v>
                </c:pt>
                <c:pt idx="784">
                  <c:v>64748220</c:v>
                </c:pt>
                <c:pt idx="785">
                  <c:v>65288020</c:v>
                </c:pt>
                <c:pt idx="786">
                  <c:v>65651370</c:v>
                </c:pt>
                <c:pt idx="787">
                  <c:v>67504540</c:v>
                </c:pt>
                <c:pt idx="788">
                  <c:v>68271550</c:v>
                </c:pt>
                <c:pt idx="789">
                  <c:v>69495270</c:v>
                </c:pt>
                <c:pt idx="790">
                  <c:v>70721390</c:v>
                </c:pt>
                <c:pt idx="791">
                  <c:v>70678270</c:v>
                </c:pt>
                <c:pt idx="792">
                  <c:v>71433410</c:v>
                </c:pt>
                <c:pt idx="793">
                  <c:v>72337070</c:v>
                </c:pt>
                <c:pt idx="794">
                  <c:v>73139040</c:v>
                </c:pt>
                <c:pt idx="795">
                  <c:v>74455440</c:v>
                </c:pt>
                <c:pt idx="796">
                  <c:v>74748560</c:v>
                </c:pt>
                <c:pt idx="797">
                  <c:v>75843900</c:v>
                </c:pt>
                <c:pt idx="798">
                  <c:v>76577000</c:v>
                </c:pt>
                <c:pt idx="799">
                  <c:v>77055600</c:v>
                </c:pt>
                <c:pt idx="800">
                  <c:v>78331290</c:v>
                </c:pt>
                <c:pt idx="801">
                  <c:v>78835860</c:v>
                </c:pt>
                <c:pt idx="802">
                  <c:v>78993370</c:v>
                </c:pt>
                <c:pt idx="803">
                  <c:v>79492290</c:v>
                </c:pt>
                <c:pt idx="804">
                  <c:v>80667380</c:v>
                </c:pt>
                <c:pt idx="805">
                  <c:v>81277740</c:v>
                </c:pt>
                <c:pt idx="806">
                  <c:v>82241300</c:v>
                </c:pt>
                <c:pt idx="807">
                  <c:v>82635880</c:v>
                </c:pt>
                <c:pt idx="808">
                  <c:v>82833430</c:v>
                </c:pt>
                <c:pt idx="809">
                  <c:v>84078130</c:v>
                </c:pt>
                <c:pt idx="810">
                  <c:v>84994150</c:v>
                </c:pt>
                <c:pt idx="811">
                  <c:v>86789130</c:v>
                </c:pt>
                <c:pt idx="812">
                  <c:v>87029960</c:v>
                </c:pt>
                <c:pt idx="813">
                  <c:v>87384190</c:v>
                </c:pt>
                <c:pt idx="814">
                  <c:v>87457500</c:v>
                </c:pt>
                <c:pt idx="815">
                  <c:v>89459240</c:v>
                </c:pt>
                <c:pt idx="816">
                  <c:v>89300240</c:v>
                </c:pt>
                <c:pt idx="817">
                  <c:v>89462780</c:v>
                </c:pt>
                <c:pt idx="818">
                  <c:v>90911310</c:v>
                </c:pt>
                <c:pt idx="819">
                  <c:v>90727220</c:v>
                </c:pt>
                <c:pt idx="820">
                  <c:v>91323830</c:v>
                </c:pt>
                <c:pt idx="821">
                  <c:v>92870010</c:v>
                </c:pt>
                <c:pt idx="822">
                  <c:v>93204990</c:v>
                </c:pt>
                <c:pt idx="823">
                  <c:v>93272900</c:v>
                </c:pt>
                <c:pt idx="824">
                  <c:v>95253240</c:v>
                </c:pt>
                <c:pt idx="825">
                  <c:v>95140870</c:v>
                </c:pt>
                <c:pt idx="826">
                  <c:v>95435220</c:v>
                </c:pt>
                <c:pt idx="827">
                  <c:v>96877700</c:v>
                </c:pt>
                <c:pt idx="828">
                  <c:v>97269750</c:v>
                </c:pt>
                <c:pt idx="829">
                  <c:v>100936470</c:v>
                </c:pt>
                <c:pt idx="830">
                  <c:v>99317890</c:v>
                </c:pt>
                <c:pt idx="831">
                  <c:v>104846620</c:v>
                </c:pt>
                <c:pt idx="832">
                  <c:v>105686170</c:v>
                </c:pt>
                <c:pt idx="833">
                  <c:v>104650210</c:v>
                </c:pt>
                <c:pt idx="834">
                  <c:v>104367420</c:v>
                </c:pt>
                <c:pt idx="835">
                  <c:v>107576560</c:v>
                </c:pt>
                <c:pt idx="836">
                  <c:v>105644100</c:v>
                </c:pt>
                <c:pt idx="837">
                  <c:v>104995620</c:v>
                </c:pt>
                <c:pt idx="838">
                  <c:v>107651120</c:v>
                </c:pt>
                <c:pt idx="839">
                  <c:v>106113950</c:v>
                </c:pt>
                <c:pt idx="840">
                  <c:v>105937120</c:v>
                </c:pt>
                <c:pt idx="841">
                  <c:v>109175420</c:v>
                </c:pt>
                <c:pt idx="842">
                  <c:v>107975520</c:v>
                </c:pt>
                <c:pt idx="843">
                  <c:v>107948260</c:v>
                </c:pt>
                <c:pt idx="844">
                  <c:v>109521910</c:v>
                </c:pt>
                <c:pt idx="845">
                  <c:v>109421760</c:v>
                </c:pt>
                <c:pt idx="846">
                  <c:v>109962180</c:v>
                </c:pt>
                <c:pt idx="847">
                  <c:v>114260490</c:v>
                </c:pt>
                <c:pt idx="848">
                  <c:v>113814220</c:v>
                </c:pt>
                <c:pt idx="849">
                  <c:v>113528220</c:v>
                </c:pt>
                <c:pt idx="850">
                  <c:v>114982230</c:v>
                </c:pt>
                <c:pt idx="851">
                  <c:v>115298730</c:v>
                </c:pt>
                <c:pt idx="852">
                  <c:v>116465160</c:v>
                </c:pt>
                <c:pt idx="853">
                  <c:v>117998550</c:v>
                </c:pt>
                <c:pt idx="854">
                  <c:v>117712550</c:v>
                </c:pt>
                <c:pt idx="855">
                  <c:v>119602920</c:v>
                </c:pt>
                <c:pt idx="856">
                  <c:v>119249040</c:v>
                </c:pt>
                <c:pt idx="857">
                  <c:v>119945100</c:v>
                </c:pt>
                <c:pt idx="858">
                  <c:v>120932930</c:v>
                </c:pt>
                <c:pt idx="859">
                  <c:v>125737720</c:v>
                </c:pt>
                <c:pt idx="860">
                  <c:v>124838690</c:v>
                </c:pt>
                <c:pt idx="861">
                  <c:v>126129080</c:v>
                </c:pt>
                <c:pt idx="862">
                  <c:v>126912040</c:v>
                </c:pt>
                <c:pt idx="863">
                  <c:v>126335270</c:v>
                </c:pt>
                <c:pt idx="864">
                  <c:v>127801970</c:v>
                </c:pt>
                <c:pt idx="865">
                  <c:v>129064610</c:v>
                </c:pt>
                <c:pt idx="866">
                  <c:v>129780840</c:v>
                </c:pt>
                <c:pt idx="867">
                  <c:v>130988290</c:v>
                </c:pt>
                <c:pt idx="868">
                  <c:v>130762530</c:v>
                </c:pt>
                <c:pt idx="869">
                  <c:v>133240010</c:v>
                </c:pt>
                <c:pt idx="870">
                  <c:v>133262680</c:v>
                </c:pt>
                <c:pt idx="871">
                  <c:v>135674920</c:v>
                </c:pt>
                <c:pt idx="872">
                  <c:v>137231820</c:v>
                </c:pt>
                <c:pt idx="873">
                  <c:v>139426460</c:v>
                </c:pt>
                <c:pt idx="874">
                  <c:v>139151140</c:v>
                </c:pt>
                <c:pt idx="875">
                  <c:v>141612690</c:v>
                </c:pt>
                <c:pt idx="876">
                  <c:v>141767930</c:v>
                </c:pt>
                <c:pt idx="877">
                  <c:v>142624030</c:v>
                </c:pt>
                <c:pt idx="878">
                  <c:v>144200000</c:v>
                </c:pt>
                <c:pt idx="879">
                  <c:v>144973510</c:v>
                </c:pt>
                <c:pt idx="880">
                  <c:v>144883700</c:v>
                </c:pt>
                <c:pt idx="881">
                  <c:v>148027650</c:v>
                </c:pt>
                <c:pt idx="882">
                  <c:v>149335800</c:v>
                </c:pt>
                <c:pt idx="883">
                  <c:v>151135120</c:v>
                </c:pt>
                <c:pt idx="884">
                  <c:v>152601040</c:v>
                </c:pt>
                <c:pt idx="885">
                  <c:v>152611520</c:v>
                </c:pt>
                <c:pt idx="886">
                  <c:v>152723520</c:v>
                </c:pt>
                <c:pt idx="887">
                  <c:v>155490960</c:v>
                </c:pt>
                <c:pt idx="888">
                  <c:v>155170500</c:v>
                </c:pt>
                <c:pt idx="889">
                  <c:v>155989480</c:v>
                </c:pt>
                <c:pt idx="890">
                  <c:v>158660610</c:v>
                </c:pt>
                <c:pt idx="891">
                  <c:v>157847170</c:v>
                </c:pt>
                <c:pt idx="892">
                  <c:v>162418540</c:v>
                </c:pt>
                <c:pt idx="893">
                  <c:v>160325260</c:v>
                </c:pt>
                <c:pt idx="894">
                  <c:v>162175290</c:v>
                </c:pt>
                <c:pt idx="895">
                  <c:v>164653130</c:v>
                </c:pt>
                <c:pt idx="896">
                  <c:v>167818220</c:v>
                </c:pt>
                <c:pt idx="897">
                  <c:v>165742741</c:v>
                </c:pt>
                <c:pt idx="898">
                  <c:v>165697414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1-4F31-B67B-49A2D4CB33CF}"/>
            </c:ext>
          </c:extLst>
        </c:ser>
        <c:ser>
          <c:idx val="2"/>
          <c:order val="2"/>
          <c:tx>
            <c:strRef>
              <c:f>'My Series'!$D$1</c:f>
              <c:strCache>
                <c:ptCount val="1"/>
                <c:pt idx="0">
                  <c:v>Scheduled Commercial Banks: Assets: Banking System</c:v>
                </c:pt>
              </c:strCache>
            </c:strRef>
          </c:tx>
          <c:cat>
            <c:numRef>
              <c:f>'My Series'!$A$27:$A$925</c:f>
              <c:numCache>
                <c:formatCode>mm/yyyy</c:formatCode>
                <c:ptCount val="899"/>
                <c:pt idx="0">
                  <c:v>17380</c:v>
                </c:pt>
                <c:pt idx="1">
                  <c:v>17411</c:v>
                </c:pt>
                <c:pt idx="2">
                  <c:v>17441</c:v>
                </c:pt>
                <c:pt idx="3">
                  <c:v>17472</c:v>
                </c:pt>
                <c:pt idx="4">
                  <c:v>17502</c:v>
                </c:pt>
                <c:pt idx="5">
                  <c:v>17533</c:v>
                </c:pt>
                <c:pt idx="6">
                  <c:v>17564</c:v>
                </c:pt>
                <c:pt idx="7">
                  <c:v>17593</c:v>
                </c:pt>
                <c:pt idx="8">
                  <c:v>17624</c:v>
                </c:pt>
                <c:pt idx="9">
                  <c:v>17654</c:v>
                </c:pt>
                <c:pt idx="10">
                  <c:v>17685</c:v>
                </c:pt>
                <c:pt idx="11">
                  <c:v>17715</c:v>
                </c:pt>
                <c:pt idx="12">
                  <c:v>17746</c:v>
                </c:pt>
                <c:pt idx="13">
                  <c:v>17777</c:v>
                </c:pt>
                <c:pt idx="14">
                  <c:v>17807</c:v>
                </c:pt>
                <c:pt idx="15">
                  <c:v>17838</c:v>
                </c:pt>
                <c:pt idx="16">
                  <c:v>17868</c:v>
                </c:pt>
                <c:pt idx="17">
                  <c:v>17899</c:v>
                </c:pt>
                <c:pt idx="18">
                  <c:v>17930</c:v>
                </c:pt>
                <c:pt idx="19">
                  <c:v>17958</c:v>
                </c:pt>
                <c:pt idx="20">
                  <c:v>17989</c:v>
                </c:pt>
                <c:pt idx="21">
                  <c:v>18019</c:v>
                </c:pt>
                <c:pt idx="22">
                  <c:v>18050</c:v>
                </c:pt>
                <c:pt idx="23">
                  <c:v>18080</c:v>
                </c:pt>
                <c:pt idx="24">
                  <c:v>18111</c:v>
                </c:pt>
                <c:pt idx="25">
                  <c:v>18142</c:v>
                </c:pt>
                <c:pt idx="26">
                  <c:v>18172</c:v>
                </c:pt>
                <c:pt idx="27">
                  <c:v>18203</c:v>
                </c:pt>
                <c:pt idx="28">
                  <c:v>18233</c:v>
                </c:pt>
                <c:pt idx="29">
                  <c:v>18264</c:v>
                </c:pt>
                <c:pt idx="30">
                  <c:v>18295</c:v>
                </c:pt>
                <c:pt idx="31">
                  <c:v>18323</c:v>
                </c:pt>
                <c:pt idx="32">
                  <c:v>18354</c:v>
                </c:pt>
                <c:pt idx="33">
                  <c:v>18384</c:v>
                </c:pt>
                <c:pt idx="34">
                  <c:v>18415</c:v>
                </c:pt>
                <c:pt idx="35">
                  <c:v>18445</c:v>
                </c:pt>
                <c:pt idx="36">
                  <c:v>18476</c:v>
                </c:pt>
                <c:pt idx="37">
                  <c:v>18507</c:v>
                </c:pt>
                <c:pt idx="38">
                  <c:v>18537</c:v>
                </c:pt>
                <c:pt idx="39">
                  <c:v>18568</c:v>
                </c:pt>
                <c:pt idx="40">
                  <c:v>18598</c:v>
                </c:pt>
                <c:pt idx="41">
                  <c:v>18629</c:v>
                </c:pt>
                <c:pt idx="42">
                  <c:v>18660</c:v>
                </c:pt>
                <c:pt idx="43">
                  <c:v>18688</c:v>
                </c:pt>
                <c:pt idx="44">
                  <c:v>18719</c:v>
                </c:pt>
                <c:pt idx="45">
                  <c:v>18749</c:v>
                </c:pt>
                <c:pt idx="46">
                  <c:v>18780</c:v>
                </c:pt>
                <c:pt idx="47">
                  <c:v>18810</c:v>
                </c:pt>
                <c:pt idx="48">
                  <c:v>18841</c:v>
                </c:pt>
                <c:pt idx="49">
                  <c:v>18872</c:v>
                </c:pt>
                <c:pt idx="50">
                  <c:v>18902</c:v>
                </c:pt>
                <c:pt idx="51">
                  <c:v>18933</c:v>
                </c:pt>
                <c:pt idx="52">
                  <c:v>18963</c:v>
                </c:pt>
                <c:pt idx="53">
                  <c:v>18994</c:v>
                </c:pt>
                <c:pt idx="54">
                  <c:v>19025</c:v>
                </c:pt>
                <c:pt idx="55">
                  <c:v>19054</c:v>
                </c:pt>
                <c:pt idx="56">
                  <c:v>19085</c:v>
                </c:pt>
                <c:pt idx="57">
                  <c:v>19115</c:v>
                </c:pt>
                <c:pt idx="58">
                  <c:v>19146</c:v>
                </c:pt>
                <c:pt idx="59">
                  <c:v>19176</c:v>
                </c:pt>
                <c:pt idx="60">
                  <c:v>19207</c:v>
                </c:pt>
                <c:pt idx="61">
                  <c:v>19238</c:v>
                </c:pt>
                <c:pt idx="62">
                  <c:v>19268</c:v>
                </c:pt>
                <c:pt idx="63">
                  <c:v>19299</c:v>
                </c:pt>
                <c:pt idx="64">
                  <c:v>19329</c:v>
                </c:pt>
                <c:pt idx="65">
                  <c:v>19360</c:v>
                </c:pt>
                <c:pt idx="66">
                  <c:v>19391</c:v>
                </c:pt>
                <c:pt idx="67">
                  <c:v>19419</c:v>
                </c:pt>
                <c:pt idx="68">
                  <c:v>19450</c:v>
                </c:pt>
                <c:pt idx="69">
                  <c:v>19480</c:v>
                </c:pt>
                <c:pt idx="70">
                  <c:v>19511</c:v>
                </c:pt>
                <c:pt idx="71">
                  <c:v>19541</c:v>
                </c:pt>
                <c:pt idx="72">
                  <c:v>19572</c:v>
                </c:pt>
                <c:pt idx="73">
                  <c:v>19603</c:v>
                </c:pt>
                <c:pt idx="74">
                  <c:v>19633</c:v>
                </c:pt>
                <c:pt idx="75">
                  <c:v>19664</c:v>
                </c:pt>
                <c:pt idx="76">
                  <c:v>19694</c:v>
                </c:pt>
                <c:pt idx="77">
                  <c:v>19725</c:v>
                </c:pt>
                <c:pt idx="78">
                  <c:v>19756</c:v>
                </c:pt>
                <c:pt idx="79">
                  <c:v>19784</c:v>
                </c:pt>
                <c:pt idx="80">
                  <c:v>19815</c:v>
                </c:pt>
                <c:pt idx="81">
                  <c:v>19845</c:v>
                </c:pt>
                <c:pt idx="82">
                  <c:v>19876</c:v>
                </c:pt>
                <c:pt idx="83">
                  <c:v>19906</c:v>
                </c:pt>
                <c:pt idx="84">
                  <c:v>19937</c:v>
                </c:pt>
                <c:pt idx="85">
                  <c:v>19968</c:v>
                </c:pt>
                <c:pt idx="86">
                  <c:v>19998</c:v>
                </c:pt>
                <c:pt idx="87">
                  <c:v>20029</c:v>
                </c:pt>
                <c:pt idx="88">
                  <c:v>20059</c:v>
                </c:pt>
                <c:pt idx="89">
                  <c:v>20090</c:v>
                </c:pt>
                <c:pt idx="90">
                  <c:v>20121</c:v>
                </c:pt>
                <c:pt idx="91">
                  <c:v>20149</c:v>
                </c:pt>
                <c:pt idx="92">
                  <c:v>20180</c:v>
                </c:pt>
                <c:pt idx="93">
                  <c:v>20210</c:v>
                </c:pt>
                <c:pt idx="94">
                  <c:v>20241</c:v>
                </c:pt>
                <c:pt idx="95">
                  <c:v>20271</c:v>
                </c:pt>
                <c:pt idx="96">
                  <c:v>20302</c:v>
                </c:pt>
                <c:pt idx="97">
                  <c:v>20333</c:v>
                </c:pt>
                <c:pt idx="98">
                  <c:v>20363</c:v>
                </c:pt>
                <c:pt idx="99">
                  <c:v>20394</c:v>
                </c:pt>
                <c:pt idx="100">
                  <c:v>20424</c:v>
                </c:pt>
                <c:pt idx="101">
                  <c:v>20455</c:v>
                </c:pt>
                <c:pt idx="102">
                  <c:v>20486</c:v>
                </c:pt>
                <c:pt idx="103">
                  <c:v>20515</c:v>
                </c:pt>
                <c:pt idx="104">
                  <c:v>20546</c:v>
                </c:pt>
                <c:pt idx="105">
                  <c:v>20576</c:v>
                </c:pt>
                <c:pt idx="106">
                  <c:v>20607</c:v>
                </c:pt>
                <c:pt idx="107">
                  <c:v>20637</c:v>
                </c:pt>
                <c:pt idx="108">
                  <c:v>20668</c:v>
                </c:pt>
                <c:pt idx="109">
                  <c:v>20699</c:v>
                </c:pt>
                <c:pt idx="110">
                  <c:v>20729</c:v>
                </c:pt>
                <c:pt idx="111">
                  <c:v>20760</c:v>
                </c:pt>
                <c:pt idx="112">
                  <c:v>20790</c:v>
                </c:pt>
                <c:pt idx="113">
                  <c:v>20821</c:v>
                </c:pt>
                <c:pt idx="114">
                  <c:v>20852</c:v>
                </c:pt>
                <c:pt idx="115">
                  <c:v>20880</c:v>
                </c:pt>
                <c:pt idx="116">
                  <c:v>20911</c:v>
                </c:pt>
                <c:pt idx="117">
                  <c:v>20941</c:v>
                </c:pt>
                <c:pt idx="118">
                  <c:v>20972</c:v>
                </c:pt>
                <c:pt idx="119">
                  <c:v>21002</c:v>
                </c:pt>
                <c:pt idx="120">
                  <c:v>21033</c:v>
                </c:pt>
                <c:pt idx="121">
                  <c:v>21064</c:v>
                </c:pt>
                <c:pt idx="122">
                  <c:v>21094</c:v>
                </c:pt>
                <c:pt idx="123">
                  <c:v>21125</c:v>
                </c:pt>
                <c:pt idx="124">
                  <c:v>21155</c:v>
                </c:pt>
                <c:pt idx="125">
                  <c:v>21186</c:v>
                </c:pt>
                <c:pt idx="126">
                  <c:v>21217</c:v>
                </c:pt>
                <c:pt idx="127">
                  <c:v>21245</c:v>
                </c:pt>
                <c:pt idx="128">
                  <c:v>21276</c:v>
                </c:pt>
                <c:pt idx="129">
                  <c:v>21306</c:v>
                </c:pt>
                <c:pt idx="130">
                  <c:v>21337</c:v>
                </c:pt>
                <c:pt idx="131">
                  <c:v>21367</c:v>
                </c:pt>
                <c:pt idx="132">
                  <c:v>21398</c:v>
                </c:pt>
                <c:pt idx="133">
                  <c:v>21429</c:v>
                </c:pt>
                <c:pt idx="134">
                  <c:v>21459</c:v>
                </c:pt>
                <c:pt idx="135">
                  <c:v>21490</c:v>
                </c:pt>
                <c:pt idx="136">
                  <c:v>21520</c:v>
                </c:pt>
                <c:pt idx="137">
                  <c:v>21551</c:v>
                </c:pt>
                <c:pt idx="138">
                  <c:v>21582</c:v>
                </c:pt>
                <c:pt idx="139">
                  <c:v>21610</c:v>
                </c:pt>
                <c:pt idx="140">
                  <c:v>21641</c:v>
                </c:pt>
                <c:pt idx="141">
                  <c:v>21671</c:v>
                </c:pt>
                <c:pt idx="142">
                  <c:v>21702</c:v>
                </c:pt>
                <c:pt idx="143">
                  <c:v>21732</c:v>
                </c:pt>
                <c:pt idx="144">
                  <c:v>21763</c:v>
                </c:pt>
                <c:pt idx="145">
                  <c:v>21794</c:v>
                </c:pt>
                <c:pt idx="146">
                  <c:v>21824</c:v>
                </c:pt>
                <c:pt idx="147">
                  <c:v>21855</c:v>
                </c:pt>
                <c:pt idx="148">
                  <c:v>21885</c:v>
                </c:pt>
                <c:pt idx="149">
                  <c:v>21916</c:v>
                </c:pt>
                <c:pt idx="150">
                  <c:v>21947</c:v>
                </c:pt>
                <c:pt idx="151">
                  <c:v>21976</c:v>
                </c:pt>
                <c:pt idx="152">
                  <c:v>22007</c:v>
                </c:pt>
                <c:pt idx="153">
                  <c:v>22037</c:v>
                </c:pt>
                <c:pt idx="154">
                  <c:v>22068</c:v>
                </c:pt>
                <c:pt idx="155">
                  <c:v>22098</c:v>
                </c:pt>
                <c:pt idx="156">
                  <c:v>22129</c:v>
                </c:pt>
                <c:pt idx="157">
                  <c:v>22160</c:v>
                </c:pt>
                <c:pt idx="158">
                  <c:v>22190</c:v>
                </c:pt>
                <c:pt idx="159">
                  <c:v>22221</c:v>
                </c:pt>
                <c:pt idx="160">
                  <c:v>22251</c:v>
                </c:pt>
                <c:pt idx="161">
                  <c:v>22282</c:v>
                </c:pt>
                <c:pt idx="162">
                  <c:v>22313</c:v>
                </c:pt>
                <c:pt idx="163">
                  <c:v>22341</c:v>
                </c:pt>
                <c:pt idx="164">
                  <c:v>22372</c:v>
                </c:pt>
                <c:pt idx="165">
                  <c:v>22402</c:v>
                </c:pt>
                <c:pt idx="166">
                  <c:v>22433</c:v>
                </c:pt>
                <c:pt idx="167">
                  <c:v>22463</c:v>
                </c:pt>
                <c:pt idx="168">
                  <c:v>22494</c:v>
                </c:pt>
                <c:pt idx="169">
                  <c:v>22525</c:v>
                </c:pt>
                <c:pt idx="170">
                  <c:v>22555</c:v>
                </c:pt>
                <c:pt idx="171">
                  <c:v>22586</c:v>
                </c:pt>
                <c:pt idx="172">
                  <c:v>22616</c:v>
                </c:pt>
                <c:pt idx="173">
                  <c:v>22647</c:v>
                </c:pt>
                <c:pt idx="174">
                  <c:v>22678</c:v>
                </c:pt>
                <c:pt idx="175">
                  <c:v>22706</c:v>
                </c:pt>
                <c:pt idx="176">
                  <c:v>22737</c:v>
                </c:pt>
                <c:pt idx="177">
                  <c:v>22767</c:v>
                </c:pt>
                <c:pt idx="178">
                  <c:v>22798</c:v>
                </c:pt>
                <c:pt idx="179">
                  <c:v>22828</c:v>
                </c:pt>
                <c:pt idx="180">
                  <c:v>22859</c:v>
                </c:pt>
                <c:pt idx="181">
                  <c:v>22890</c:v>
                </c:pt>
                <c:pt idx="182">
                  <c:v>22920</c:v>
                </c:pt>
                <c:pt idx="183">
                  <c:v>22951</c:v>
                </c:pt>
                <c:pt idx="184">
                  <c:v>22981</c:v>
                </c:pt>
                <c:pt idx="185">
                  <c:v>23012</c:v>
                </c:pt>
                <c:pt idx="186">
                  <c:v>23043</c:v>
                </c:pt>
                <c:pt idx="187">
                  <c:v>23071</c:v>
                </c:pt>
                <c:pt idx="188">
                  <c:v>23102</c:v>
                </c:pt>
                <c:pt idx="189">
                  <c:v>23132</c:v>
                </c:pt>
                <c:pt idx="190">
                  <c:v>23163</c:v>
                </c:pt>
                <c:pt idx="191">
                  <c:v>23193</c:v>
                </c:pt>
                <c:pt idx="192">
                  <c:v>23224</c:v>
                </c:pt>
                <c:pt idx="193">
                  <c:v>23255</c:v>
                </c:pt>
                <c:pt idx="194">
                  <c:v>23285</c:v>
                </c:pt>
                <c:pt idx="195">
                  <c:v>23316</c:v>
                </c:pt>
                <c:pt idx="196">
                  <c:v>23346</c:v>
                </c:pt>
                <c:pt idx="197">
                  <c:v>23377</c:v>
                </c:pt>
                <c:pt idx="198">
                  <c:v>23408</c:v>
                </c:pt>
                <c:pt idx="199">
                  <c:v>23437</c:v>
                </c:pt>
                <c:pt idx="200">
                  <c:v>23468</c:v>
                </c:pt>
                <c:pt idx="201">
                  <c:v>23498</c:v>
                </c:pt>
                <c:pt idx="202">
                  <c:v>23529</c:v>
                </c:pt>
                <c:pt idx="203">
                  <c:v>23559</c:v>
                </c:pt>
                <c:pt idx="204">
                  <c:v>23590</c:v>
                </c:pt>
                <c:pt idx="205">
                  <c:v>23621</c:v>
                </c:pt>
                <c:pt idx="206">
                  <c:v>23651</c:v>
                </c:pt>
                <c:pt idx="207">
                  <c:v>23682</c:v>
                </c:pt>
                <c:pt idx="208">
                  <c:v>23712</c:v>
                </c:pt>
                <c:pt idx="209">
                  <c:v>23743</c:v>
                </c:pt>
                <c:pt idx="210">
                  <c:v>23774</c:v>
                </c:pt>
                <c:pt idx="211">
                  <c:v>23802</c:v>
                </c:pt>
                <c:pt idx="212">
                  <c:v>23833</c:v>
                </c:pt>
                <c:pt idx="213">
                  <c:v>23863</c:v>
                </c:pt>
                <c:pt idx="214">
                  <c:v>23894</c:v>
                </c:pt>
                <c:pt idx="215">
                  <c:v>23924</c:v>
                </c:pt>
                <c:pt idx="216">
                  <c:v>23955</c:v>
                </c:pt>
                <c:pt idx="217">
                  <c:v>23986</c:v>
                </c:pt>
                <c:pt idx="218">
                  <c:v>24016</c:v>
                </c:pt>
                <c:pt idx="219">
                  <c:v>24047</c:v>
                </c:pt>
                <c:pt idx="220">
                  <c:v>24077</c:v>
                </c:pt>
                <c:pt idx="221">
                  <c:v>24108</c:v>
                </c:pt>
                <c:pt idx="222">
                  <c:v>24139</c:v>
                </c:pt>
                <c:pt idx="223">
                  <c:v>24167</c:v>
                </c:pt>
                <c:pt idx="224">
                  <c:v>24198</c:v>
                </c:pt>
                <c:pt idx="225">
                  <c:v>24228</c:v>
                </c:pt>
                <c:pt idx="226">
                  <c:v>24259</c:v>
                </c:pt>
                <c:pt idx="227">
                  <c:v>24289</c:v>
                </c:pt>
                <c:pt idx="228">
                  <c:v>24320</c:v>
                </c:pt>
                <c:pt idx="229">
                  <c:v>24351</c:v>
                </c:pt>
                <c:pt idx="230">
                  <c:v>24381</c:v>
                </c:pt>
                <c:pt idx="231">
                  <c:v>24412</c:v>
                </c:pt>
                <c:pt idx="232">
                  <c:v>24442</c:v>
                </c:pt>
                <c:pt idx="233">
                  <c:v>24473</c:v>
                </c:pt>
                <c:pt idx="234">
                  <c:v>24504</c:v>
                </c:pt>
                <c:pt idx="235">
                  <c:v>24532</c:v>
                </c:pt>
                <c:pt idx="236">
                  <c:v>24563</c:v>
                </c:pt>
                <c:pt idx="237">
                  <c:v>24593</c:v>
                </c:pt>
                <c:pt idx="238">
                  <c:v>24624</c:v>
                </c:pt>
                <c:pt idx="239">
                  <c:v>24654</c:v>
                </c:pt>
                <c:pt idx="240">
                  <c:v>24685</c:v>
                </c:pt>
                <c:pt idx="241">
                  <c:v>24716</c:v>
                </c:pt>
                <c:pt idx="242">
                  <c:v>24746</c:v>
                </c:pt>
                <c:pt idx="243">
                  <c:v>24777</c:v>
                </c:pt>
                <c:pt idx="244">
                  <c:v>24807</c:v>
                </c:pt>
                <c:pt idx="245">
                  <c:v>24838</c:v>
                </c:pt>
                <c:pt idx="246">
                  <c:v>24869</c:v>
                </c:pt>
                <c:pt idx="247">
                  <c:v>24898</c:v>
                </c:pt>
                <c:pt idx="248">
                  <c:v>24929</c:v>
                </c:pt>
                <c:pt idx="249">
                  <c:v>24959</c:v>
                </c:pt>
                <c:pt idx="250">
                  <c:v>24990</c:v>
                </c:pt>
                <c:pt idx="251">
                  <c:v>25020</c:v>
                </c:pt>
                <c:pt idx="252">
                  <c:v>25051</c:v>
                </c:pt>
                <c:pt idx="253">
                  <c:v>25082</c:v>
                </c:pt>
                <c:pt idx="254">
                  <c:v>25112</c:v>
                </c:pt>
                <c:pt idx="255">
                  <c:v>25143</c:v>
                </c:pt>
                <c:pt idx="256">
                  <c:v>25173</c:v>
                </c:pt>
                <c:pt idx="257">
                  <c:v>25204</c:v>
                </c:pt>
                <c:pt idx="258">
                  <c:v>25235</c:v>
                </c:pt>
                <c:pt idx="259">
                  <c:v>25263</c:v>
                </c:pt>
                <c:pt idx="260">
                  <c:v>25294</c:v>
                </c:pt>
                <c:pt idx="261">
                  <c:v>25324</c:v>
                </c:pt>
                <c:pt idx="262">
                  <c:v>25355</c:v>
                </c:pt>
                <c:pt idx="263">
                  <c:v>25385</c:v>
                </c:pt>
                <c:pt idx="264">
                  <c:v>25416</c:v>
                </c:pt>
                <c:pt idx="265">
                  <c:v>25447</c:v>
                </c:pt>
                <c:pt idx="266">
                  <c:v>25477</c:v>
                </c:pt>
                <c:pt idx="267">
                  <c:v>25508</c:v>
                </c:pt>
                <c:pt idx="268">
                  <c:v>25538</c:v>
                </c:pt>
                <c:pt idx="269">
                  <c:v>25569</c:v>
                </c:pt>
                <c:pt idx="270">
                  <c:v>25600</c:v>
                </c:pt>
                <c:pt idx="271">
                  <c:v>25628</c:v>
                </c:pt>
                <c:pt idx="272">
                  <c:v>25659</c:v>
                </c:pt>
                <c:pt idx="273">
                  <c:v>25689</c:v>
                </c:pt>
                <c:pt idx="274">
                  <c:v>25720</c:v>
                </c:pt>
                <c:pt idx="275">
                  <c:v>25750</c:v>
                </c:pt>
                <c:pt idx="276">
                  <c:v>25781</c:v>
                </c:pt>
                <c:pt idx="277">
                  <c:v>25812</c:v>
                </c:pt>
                <c:pt idx="278">
                  <c:v>25842</c:v>
                </c:pt>
                <c:pt idx="279">
                  <c:v>25873</c:v>
                </c:pt>
                <c:pt idx="280">
                  <c:v>25903</c:v>
                </c:pt>
                <c:pt idx="281">
                  <c:v>25934</c:v>
                </c:pt>
                <c:pt idx="282">
                  <c:v>25965</c:v>
                </c:pt>
                <c:pt idx="283">
                  <c:v>25993</c:v>
                </c:pt>
                <c:pt idx="284">
                  <c:v>26024</c:v>
                </c:pt>
                <c:pt idx="285">
                  <c:v>26054</c:v>
                </c:pt>
                <c:pt idx="286">
                  <c:v>26085</c:v>
                </c:pt>
                <c:pt idx="287">
                  <c:v>26115</c:v>
                </c:pt>
                <c:pt idx="288">
                  <c:v>26146</c:v>
                </c:pt>
                <c:pt idx="289">
                  <c:v>26177</c:v>
                </c:pt>
                <c:pt idx="290">
                  <c:v>26207</c:v>
                </c:pt>
                <c:pt idx="291">
                  <c:v>26238</c:v>
                </c:pt>
                <c:pt idx="292">
                  <c:v>26268</c:v>
                </c:pt>
                <c:pt idx="293">
                  <c:v>26299</c:v>
                </c:pt>
                <c:pt idx="294">
                  <c:v>26330</c:v>
                </c:pt>
                <c:pt idx="295">
                  <c:v>26359</c:v>
                </c:pt>
                <c:pt idx="296">
                  <c:v>26390</c:v>
                </c:pt>
                <c:pt idx="297">
                  <c:v>26420</c:v>
                </c:pt>
                <c:pt idx="298">
                  <c:v>26451</c:v>
                </c:pt>
                <c:pt idx="299">
                  <c:v>26481</c:v>
                </c:pt>
                <c:pt idx="300">
                  <c:v>26512</c:v>
                </c:pt>
                <c:pt idx="301">
                  <c:v>26543</c:v>
                </c:pt>
                <c:pt idx="302">
                  <c:v>26573</c:v>
                </c:pt>
                <c:pt idx="303">
                  <c:v>26604</c:v>
                </c:pt>
                <c:pt idx="304">
                  <c:v>26634</c:v>
                </c:pt>
                <c:pt idx="305">
                  <c:v>26665</c:v>
                </c:pt>
                <c:pt idx="306">
                  <c:v>26696</c:v>
                </c:pt>
                <c:pt idx="307">
                  <c:v>26724</c:v>
                </c:pt>
                <c:pt idx="308">
                  <c:v>26755</c:v>
                </c:pt>
                <c:pt idx="309">
                  <c:v>26785</c:v>
                </c:pt>
                <c:pt idx="310">
                  <c:v>26816</c:v>
                </c:pt>
                <c:pt idx="311">
                  <c:v>26846</c:v>
                </c:pt>
                <c:pt idx="312">
                  <c:v>26877</c:v>
                </c:pt>
                <c:pt idx="313">
                  <c:v>26908</c:v>
                </c:pt>
                <c:pt idx="314">
                  <c:v>26938</c:v>
                </c:pt>
                <c:pt idx="315">
                  <c:v>26969</c:v>
                </c:pt>
                <c:pt idx="316">
                  <c:v>26999</c:v>
                </c:pt>
                <c:pt idx="317">
                  <c:v>27030</c:v>
                </c:pt>
                <c:pt idx="318">
                  <c:v>27061</c:v>
                </c:pt>
                <c:pt idx="319">
                  <c:v>27089</c:v>
                </c:pt>
                <c:pt idx="320">
                  <c:v>27120</c:v>
                </c:pt>
                <c:pt idx="321">
                  <c:v>27150</c:v>
                </c:pt>
                <c:pt idx="322">
                  <c:v>27181</c:v>
                </c:pt>
                <c:pt idx="323">
                  <c:v>27211</c:v>
                </c:pt>
                <c:pt idx="324">
                  <c:v>27242</c:v>
                </c:pt>
                <c:pt idx="325">
                  <c:v>27273</c:v>
                </c:pt>
                <c:pt idx="326">
                  <c:v>27303</c:v>
                </c:pt>
                <c:pt idx="327">
                  <c:v>27334</c:v>
                </c:pt>
                <c:pt idx="328">
                  <c:v>27364</c:v>
                </c:pt>
                <c:pt idx="329">
                  <c:v>27395</c:v>
                </c:pt>
                <c:pt idx="330">
                  <c:v>27426</c:v>
                </c:pt>
                <c:pt idx="331">
                  <c:v>27454</c:v>
                </c:pt>
                <c:pt idx="332">
                  <c:v>27485</c:v>
                </c:pt>
                <c:pt idx="333">
                  <c:v>27515</c:v>
                </c:pt>
                <c:pt idx="334">
                  <c:v>27546</c:v>
                </c:pt>
                <c:pt idx="335">
                  <c:v>27576</c:v>
                </c:pt>
                <c:pt idx="336">
                  <c:v>27607</c:v>
                </c:pt>
                <c:pt idx="337">
                  <c:v>27638</c:v>
                </c:pt>
                <c:pt idx="338">
                  <c:v>27668</c:v>
                </c:pt>
                <c:pt idx="339">
                  <c:v>27699</c:v>
                </c:pt>
                <c:pt idx="340">
                  <c:v>27729</c:v>
                </c:pt>
                <c:pt idx="341">
                  <c:v>27760</c:v>
                </c:pt>
                <c:pt idx="342">
                  <c:v>27791</c:v>
                </c:pt>
                <c:pt idx="343">
                  <c:v>27820</c:v>
                </c:pt>
                <c:pt idx="344">
                  <c:v>27851</c:v>
                </c:pt>
                <c:pt idx="345">
                  <c:v>27881</c:v>
                </c:pt>
                <c:pt idx="346">
                  <c:v>27912</c:v>
                </c:pt>
                <c:pt idx="347">
                  <c:v>27942</c:v>
                </c:pt>
                <c:pt idx="348">
                  <c:v>27973</c:v>
                </c:pt>
                <c:pt idx="349">
                  <c:v>28004</c:v>
                </c:pt>
                <c:pt idx="350">
                  <c:v>28034</c:v>
                </c:pt>
                <c:pt idx="351">
                  <c:v>28065</c:v>
                </c:pt>
                <c:pt idx="352">
                  <c:v>28095</c:v>
                </c:pt>
                <c:pt idx="353">
                  <c:v>28126</c:v>
                </c:pt>
                <c:pt idx="354">
                  <c:v>28157</c:v>
                </c:pt>
                <c:pt idx="355">
                  <c:v>28185</c:v>
                </c:pt>
                <c:pt idx="356">
                  <c:v>28216</c:v>
                </c:pt>
                <c:pt idx="357">
                  <c:v>28246</c:v>
                </c:pt>
                <c:pt idx="358">
                  <c:v>28277</c:v>
                </c:pt>
                <c:pt idx="359">
                  <c:v>28307</c:v>
                </c:pt>
                <c:pt idx="360">
                  <c:v>28338</c:v>
                </c:pt>
                <c:pt idx="361">
                  <c:v>28369</c:v>
                </c:pt>
                <c:pt idx="362">
                  <c:v>28399</c:v>
                </c:pt>
                <c:pt idx="363">
                  <c:v>28430</c:v>
                </c:pt>
                <c:pt idx="364">
                  <c:v>28460</c:v>
                </c:pt>
                <c:pt idx="365">
                  <c:v>28491</c:v>
                </c:pt>
                <c:pt idx="366">
                  <c:v>28522</c:v>
                </c:pt>
                <c:pt idx="367">
                  <c:v>28550</c:v>
                </c:pt>
                <c:pt idx="368">
                  <c:v>28581</c:v>
                </c:pt>
                <c:pt idx="369">
                  <c:v>28611</c:v>
                </c:pt>
                <c:pt idx="370">
                  <c:v>28642</c:v>
                </c:pt>
                <c:pt idx="371">
                  <c:v>28672</c:v>
                </c:pt>
                <c:pt idx="372">
                  <c:v>28703</c:v>
                </c:pt>
                <c:pt idx="373">
                  <c:v>28734</c:v>
                </c:pt>
                <c:pt idx="374">
                  <c:v>28764</c:v>
                </c:pt>
                <c:pt idx="375">
                  <c:v>28795</c:v>
                </c:pt>
                <c:pt idx="376">
                  <c:v>28825</c:v>
                </c:pt>
                <c:pt idx="377">
                  <c:v>28856</c:v>
                </c:pt>
                <c:pt idx="378">
                  <c:v>28887</c:v>
                </c:pt>
                <c:pt idx="379">
                  <c:v>28915</c:v>
                </c:pt>
                <c:pt idx="380">
                  <c:v>28946</c:v>
                </c:pt>
                <c:pt idx="381">
                  <c:v>28976</c:v>
                </c:pt>
                <c:pt idx="382">
                  <c:v>29007</c:v>
                </c:pt>
                <c:pt idx="383">
                  <c:v>29037</c:v>
                </c:pt>
                <c:pt idx="384">
                  <c:v>29068</c:v>
                </c:pt>
                <c:pt idx="385">
                  <c:v>29099</c:v>
                </c:pt>
                <c:pt idx="386">
                  <c:v>29129</c:v>
                </c:pt>
                <c:pt idx="387">
                  <c:v>29160</c:v>
                </c:pt>
                <c:pt idx="388">
                  <c:v>29190</c:v>
                </c:pt>
                <c:pt idx="389">
                  <c:v>29221</c:v>
                </c:pt>
                <c:pt idx="390">
                  <c:v>29252</c:v>
                </c:pt>
                <c:pt idx="391">
                  <c:v>29281</c:v>
                </c:pt>
                <c:pt idx="392">
                  <c:v>29312</c:v>
                </c:pt>
                <c:pt idx="393">
                  <c:v>29342</c:v>
                </c:pt>
                <c:pt idx="394">
                  <c:v>29373</c:v>
                </c:pt>
                <c:pt idx="395">
                  <c:v>29403</c:v>
                </c:pt>
                <c:pt idx="396">
                  <c:v>29434</c:v>
                </c:pt>
                <c:pt idx="397">
                  <c:v>29465</c:v>
                </c:pt>
                <c:pt idx="398">
                  <c:v>29495</c:v>
                </c:pt>
                <c:pt idx="399">
                  <c:v>29526</c:v>
                </c:pt>
                <c:pt idx="400">
                  <c:v>29556</c:v>
                </c:pt>
                <c:pt idx="401">
                  <c:v>29587</c:v>
                </c:pt>
                <c:pt idx="402">
                  <c:v>29618</c:v>
                </c:pt>
                <c:pt idx="403">
                  <c:v>29646</c:v>
                </c:pt>
                <c:pt idx="404">
                  <c:v>29677</c:v>
                </c:pt>
                <c:pt idx="405">
                  <c:v>29707</c:v>
                </c:pt>
                <c:pt idx="406">
                  <c:v>29738</c:v>
                </c:pt>
                <c:pt idx="407">
                  <c:v>29768</c:v>
                </c:pt>
                <c:pt idx="408">
                  <c:v>29799</c:v>
                </c:pt>
                <c:pt idx="409">
                  <c:v>29830</c:v>
                </c:pt>
                <c:pt idx="410">
                  <c:v>29860</c:v>
                </c:pt>
                <c:pt idx="411">
                  <c:v>29891</c:v>
                </c:pt>
                <c:pt idx="412">
                  <c:v>29921</c:v>
                </c:pt>
                <c:pt idx="413">
                  <c:v>29952</c:v>
                </c:pt>
                <c:pt idx="414">
                  <c:v>29983</c:v>
                </c:pt>
                <c:pt idx="415">
                  <c:v>30011</c:v>
                </c:pt>
                <c:pt idx="416">
                  <c:v>30042</c:v>
                </c:pt>
                <c:pt idx="417">
                  <c:v>30072</c:v>
                </c:pt>
                <c:pt idx="418">
                  <c:v>30103</c:v>
                </c:pt>
                <c:pt idx="419">
                  <c:v>30133</c:v>
                </c:pt>
                <c:pt idx="420">
                  <c:v>30164</c:v>
                </c:pt>
                <c:pt idx="421">
                  <c:v>30195</c:v>
                </c:pt>
                <c:pt idx="422">
                  <c:v>30225</c:v>
                </c:pt>
                <c:pt idx="423">
                  <c:v>30256</c:v>
                </c:pt>
                <c:pt idx="424">
                  <c:v>30286</c:v>
                </c:pt>
                <c:pt idx="425">
                  <c:v>30317</c:v>
                </c:pt>
                <c:pt idx="426">
                  <c:v>30348</c:v>
                </c:pt>
                <c:pt idx="427">
                  <c:v>30376</c:v>
                </c:pt>
                <c:pt idx="428">
                  <c:v>30407</c:v>
                </c:pt>
                <c:pt idx="429">
                  <c:v>30437</c:v>
                </c:pt>
                <c:pt idx="430">
                  <c:v>30468</c:v>
                </c:pt>
                <c:pt idx="431">
                  <c:v>30498</c:v>
                </c:pt>
                <c:pt idx="432">
                  <c:v>30529</c:v>
                </c:pt>
                <c:pt idx="433">
                  <c:v>30560</c:v>
                </c:pt>
                <c:pt idx="434">
                  <c:v>30590</c:v>
                </c:pt>
                <c:pt idx="435">
                  <c:v>30621</c:v>
                </c:pt>
                <c:pt idx="436">
                  <c:v>30651</c:v>
                </c:pt>
                <c:pt idx="437">
                  <c:v>30682</c:v>
                </c:pt>
                <c:pt idx="438">
                  <c:v>30713</c:v>
                </c:pt>
                <c:pt idx="439">
                  <c:v>30742</c:v>
                </c:pt>
                <c:pt idx="440">
                  <c:v>30773</c:v>
                </c:pt>
                <c:pt idx="441">
                  <c:v>30803</c:v>
                </c:pt>
                <c:pt idx="442">
                  <c:v>30834</c:v>
                </c:pt>
                <c:pt idx="443">
                  <c:v>30864</c:v>
                </c:pt>
                <c:pt idx="444">
                  <c:v>30895</c:v>
                </c:pt>
                <c:pt idx="445">
                  <c:v>30926</c:v>
                </c:pt>
                <c:pt idx="446">
                  <c:v>30956</c:v>
                </c:pt>
                <c:pt idx="447">
                  <c:v>30987</c:v>
                </c:pt>
                <c:pt idx="448">
                  <c:v>31017</c:v>
                </c:pt>
                <c:pt idx="449">
                  <c:v>31048</c:v>
                </c:pt>
                <c:pt idx="450">
                  <c:v>31079</c:v>
                </c:pt>
                <c:pt idx="451">
                  <c:v>31107</c:v>
                </c:pt>
                <c:pt idx="452">
                  <c:v>31138</c:v>
                </c:pt>
                <c:pt idx="453">
                  <c:v>31168</c:v>
                </c:pt>
                <c:pt idx="454">
                  <c:v>31199</c:v>
                </c:pt>
                <c:pt idx="455">
                  <c:v>31229</c:v>
                </c:pt>
                <c:pt idx="456">
                  <c:v>31260</c:v>
                </c:pt>
                <c:pt idx="457">
                  <c:v>31291</c:v>
                </c:pt>
                <c:pt idx="458">
                  <c:v>31321</c:v>
                </c:pt>
                <c:pt idx="459">
                  <c:v>31352</c:v>
                </c:pt>
                <c:pt idx="460">
                  <c:v>31382</c:v>
                </c:pt>
                <c:pt idx="461">
                  <c:v>31413</c:v>
                </c:pt>
                <c:pt idx="462">
                  <c:v>31444</c:v>
                </c:pt>
                <c:pt idx="463">
                  <c:v>31472</c:v>
                </c:pt>
                <c:pt idx="464">
                  <c:v>31503</c:v>
                </c:pt>
                <c:pt idx="465">
                  <c:v>31533</c:v>
                </c:pt>
                <c:pt idx="466">
                  <c:v>31564</c:v>
                </c:pt>
                <c:pt idx="467">
                  <c:v>31594</c:v>
                </c:pt>
                <c:pt idx="468">
                  <c:v>31625</c:v>
                </c:pt>
                <c:pt idx="469">
                  <c:v>31656</c:v>
                </c:pt>
                <c:pt idx="470">
                  <c:v>31686</c:v>
                </c:pt>
                <c:pt idx="471">
                  <c:v>31717</c:v>
                </c:pt>
                <c:pt idx="472">
                  <c:v>31747</c:v>
                </c:pt>
                <c:pt idx="473">
                  <c:v>31778</c:v>
                </c:pt>
                <c:pt idx="474">
                  <c:v>31809</c:v>
                </c:pt>
                <c:pt idx="475">
                  <c:v>31837</c:v>
                </c:pt>
                <c:pt idx="476">
                  <c:v>31868</c:v>
                </c:pt>
                <c:pt idx="477">
                  <c:v>31898</c:v>
                </c:pt>
                <c:pt idx="478">
                  <c:v>31929</c:v>
                </c:pt>
                <c:pt idx="479">
                  <c:v>31959</c:v>
                </c:pt>
                <c:pt idx="480">
                  <c:v>31990</c:v>
                </c:pt>
                <c:pt idx="481">
                  <c:v>32021</c:v>
                </c:pt>
                <c:pt idx="482">
                  <c:v>32051</c:v>
                </c:pt>
                <c:pt idx="483">
                  <c:v>32082</c:v>
                </c:pt>
                <c:pt idx="484">
                  <c:v>32112</c:v>
                </c:pt>
                <c:pt idx="485">
                  <c:v>32143</c:v>
                </c:pt>
                <c:pt idx="486">
                  <c:v>32174</c:v>
                </c:pt>
                <c:pt idx="487">
                  <c:v>32203</c:v>
                </c:pt>
                <c:pt idx="488">
                  <c:v>32234</c:v>
                </c:pt>
                <c:pt idx="489">
                  <c:v>32264</c:v>
                </c:pt>
                <c:pt idx="490">
                  <c:v>32295</c:v>
                </c:pt>
                <c:pt idx="491">
                  <c:v>32325</c:v>
                </c:pt>
                <c:pt idx="492">
                  <c:v>32356</c:v>
                </c:pt>
                <c:pt idx="493">
                  <c:v>32387</c:v>
                </c:pt>
                <c:pt idx="494">
                  <c:v>32417</c:v>
                </c:pt>
                <c:pt idx="495">
                  <c:v>32448</c:v>
                </c:pt>
                <c:pt idx="496">
                  <c:v>32478</c:v>
                </c:pt>
                <c:pt idx="497">
                  <c:v>32509</c:v>
                </c:pt>
                <c:pt idx="498">
                  <c:v>32540</c:v>
                </c:pt>
                <c:pt idx="499">
                  <c:v>32568</c:v>
                </c:pt>
                <c:pt idx="500">
                  <c:v>32599</c:v>
                </c:pt>
                <c:pt idx="501">
                  <c:v>32629</c:v>
                </c:pt>
                <c:pt idx="502">
                  <c:v>32660</c:v>
                </c:pt>
                <c:pt idx="503">
                  <c:v>32690</c:v>
                </c:pt>
                <c:pt idx="504">
                  <c:v>32721</c:v>
                </c:pt>
                <c:pt idx="505">
                  <c:v>32752</c:v>
                </c:pt>
                <c:pt idx="506">
                  <c:v>32782</c:v>
                </c:pt>
                <c:pt idx="507">
                  <c:v>32813</c:v>
                </c:pt>
                <c:pt idx="508">
                  <c:v>32843</c:v>
                </c:pt>
                <c:pt idx="509">
                  <c:v>32874</c:v>
                </c:pt>
                <c:pt idx="510">
                  <c:v>32905</c:v>
                </c:pt>
                <c:pt idx="511">
                  <c:v>32933</c:v>
                </c:pt>
                <c:pt idx="512">
                  <c:v>32964</c:v>
                </c:pt>
                <c:pt idx="513">
                  <c:v>32994</c:v>
                </c:pt>
                <c:pt idx="514">
                  <c:v>33025</c:v>
                </c:pt>
                <c:pt idx="515">
                  <c:v>33055</c:v>
                </c:pt>
                <c:pt idx="516">
                  <c:v>33086</c:v>
                </c:pt>
                <c:pt idx="517">
                  <c:v>33117</c:v>
                </c:pt>
                <c:pt idx="518">
                  <c:v>33147</c:v>
                </c:pt>
                <c:pt idx="519">
                  <c:v>33178</c:v>
                </c:pt>
                <c:pt idx="520">
                  <c:v>33208</c:v>
                </c:pt>
                <c:pt idx="521">
                  <c:v>33239</c:v>
                </c:pt>
                <c:pt idx="522">
                  <c:v>33270</c:v>
                </c:pt>
                <c:pt idx="523">
                  <c:v>33298</c:v>
                </c:pt>
                <c:pt idx="524">
                  <c:v>33329</c:v>
                </c:pt>
                <c:pt idx="525">
                  <c:v>33359</c:v>
                </c:pt>
                <c:pt idx="526">
                  <c:v>33390</c:v>
                </c:pt>
                <c:pt idx="527">
                  <c:v>33420</c:v>
                </c:pt>
                <c:pt idx="528">
                  <c:v>33451</c:v>
                </c:pt>
                <c:pt idx="529">
                  <c:v>33482</c:v>
                </c:pt>
                <c:pt idx="530">
                  <c:v>33512</c:v>
                </c:pt>
                <c:pt idx="531">
                  <c:v>33543</c:v>
                </c:pt>
                <c:pt idx="532">
                  <c:v>33573</c:v>
                </c:pt>
                <c:pt idx="533">
                  <c:v>33604</c:v>
                </c:pt>
                <c:pt idx="534">
                  <c:v>33635</c:v>
                </c:pt>
                <c:pt idx="535">
                  <c:v>33664</c:v>
                </c:pt>
                <c:pt idx="536">
                  <c:v>33695</c:v>
                </c:pt>
                <c:pt idx="537">
                  <c:v>33725</c:v>
                </c:pt>
                <c:pt idx="538">
                  <c:v>33756</c:v>
                </c:pt>
                <c:pt idx="539">
                  <c:v>33786</c:v>
                </c:pt>
                <c:pt idx="540">
                  <c:v>33817</c:v>
                </c:pt>
                <c:pt idx="541">
                  <c:v>33848</c:v>
                </c:pt>
                <c:pt idx="542">
                  <c:v>33878</c:v>
                </c:pt>
                <c:pt idx="543">
                  <c:v>33909</c:v>
                </c:pt>
                <c:pt idx="544">
                  <c:v>33939</c:v>
                </c:pt>
                <c:pt idx="545">
                  <c:v>33970</c:v>
                </c:pt>
                <c:pt idx="546">
                  <c:v>34001</c:v>
                </c:pt>
                <c:pt idx="547">
                  <c:v>34029</c:v>
                </c:pt>
                <c:pt idx="548">
                  <c:v>34060</c:v>
                </c:pt>
                <c:pt idx="549">
                  <c:v>34090</c:v>
                </c:pt>
                <c:pt idx="550">
                  <c:v>34121</c:v>
                </c:pt>
                <c:pt idx="551">
                  <c:v>34151</c:v>
                </c:pt>
                <c:pt idx="552">
                  <c:v>34182</c:v>
                </c:pt>
                <c:pt idx="553">
                  <c:v>34213</c:v>
                </c:pt>
                <c:pt idx="554">
                  <c:v>34243</c:v>
                </c:pt>
                <c:pt idx="555">
                  <c:v>34274</c:v>
                </c:pt>
                <c:pt idx="556">
                  <c:v>34304</c:v>
                </c:pt>
                <c:pt idx="557">
                  <c:v>34335</c:v>
                </c:pt>
                <c:pt idx="558">
                  <c:v>34366</c:v>
                </c:pt>
                <c:pt idx="559">
                  <c:v>34394</c:v>
                </c:pt>
                <c:pt idx="560">
                  <c:v>34425</c:v>
                </c:pt>
                <c:pt idx="561">
                  <c:v>34455</c:v>
                </c:pt>
                <c:pt idx="562">
                  <c:v>34486</c:v>
                </c:pt>
                <c:pt idx="563">
                  <c:v>34516</c:v>
                </c:pt>
                <c:pt idx="564">
                  <c:v>34547</c:v>
                </c:pt>
                <c:pt idx="565">
                  <c:v>34578</c:v>
                </c:pt>
                <c:pt idx="566">
                  <c:v>34608</c:v>
                </c:pt>
                <c:pt idx="567">
                  <c:v>34639</c:v>
                </c:pt>
                <c:pt idx="568">
                  <c:v>34669</c:v>
                </c:pt>
                <c:pt idx="569">
                  <c:v>34700</c:v>
                </c:pt>
                <c:pt idx="570">
                  <c:v>34731</c:v>
                </c:pt>
                <c:pt idx="571">
                  <c:v>34759</c:v>
                </c:pt>
                <c:pt idx="572">
                  <c:v>34790</c:v>
                </c:pt>
                <c:pt idx="573">
                  <c:v>34820</c:v>
                </c:pt>
                <c:pt idx="574">
                  <c:v>34851</c:v>
                </c:pt>
                <c:pt idx="575">
                  <c:v>34881</c:v>
                </c:pt>
                <c:pt idx="576">
                  <c:v>34912</c:v>
                </c:pt>
                <c:pt idx="577">
                  <c:v>34943</c:v>
                </c:pt>
                <c:pt idx="578">
                  <c:v>34973</c:v>
                </c:pt>
                <c:pt idx="579">
                  <c:v>35004</c:v>
                </c:pt>
                <c:pt idx="580">
                  <c:v>35034</c:v>
                </c:pt>
                <c:pt idx="581">
                  <c:v>35065</c:v>
                </c:pt>
                <c:pt idx="582">
                  <c:v>35096</c:v>
                </c:pt>
                <c:pt idx="583">
                  <c:v>35125</c:v>
                </c:pt>
                <c:pt idx="584">
                  <c:v>35156</c:v>
                </c:pt>
                <c:pt idx="585">
                  <c:v>35186</c:v>
                </c:pt>
                <c:pt idx="586">
                  <c:v>35217</c:v>
                </c:pt>
                <c:pt idx="587">
                  <c:v>35247</c:v>
                </c:pt>
                <c:pt idx="588">
                  <c:v>35278</c:v>
                </c:pt>
                <c:pt idx="589">
                  <c:v>35309</c:v>
                </c:pt>
                <c:pt idx="590">
                  <c:v>35339</c:v>
                </c:pt>
                <c:pt idx="591">
                  <c:v>35370</c:v>
                </c:pt>
                <c:pt idx="592">
                  <c:v>35400</c:v>
                </c:pt>
                <c:pt idx="593">
                  <c:v>35431</c:v>
                </c:pt>
                <c:pt idx="594">
                  <c:v>35462</c:v>
                </c:pt>
                <c:pt idx="595">
                  <c:v>35490</c:v>
                </c:pt>
                <c:pt idx="596">
                  <c:v>35521</c:v>
                </c:pt>
                <c:pt idx="597">
                  <c:v>35551</c:v>
                </c:pt>
                <c:pt idx="598">
                  <c:v>35582</c:v>
                </c:pt>
                <c:pt idx="599">
                  <c:v>35612</c:v>
                </c:pt>
                <c:pt idx="600">
                  <c:v>35643</c:v>
                </c:pt>
                <c:pt idx="601">
                  <c:v>35674</c:v>
                </c:pt>
                <c:pt idx="602">
                  <c:v>35704</c:v>
                </c:pt>
                <c:pt idx="603">
                  <c:v>35735</c:v>
                </c:pt>
                <c:pt idx="604">
                  <c:v>35765</c:v>
                </c:pt>
                <c:pt idx="605">
                  <c:v>35796</c:v>
                </c:pt>
                <c:pt idx="606">
                  <c:v>35827</c:v>
                </c:pt>
                <c:pt idx="607">
                  <c:v>35855</c:v>
                </c:pt>
                <c:pt idx="608">
                  <c:v>35886</c:v>
                </c:pt>
                <c:pt idx="609">
                  <c:v>35916</c:v>
                </c:pt>
                <c:pt idx="610">
                  <c:v>35947</c:v>
                </c:pt>
                <c:pt idx="611">
                  <c:v>35977</c:v>
                </c:pt>
                <c:pt idx="612">
                  <c:v>36008</c:v>
                </c:pt>
                <c:pt idx="613">
                  <c:v>36039</c:v>
                </c:pt>
                <c:pt idx="614">
                  <c:v>36069</c:v>
                </c:pt>
                <c:pt idx="615">
                  <c:v>36100</c:v>
                </c:pt>
                <c:pt idx="616">
                  <c:v>36130</c:v>
                </c:pt>
                <c:pt idx="617">
                  <c:v>36161</c:v>
                </c:pt>
                <c:pt idx="618">
                  <c:v>36192</c:v>
                </c:pt>
                <c:pt idx="619">
                  <c:v>36220</c:v>
                </c:pt>
                <c:pt idx="620">
                  <c:v>36251</c:v>
                </c:pt>
                <c:pt idx="621">
                  <c:v>36281</c:v>
                </c:pt>
                <c:pt idx="622">
                  <c:v>36312</c:v>
                </c:pt>
                <c:pt idx="623">
                  <c:v>36342</c:v>
                </c:pt>
                <c:pt idx="624">
                  <c:v>36373</c:v>
                </c:pt>
                <c:pt idx="625">
                  <c:v>36404</c:v>
                </c:pt>
                <c:pt idx="626">
                  <c:v>36434</c:v>
                </c:pt>
                <c:pt idx="627">
                  <c:v>36465</c:v>
                </c:pt>
                <c:pt idx="628">
                  <c:v>36495</c:v>
                </c:pt>
                <c:pt idx="629">
                  <c:v>36526</c:v>
                </c:pt>
                <c:pt idx="630">
                  <c:v>36557</c:v>
                </c:pt>
                <c:pt idx="631">
                  <c:v>36586</c:v>
                </c:pt>
                <c:pt idx="632">
                  <c:v>36617</c:v>
                </c:pt>
                <c:pt idx="633">
                  <c:v>36647</c:v>
                </c:pt>
                <c:pt idx="634">
                  <c:v>36678</c:v>
                </c:pt>
                <c:pt idx="635">
                  <c:v>36708</c:v>
                </c:pt>
                <c:pt idx="636">
                  <c:v>36739</c:v>
                </c:pt>
                <c:pt idx="637">
                  <c:v>36770</c:v>
                </c:pt>
                <c:pt idx="638">
                  <c:v>36800</c:v>
                </c:pt>
                <c:pt idx="639">
                  <c:v>36831</c:v>
                </c:pt>
                <c:pt idx="640">
                  <c:v>36861</c:v>
                </c:pt>
                <c:pt idx="641">
                  <c:v>36892</c:v>
                </c:pt>
                <c:pt idx="642">
                  <c:v>36923</c:v>
                </c:pt>
                <c:pt idx="643">
                  <c:v>36951</c:v>
                </c:pt>
                <c:pt idx="644">
                  <c:v>36982</c:v>
                </c:pt>
                <c:pt idx="645">
                  <c:v>37012</c:v>
                </c:pt>
                <c:pt idx="646">
                  <c:v>37043</c:v>
                </c:pt>
                <c:pt idx="647">
                  <c:v>37073</c:v>
                </c:pt>
                <c:pt idx="648">
                  <c:v>37104</c:v>
                </c:pt>
                <c:pt idx="649">
                  <c:v>37135</c:v>
                </c:pt>
                <c:pt idx="650">
                  <c:v>37165</c:v>
                </c:pt>
                <c:pt idx="651">
                  <c:v>37196</c:v>
                </c:pt>
                <c:pt idx="652">
                  <c:v>37226</c:v>
                </c:pt>
                <c:pt idx="653">
                  <c:v>37257</c:v>
                </c:pt>
                <c:pt idx="654">
                  <c:v>37288</c:v>
                </c:pt>
                <c:pt idx="655">
                  <c:v>37316</c:v>
                </c:pt>
                <c:pt idx="656">
                  <c:v>37347</c:v>
                </c:pt>
                <c:pt idx="657">
                  <c:v>37377</c:v>
                </c:pt>
                <c:pt idx="658">
                  <c:v>37408</c:v>
                </c:pt>
                <c:pt idx="659">
                  <c:v>37438</c:v>
                </c:pt>
                <c:pt idx="660">
                  <c:v>37469</c:v>
                </c:pt>
                <c:pt idx="661">
                  <c:v>37500</c:v>
                </c:pt>
                <c:pt idx="662">
                  <c:v>37530</c:v>
                </c:pt>
                <c:pt idx="663">
                  <c:v>37561</c:v>
                </c:pt>
                <c:pt idx="664">
                  <c:v>37591</c:v>
                </c:pt>
                <c:pt idx="665">
                  <c:v>37622</c:v>
                </c:pt>
                <c:pt idx="666">
                  <c:v>37653</c:v>
                </c:pt>
                <c:pt idx="667">
                  <c:v>37681</c:v>
                </c:pt>
                <c:pt idx="668">
                  <c:v>37712</c:v>
                </c:pt>
                <c:pt idx="669">
                  <c:v>37742</c:v>
                </c:pt>
                <c:pt idx="670">
                  <c:v>37773</c:v>
                </c:pt>
                <c:pt idx="671">
                  <c:v>37803</c:v>
                </c:pt>
                <c:pt idx="672">
                  <c:v>37834</c:v>
                </c:pt>
                <c:pt idx="673">
                  <c:v>37865</c:v>
                </c:pt>
                <c:pt idx="674">
                  <c:v>37895</c:v>
                </c:pt>
                <c:pt idx="675">
                  <c:v>37926</c:v>
                </c:pt>
                <c:pt idx="676">
                  <c:v>37956</c:v>
                </c:pt>
                <c:pt idx="677">
                  <c:v>37987</c:v>
                </c:pt>
                <c:pt idx="678">
                  <c:v>38018</c:v>
                </c:pt>
                <c:pt idx="679">
                  <c:v>38047</c:v>
                </c:pt>
                <c:pt idx="680">
                  <c:v>38078</c:v>
                </c:pt>
                <c:pt idx="681">
                  <c:v>38108</c:v>
                </c:pt>
                <c:pt idx="682">
                  <c:v>38139</c:v>
                </c:pt>
                <c:pt idx="683">
                  <c:v>38169</c:v>
                </c:pt>
                <c:pt idx="684">
                  <c:v>38200</c:v>
                </c:pt>
                <c:pt idx="685">
                  <c:v>38231</c:v>
                </c:pt>
                <c:pt idx="686">
                  <c:v>38261</c:v>
                </c:pt>
                <c:pt idx="687">
                  <c:v>38292</c:v>
                </c:pt>
                <c:pt idx="688">
                  <c:v>38322</c:v>
                </c:pt>
                <c:pt idx="689">
                  <c:v>38353</c:v>
                </c:pt>
                <c:pt idx="690">
                  <c:v>38384</c:v>
                </c:pt>
                <c:pt idx="691">
                  <c:v>38412</c:v>
                </c:pt>
                <c:pt idx="692">
                  <c:v>38443</c:v>
                </c:pt>
                <c:pt idx="693">
                  <c:v>38473</c:v>
                </c:pt>
                <c:pt idx="694">
                  <c:v>38504</c:v>
                </c:pt>
                <c:pt idx="695">
                  <c:v>38534</c:v>
                </c:pt>
                <c:pt idx="696">
                  <c:v>38565</c:v>
                </c:pt>
                <c:pt idx="697">
                  <c:v>38596</c:v>
                </c:pt>
                <c:pt idx="698">
                  <c:v>38626</c:v>
                </c:pt>
                <c:pt idx="699">
                  <c:v>38657</c:v>
                </c:pt>
                <c:pt idx="700">
                  <c:v>38687</c:v>
                </c:pt>
                <c:pt idx="701">
                  <c:v>38718</c:v>
                </c:pt>
                <c:pt idx="702">
                  <c:v>38749</c:v>
                </c:pt>
                <c:pt idx="703">
                  <c:v>38777</c:v>
                </c:pt>
                <c:pt idx="704">
                  <c:v>38808</c:v>
                </c:pt>
                <c:pt idx="705">
                  <c:v>38838</c:v>
                </c:pt>
                <c:pt idx="706">
                  <c:v>38869</c:v>
                </c:pt>
                <c:pt idx="707">
                  <c:v>38899</c:v>
                </c:pt>
                <c:pt idx="708">
                  <c:v>38930</c:v>
                </c:pt>
                <c:pt idx="709">
                  <c:v>38961</c:v>
                </c:pt>
                <c:pt idx="710">
                  <c:v>38991</c:v>
                </c:pt>
                <c:pt idx="711">
                  <c:v>39022</c:v>
                </c:pt>
                <c:pt idx="712">
                  <c:v>39052</c:v>
                </c:pt>
                <c:pt idx="713">
                  <c:v>39083</c:v>
                </c:pt>
                <c:pt idx="714">
                  <c:v>39114</c:v>
                </c:pt>
                <c:pt idx="715">
                  <c:v>39142</c:v>
                </c:pt>
                <c:pt idx="716">
                  <c:v>39173</c:v>
                </c:pt>
                <c:pt idx="717">
                  <c:v>39203</c:v>
                </c:pt>
                <c:pt idx="718">
                  <c:v>39234</c:v>
                </c:pt>
                <c:pt idx="719">
                  <c:v>39264</c:v>
                </c:pt>
                <c:pt idx="720">
                  <c:v>39295</c:v>
                </c:pt>
                <c:pt idx="721">
                  <c:v>39326</c:v>
                </c:pt>
                <c:pt idx="722">
                  <c:v>39356</c:v>
                </c:pt>
                <c:pt idx="723">
                  <c:v>39387</c:v>
                </c:pt>
                <c:pt idx="724">
                  <c:v>39417</c:v>
                </c:pt>
                <c:pt idx="725">
                  <c:v>39448</c:v>
                </c:pt>
                <c:pt idx="726">
                  <c:v>39479</c:v>
                </c:pt>
                <c:pt idx="727">
                  <c:v>39508</c:v>
                </c:pt>
                <c:pt idx="728">
                  <c:v>39539</c:v>
                </c:pt>
                <c:pt idx="729">
                  <c:v>39569</c:v>
                </c:pt>
                <c:pt idx="730">
                  <c:v>39600</c:v>
                </c:pt>
                <c:pt idx="731">
                  <c:v>39630</c:v>
                </c:pt>
                <c:pt idx="732">
                  <c:v>39661</c:v>
                </c:pt>
                <c:pt idx="733">
                  <c:v>39692</c:v>
                </c:pt>
                <c:pt idx="734">
                  <c:v>39722</c:v>
                </c:pt>
                <c:pt idx="735">
                  <c:v>39753</c:v>
                </c:pt>
                <c:pt idx="736">
                  <c:v>39783</c:v>
                </c:pt>
                <c:pt idx="737">
                  <c:v>39814</c:v>
                </c:pt>
                <c:pt idx="738">
                  <c:v>39845</c:v>
                </c:pt>
                <c:pt idx="739">
                  <c:v>39873</c:v>
                </c:pt>
                <c:pt idx="740">
                  <c:v>39904</c:v>
                </c:pt>
                <c:pt idx="741">
                  <c:v>39934</c:v>
                </c:pt>
                <c:pt idx="742">
                  <c:v>39965</c:v>
                </c:pt>
                <c:pt idx="743">
                  <c:v>39995</c:v>
                </c:pt>
                <c:pt idx="744">
                  <c:v>40026</c:v>
                </c:pt>
                <c:pt idx="745">
                  <c:v>40057</c:v>
                </c:pt>
                <c:pt idx="746">
                  <c:v>40087</c:v>
                </c:pt>
                <c:pt idx="747">
                  <c:v>40118</c:v>
                </c:pt>
                <c:pt idx="748">
                  <c:v>40148</c:v>
                </c:pt>
                <c:pt idx="749">
                  <c:v>40179</c:v>
                </c:pt>
                <c:pt idx="750">
                  <c:v>40210</c:v>
                </c:pt>
                <c:pt idx="751">
                  <c:v>40238</c:v>
                </c:pt>
                <c:pt idx="752">
                  <c:v>40269</c:v>
                </c:pt>
                <c:pt idx="753">
                  <c:v>40299</c:v>
                </c:pt>
                <c:pt idx="754">
                  <c:v>40330</c:v>
                </c:pt>
                <c:pt idx="755">
                  <c:v>40360</c:v>
                </c:pt>
                <c:pt idx="756">
                  <c:v>40391</c:v>
                </c:pt>
                <c:pt idx="757">
                  <c:v>40422</c:v>
                </c:pt>
                <c:pt idx="758">
                  <c:v>40452</c:v>
                </c:pt>
                <c:pt idx="759">
                  <c:v>40483</c:v>
                </c:pt>
                <c:pt idx="760">
                  <c:v>40513</c:v>
                </c:pt>
                <c:pt idx="761">
                  <c:v>40544</c:v>
                </c:pt>
                <c:pt idx="762">
                  <c:v>40575</c:v>
                </c:pt>
                <c:pt idx="763">
                  <c:v>40603</c:v>
                </c:pt>
                <c:pt idx="764">
                  <c:v>40634</c:v>
                </c:pt>
                <c:pt idx="765">
                  <c:v>40664</c:v>
                </c:pt>
                <c:pt idx="766">
                  <c:v>40695</c:v>
                </c:pt>
                <c:pt idx="767">
                  <c:v>40725</c:v>
                </c:pt>
                <c:pt idx="768">
                  <c:v>40756</c:v>
                </c:pt>
                <c:pt idx="769">
                  <c:v>40787</c:v>
                </c:pt>
                <c:pt idx="770">
                  <c:v>40817</c:v>
                </c:pt>
                <c:pt idx="771">
                  <c:v>40848</c:v>
                </c:pt>
                <c:pt idx="772">
                  <c:v>40878</c:v>
                </c:pt>
                <c:pt idx="773">
                  <c:v>40909</c:v>
                </c:pt>
                <c:pt idx="774">
                  <c:v>40940</c:v>
                </c:pt>
                <c:pt idx="775">
                  <c:v>40969</c:v>
                </c:pt>
                <c:pt idx="776">
                  <c:v>41000</c:v>
                </c:pt>
                <c:pt idx="777">
                  <c:v>41030</c:v>
                </c:pt>
                <c:pt idx="778">
                  <c:v>41061</c:v>
                </c:pt>
                <c:pt idx="779">
                  <c:v>41091</c:v>
                </c:pt>
                <c:pt idx="780">
                  <c:v>41122</c:v>
                </c:pt>
                <c:pt idx="781">
                  <c:v>41153</c:v>
                </c:pt>
                <c:pt idx="782">
                  <c:v>41183</c:v>
                </c:pt>
                <c:pt idx="783">
                  <c:v>41214</c:v>
                </c:pt>
                <c:pt idx="784">
                  <c:v>41244</c:v>
                </c:pt>
                <c:pt idx="785">
                  <c:v>41275</c:v>
                </c:pt>
                <c:pt idx="786">
                  <c:v>41306</c:v>
                </c:pt>
                <c:pt idx="787">
                  <c:v>41334</c:v>
                </c:pt>
                <c:pt idx="788">
                  <c:v>41365</c:v>
                </c:pt>
                <c:pt idx="789">
                  <c:v>41395</c:v>
                </c:pt>
                <c:pt idx="790">
                  <c:v>41426</c:v>
                </c:pt>
                <c:pt idx="791">
                  <c:v>41456</c:v>
                </c:pt>
                <c:pt idx="792">
                  <c:v>41487</c:v>
                </c:pt>
                <c:pt idx="793">
                  <c:v>41518</c:v>
                </c:pt>
                <c:pt idx="794">
                  <c:v>41548</c:v>
                </c:pt>
                <c:pt idx="795">
                  <c:v>41579</c:v>
                </c:pt>
                <c:pt idx="796">
                  <c:v>41609</c:v>
                </c:pt>
                <c:pt idx="797">
                  <c:v>41640</c:v>
                </c:pt>
                <c:pt idx="798">
                  <c:v>41671</c:v>
                </c:pt>
                <c:pt idx="799">
                  <c:v>41699</c:v>
                </c:pt>
                <c:pt idx="800">
                  <c:v>41730</c:v>
                </c:pt>
                <c:pt idx="801">
                  <c:v>41760</c:v>
                </c:pt>
                <c:pt idx="802">
                  <c:v>41791</c:v>
                </c:pt>
                <c:pt idx="803">
                  <c:v>41821</c:v>
                </c:pt>
                <c:pt idx="804">
                  <c:v>41852</c:v>
                </c:pt>
                <c:pt idx="805">
                  <c:v>41883</c:v>
                </c:pt>
                <c:pt idx="806">
                  <c:v>41913</c:v>
                </c:pt>
                <c:pt idx="807">
                  <c:v>41944</c:v>
                </c:pt>
                <c:pt idx="808">
                  <c:v>41974</c:v>
                </c:pt>
                <c:pt idx="809">
                  <c:v>42005</c:v>
                </c:pt>
                <c:pt idx="810">
                  <c:v>42036</c:v>
                </c:pt>
                <c:pt idx="811">
                  <c:v>42064</c:v>
                </c:pt>
                <c:pt idx="812">
                  <c:v>42095</c:v>
                </c:pt>
                <c:pt idx="813">
                  <c:v>42125</c:v>
                </c:pt>
                <c:pt idx="814">
                  <c:v>42156</c:v>
                </c:pt>
                <c:pt idx="815">
                  <c:v>42186</c:v>
                </c:pt>
                <c:pt idx="816">
                  <c:v>42217</c:v>
                </c:pt>
                <c:pt idx="817">
                  <c:v>42248</c:v>
                </c:pt>
                <c:pt idx="818">
                  <c:v>42278</c:v>
                </c:pt>
                <c:pt idx="819">
                  <c:v>42309</c:v>
                </c:pt>
                <c:pt idx="820">
                  <c:v>42339</c:v>
                </c:pt>
                <c:pt idx="821">
                  <c:v>42370</c:v>
                </c:pt>
                <c:pt idx="822">
                  <c:v>42401</c:v>
                </c:pt>
                <c:pt idx="823">
                  <c:v>42430</c:v>
                </c:pt>
                <c:pt idx="824">
                  <c:v>42461</c:v>
                </c:pt>
                <c:pt idx="825">
                  <c:v>42491</c:v>
                </c:pt>
                <c:pt idx="826">
                  <c:v>42522</c:v>
                </c:pt>
                <c:pt idx="827">
                  <c:v>42552</c:v>
                </c:pt>
                <c:pt idx="828">
                  <c:v>42583</c:v>
                </c:pt>
                <c:pt idx="829">
                  <c:v>42614</c:v>
                </c:pt>
                <c:pt idx="830">
                  <c:v>42644</c:v>
                </c:pt>
                <c:pt idx="831">
                  <c:v>42675</c:v>
                </c:pt>
                <c:pt idx="832">
                  <c:v>42705</c:v>
                </c:pt>
                <c:pt idx="833">
                  <c:v>42736</c:v>
                </c:pt>
                <c:pt idx="834">
                  <c:v>42767</c:v>
                </c:pt>
                <c:pt idx="835">
                  <c:v>42795</c:v>
                </c:pt>
                <c:pt idx="836">
                  <c:v>42826</c:v>
                </c:pt>
                <c:pt idx="837">
                  <c:v>42856</c:v>
                </c:pt>
                <c:pt idx="838">
                  <c:v>42887</c:v>
                </c:pt>
                <c:pt idx="839">
                  <c:v>42917</c:v>
                </c:pt>
                <c:pt idx="840">
                  <c:v>42948</c:v>
                </c:pt>
                <c:pt idx="841">
                  <c:v>42979</c:v>
                </c:pt>
                <c:pt idx="842">
                  <c:v>43009</c:v>
                </c:pt>
                <c:pt idx="843">
                  <c:v>43040</c:v>
                </c:pt>
                <c:pt idx="844">
                  <c:v>43070</c:v>
                </c:pt>
                <c:pt idx="845">
                  <c:v>43101</c:v>
                </c:pt>
                <c:pt idx="846">
                  <c:v>43132</c:v>
                </c:pt>
                <c:pt idx="847">
                  <c:v>43160</c:v>
                </c:pt>
                <c:pt idx="848">
                  <c:v>43191</c:v>
                </c:pt>
                <c:pt idx="849">
                  <c:v>43221</c:v>
                </c:pt>
                <c:pt idx="850">
                  <c:v>43252</c:v>
                </c:pt>
                <c:pt idx="851">
                  <c:v>43282</c:v>
                </c:pt>
                <c:pt idx="852">
                  <c:v>43313</c:v>
                </c:pt>
                <c:pt idx="853">
                  <c:v>43344</c:v>
                </c:pt>
                <c:pt idx="854">
                  <c:v>43374</c:v>
                </c:pt>
                <c:pt idx="855">
                  <c:v>43405</c:v>
                </c:pt>
                <c:pt idx="856">
                  <c:v>43435</c:v>
                </c:pt>
                <c:pt idx="857">
                  <c:v>43466</c:v>
                </c:pt>
                <c:pt idx="858">
                  <c:v>43497</c:v>
                </c:pt>
                <c:pt idx="859">
                  <c:v>43525</c:v>
                </c:pt>
                <c:pt idx="860">
                  <c:v>43556</c:v>
                </c:pt>
                <c:pt idx="861">
                  <c:v>43586</c:v>
                </c:pt>
                <c:pt idx="862">
                  <c:v>43617</c:v>
                </c:pt>
                <c:pt idx="863">
                  <c:v>43647</c:v>
                </c:pt>
                <c:pt idx="864">
                  <c:v>43678</c:v>
                </c:pt>
                <c:pt idx="865">
                  <c:v>43709</c:v>
                </c:pt>
                <c:pt idx="866">
                  <c:v>43739</c:v>
                </c:pt>
                <c:pt idx="867">
                  <c:v>43770</c:v>
                </c:pt>
                <c:pt idx="868">
                  <c:v>43800</c:v>
                </c:pt>
                <c:pt idx="869">
                  <c:v>43831</c:v>
                </c:pt>
                <c:pt idx="870">
                  <c:v>43862</c:v>
                </c:pt>
                <c:pt idx="871">
                  <c:v>43891</c:v>
                </c:pt>
                <c:pt idx="872">
                  <c:v>43922</c:v>
                </c:pt>
                <c:pt idx="873">
                  <c:v>43952</c:v>
                </c:pt>
                <c:pt idx="874">
                  <c:v>43983</c:v>
                </c:pt>
                <c:pt idx="875">
                  <c:v>44013</c:v>
                </c:pt>
                <c:pt idx="876">
                  <c:v>44044</c:v>
                </c:pt>
                <c:pt idx="877">
                  <c:v>44075</c:v>
                </c:pt>
                <c:pt idx="878">
                  <c:v>44105</c:v>
                </c:pt>
                <c:pt idx="879">
                  <c:v>44136</c:v>
                </c:pt>
                <c:pt idx="880">
                  <c:v>44166</c:v>
                </c:pt>
                <c:pt idx="881">
                  <c:v>44197</c:v>
                </c:pt>
                <c:pt idx="882">
                  <c:v>44228</c:v>
                </c:pt>
                <c:pt idx="883">
                  <c:v>44256</c:v>
                </c:pt>
                <c:pt idx="884">
                  <c:v>44287</c:v>
                </c:pt>
                <c:pt idx="885">
                  <c:v>44317</c:v>
                </c:pt>
                <c:pt idx="886">
                  <c:v>44348</c:v>
                </c:pt>
                <c:pt idx="887">
                  <c:v>44378</c:v>
                </c:pt>
                <c:pt idx="888">
                  <c:v>44409</c:v>
                </c:pt>
                <c:pt idx="889">
                  <c:v>44440</c:v>
                </c:pt>
                <c:pt idx="890">
                  <c:v>44470</c:v>
                </c:pt>
                <c:pt idx="891">
                  <c:v>44501</c:v>
                </c:pt>
                <c:pt idx="892">
                  <c:v>44531</c:v>
                </c:pt>
                <c:pt idx="893">
                  <c:v>44562</c:v>
                </c:pt>
                <c:pt idx="894">
                  <c:v>44593</c:v>
                </c:pt>
                <c:pt idx="895">
                  <c:v>44621</c:v>
                </c:pt>
                <c:pt idx="896">
                  <c:v>44652</c:v>
                </c:pt>
                <c:pt idx="897">
                  <c:v>44682</c:v>
                </c:pt>
                <c:pt idx="898">
                  <c:v>44713</c:v>
                </c:pt>
              </c:numCache>
            </c:numRef>
          </c:cat>
          <c:val>
            <c:numRef>
              <c:f>'My Series'!$D$27:$D$925</c:f>
              <c:numCache>
                <c:formatCode>General</c:formatCode>
                <c:ptCount val="899"/>
                <c:pt idx="512" formatCode="0.000">
                  <c:v>79410</c:v>
                </c:pt>
                <c:pt idx="513" formatCode="0.000">
                  <c:v>72970</c:v>
                </c:pt>
                <c:pt idx="514" formatCode="0.000">
                  <c:v>46510</c:v>
                </c:pt>
                <c:pt idx="515" formatCode="0.000">
                  <c:v>45030</c:v>
                </c:pt>
                <c:pt idx="516" formatCode="0.000">
                  <c:v>62420</c:v>
                </c:pt>
                <c:pt idx="517" formatCode="0.000">
                  <c:v>59620</c:v>
                </c:pt>
                <c:pt idx="518" formatCode="0.000">
                  <c:v>68160</c:v>
                </c:pt>
                <c:pt idx="519" formatCode="0.000">
                  <c:v>50640</c:v>
                </c:pt>
                <c:pt idx="520" formatCode="0.000">
                  <c:v>51930</c:v>
                </c:pt>
                <c:pt idx="521" formatCode="0.000">
                  <c:v>51040</c:v>
                </c:pt>
                <c:pt idx="522" formatCode="0.000">
                  <c:v>51190</c:v>
                </c:pt>
                <c:pt idx="523" formatCode="0.000">
                  <c:v>55820</c:v>
                </c:pt>
                <c:pt idx="524" formatCode="0.000">
                  <c:v>78970</c:v>
                </c:pt>
                <c:pt idx="525" formatCode="0.000">
                  <c:v>58730</c:v>
                </c:pt>
                <c:pt idx="526" formatCode="0.000">
                  <c:v>57710</c:v>
                </c:pt>
                <c:pt idx="527" formatCode="0.000">
                  <c:v>60140</c:v>
                </c:pt>
                <c:pt idx="528" formatCode="0.000">
                  <c:v>90940</c:v>
                </c:pt>
                <c:pt idx="529" formatCode="0.000">
                  <c:v>86820</c:v>
                </c:pt>
                <c:pt idx="530" formatCode="0.000">
                  <c:v>116770</c:v>
                </c:pt>
                <c:pt idx="531" formatCode="0.000">
                  <c:v>64540</c:v>
                </c:pt>
                <c:pt idx="532" formatCode="0.000">
                  <c:v>71180</c:v>
                </c:pt>
                <c:pt idx="533" formatCode="0.000">
                  <c:v>88090</c:v>
                </c:pt>
                <c:pt idx="534" formatCode="0.000">
                  <c:v>84110</c:v>
                </c:pt>
                <c:pt idx="535" formatCode="0.000">
                  <c:v>79270</c:v>
                </c:pt>
                <c:pt idx="536" formatCode="0.000">
                  <c:v>137970</c:v>
                </c:pt>
                <c:pt idx="537" formatCode="0.000">
                  <c:v>93370</c:v>
                </c:pt>
                <c:pt idx="538" formatCode="0.000">
                  <c:v>102630</c:v>
                </c:pt>
                <c:pt idx="539" formatCode="0.000">
                  <c:v>115890</c:v>
                </c:pt>
                <c:pt idx="540" formatCode="0.000">
                  <c:v>127690</c:v>
                </c:pt>
                <c:pt idx="541" formatCode="0.000">
                  <c:v>140190</c:v>
                </c:pt>
                <c:pt idx="542" formatCode="0.000">
                  <c:v>105260</c:v>
                </c:pt>
                <c:pt idx="543" formatCode="0.000">
                  <c:v>105020</c:v>
                </c:pt>
                <c:pt idx="544" formatCode="0.000">
                  <c:v>115210</c:v>
                </c:pt>
                <c:pt idx="545" formatCode="0.000">
                  <c:v>129800</c:v>
                </c:pt>
                <c:pt idx="546" formatCode="0.000">
                  <c:v>129400</c:v>
                </c:pt>
                <c:pt idx="547" formatCode="0.000">
                  <c:v>110430</c:v>
                </c:pt>
                <c:pt idx="548" formatCode="0.000">
                  <c:v>103230</c:v>
                </c:pt>
                <c:pt idx="549" formatCode="0.000">
                  <c:v>103070</c:v>
                </c:pt>
                <c:pt idx="550" formatCode="0.000">
                  <c:v>109970</c:v>
                </c:pt>
                <c:pt idx="551" formatCode="0.000">
                  <c:v>141220</c:v>
                </c:pt>
                <c:pt idx="552" formatCode="0.000">
                  <c:v>126620</c:v>
                </c:pt>
                <c:pt idx="553" formatCode="0.000">
                  <c:v>121780</c:v>
                </c:pt>
                <c:pt idx="554" formatCode="0.000">
                  <c:v>104190</c:v>
                </c:pt>
                <c:pt idx="555" formatCode="0.000">
                  <c:v>100170</c:v>
                </c:pt>
                <c:pt idx="556" formatCode="0.000">
                  <c:v>142750</c:v>
                </c:pt>
                <c:pt idx="557" formatCode="0.000">
                  <c:v>156030</c:v>
                </c:pt>
                <c:pt idx="558" formatCode="0.000">
                  <c:v>158960</c:v>
                </c:pt>
                <c:pt idx="559" formatCode="0.000">
                  <c:v>114230</c:v>
                </c:pt>
                <c:pt idx="560" formatCode="0.000">
                  <c:v>111970</c:v>
                </c:pt>
                <c:pt idx="561" formatCode="0.000">
                  <c:v>107690</c:v>
                </c:pt>
                <c:pt idx="562" formatCode="0.000">
                  <c:v>107190</c:v>
                </c:pt>
                <c:pt idx="563" formatCode="0.000">
                  <c:v>147300</c:v>
                </c:pt>
                <c:pt idx="564" formatCode="0.000">
                  <c:v>157660</c:v>
                </c:pt>
                <c:pt idx="565" formatCode="0.000">
                  <c:v>123790</c:v>
                </c:pt>
                <c:pt idx="566" formatCode="0.000">
                  <c:v>114860</c:v>
                </c:pt>
                <c:pt idx="567" formatCode="0.000">
                  <c:v>119040</c:v>
                </c:pt>
                <c:pt idx="568" formatCode="0.000">
                  <c:v>138630</c:v>
                </c:pt>
                <c:pt idx="569" formatCode="0.000">
                  <c:v>130620</c:v>
                </c:pt>
                <c:pt idx="570" formatCode="0.000">
                  <c:v>134990</c:v>
                </c:pt>
                <c:pt idx="571" formatCode="0.000">
                  <c:v>142770</c:v>
                </c:pt>
                <c:pt idx="572" formatCode="0.000">
                  <c:v>124800</c:v>
                </c:pt>
                <c:pt idx="573" formatCode="0.000">
                  <c:v>130600</c:v>
                </c:pt>
                <c:pt idx="574" formatCode="0.000">
                  <c:v>147260</c:v>
                </c:pt>
                <c:pt idx="575" formatCode="0.000">
                  <c:v>160880</c:v>
                </c:pt>
                <c:pt idx="576" formatCode="0.000">
                  <c:v>143250</c:v>
                </c:pt>
                <c:pt idx="577" formatCode="0.000">
                  <c:v>222670</c:v>
                </c:pt>
                <c:pt idx="578" formatCode="0.000">
                  <c:v>136960</c:v>
                </c:pt>
                <c:pt idx="579" formatCode="0.000">
                  <c:v>123540</c:v>
                </c:pt>
                <c:pt idx="580" formatCode="0.000">
                  <c:v>157360</c:v>
                </c:pt>
                <c:pt idx="581" formatCode="0.000">
                  <c:v>152960</c:v>
                </c:pt>
                <c:pt idx="582" formatCode="0.000">
                  <c:v>171770</c:v>
                </c:pt>
                <c:pt idx="583" formatCode="0.000">
                  <c:v>165710</c:v>
                </c:pt>
                <c:pt idx="584" formatCode="0.000">
                  <c:v>139340</c:v>
                </c:pt>
                <c:pt idx="585" formatCode="0.000">
                  <c:v>159430</c:v>
                </c:pt>
                <c:pt idx="586" formatCode="0.000">
                  <c:v>163370</c:v>
                </c:pt>
                <c:pt idx="587" formatCode="0.000">
                  <c:v>183190</c:v>
                </c:pt>
                <c:pt idx="588" formatCode="0.000">
                  <c:v>154760</c:v>
                </c:pt>
                <c:pt idx="589" formatCode="0.000">
                  <c:v>158380</c:v>
                </c:pt>
                <c:pt idx="590" formatCode="0.000">
                  <c:v>150590</c:v>
                </c:pt>
                <c:pt idx="591" formatCode="0.000">
                  <c:v>182830</c:v>
                </c:pt>
                <c:pt idx="592" formatCode="0.000">
                  <c:v>167000</c:v>
                </c:pt>
                <c:pt idx="593" formatCode="0.000">
                  <c:v>182500</c:v>
                </c:pt>
                <c:pt idx="594" formatCode="0.000">
                  <c:v>167050</c:v>
                </c:pt>
                <c:pt idx="595" formatCode="0.000">
                  <c:v>198910</c:v>
                </c:pt>
                <c:pt idx="596" formatCode="0.000">
                  <c:v>250820</c:v>
                </c:pt>
                <c:pt idx="597" formatCode="0.000">
                  <c:v>216610</c:v>
                </c:pt>
                <c:pt idx="598" formatCode="0.000">
                  <c:v>227130</c:v>
                </c:pt>
                <c:pt idx="599" formatCode="0.000">
                  <c:v>219110</c:v>
                </c:pt>
                <c:pt idx="600" formatCode="0.000">
                  <c:v>210290</c:v>
                </c:pt>
                <c:pt idx="601" formatCode="0.000">
                  <c:v>201640</c:v>
                </c:pt>
                <c:pt idx="602" formatCode="0.000">
                  <c:v>262640</c:v>
                </c:pt>
                <c:pt idx="603" formatCode="0.000">
                  <c:v>227350</c:v>
                </c:pt>
                <c:pt idx="604" formatCode="0.000">
                  <c:v>225990</c:v>
                </c:pt>
                <c:pt idx="605" formatCode="0.000">
                  <c:v>202260</c:v>
                </c:pt>
                <c:pt idx="606" formatCode="0.000">
                  <c:v>216740</c:v>
                </c:pt>
                <c:pt idx="607" formatCode="0.000">
                  <c:v>242420</c:v>
                </c:pt>
                <c:pt idx="608" formatCode="0.000">
                  <c:v>222630</c:v>
                </c:pt>
                <c:pt idx="609" formatCode="0.000">
                  <c:v>217540</c:v>
                </c:pt>
                <c:pt idx="610" formatCode="0.000">
                  <c:v>234550</c:v>
                </c:pt>
                <c:pt idx="611" formatCode="0.000">
                  <c:v>225530</c:v>
                </c:pt>
                <c:pt idx="612" formatCode="0.000">
                  <c:v>225180</c:v>
                </c:pt>
                <c:pt idx="613" formatCode="0.000">
                  <c:v>270960</c:v>
                </c:pt>
                <c:pt idx="614" formatCode="0.000">
                  <c:v>320660</c:v>
                </c:pt>
                <c:pt idx="615" formatCode="0.000">
                  <c:v>308360</c:v>
                </c:pt>
                <c:pt idx="616" formatCode="0.000">
                  <c:v>297160</c:v>
                </c:pt>
                <c:pt idx="617" formatCode="0.000">
                  <c:v>315110</c:v>
                </c:pt>
                <c:pt idx="618" formatCode="0.000">
                  <c:v>341610</c:v>
                </c:pt>
                <c:pt idx="619" formatCode="0.000">
                  <c:v>348410</c:v>
                </c:pt>
                <c:pt idx="620" formatCode="0.000">
                  <c:v>419570</c:v>
                </c:pt>
                <c:pt idx="621" formatCode="0.000">
                  <c:v>336400</c:v>
                </c:pt>
                <c:pt idx="622" formatCode="0.000">
                  <c:v>329750</c:v>
                </c:pt>
                <c:pt idx="623" formatCode="0.000">
                  <c:v>375620</c:v>
                </c:pt>
                <c:pt idx="624" formatCode="0.000">
                  <c:v>365950</c:v>
                </c:pt>
                <c:pt idx="625" formatCode="0.000">
                  <c:v>387930</c:v>
                </c:pt>
                <c:pt idx="626" formatCode="0.000">
                  <c:v>373370</c:v>
                </c:pt>
                <c:pt idx="627" formatCode="0.000">
                  <c:v>421680</c:v>
                </c:pt>
                <c:pt idx="628" formatCode="0.000">
                  <c:v>381860</c:v>
                </c:pt>
                <c:pt idx="629" formatCode="0.000">
                  <c:v>376360</c:v>
                </c:pt>
                <c:pt idx="630" formatCode="0.000">
                  <c:v>388100</c:v>
                </c:pt>
                <c:pt idx="631" formatCode="0.000">
                  <c:v>434480</c:v>
                </c:pt>
                <c:pt idx="632" formatCode="0.000">
                  <c:v>453830</c:v>
                </c:pt>
                <c:pt idx="633" formatCode="0.000">
                  <c:v>429970</c:v>
                </c:pt>
                <c:pt idx="634" formatCode="0.000">
                  <c:v>379570</c:v>
                </c:pt>
                <c:pt idx="635" formatCode="0.000">
                  <c:v>374930</c:v>
                </c:pt>
                <c:pt idx="636" formatCode="0.000">
                  <c:v>386640</c:v>
                </c:pt>
                <c:pt idx="637" formatCode="0.000">
                  <c:v>406610</c:v>
                </c:pt>
                <c:pt idx="638" formatCode="0.000">
                  <c:v>433510</c:v>
                </c:pt>
                <c:pt idx="639" formatCode="0.000">
                  <c:v>489110</c:v>
                </c:pt>
                <c:pt idx="640" formatCode="0.000">
                  <c:v>531850</c:v>
                </c:pt>
                <c:pt idx="641" formatCode="0.000">
                  <c:v>540000</c:v>
                </c:pt>
                <c:pt idx="642" formatCode="0.000">
                  <c:v>549970</c:v>
                </c:pt>
                <c:pt idx="643" formatCode="0.000">
                  <c:v>623540</c:v>
                </c:pt>
                <c:pt idx="644" formatCode="0.000">
                  <c:v>685660</c:v>
                </c:pt>
                <c:pt idx="645" formatCode="0.000">
                  <c:v>632310</c:v>
                </c:pt>
                <c:pt idx="646" formatCode="0.000">
                  <c:v>627220</c:v>
                </c:pt>
                <c:pt idx="647" formatCode="0.000">
                  <c:v>461390</c:v>
                </c:pt>
                <c:pt idx="648" formatCode="0.000">
                  <c:v>545610</c:v>
                </c:pt>
                <c:pt idx="649" formatCode="0.000">
                  <c:v>520730</c:v>
                </c:pt>
                <c:pt idx="650" formatCode="0.000">
                  <c:v>530550</c:v>
                </c:pt>
                <c:pt idx="651" formatCode="0.000">
                  <c:v>458180</c:v>
                </c:pt>
                <c:pt idx="652" formatCode="0.000">
                  <c:v>461370</c:v>
                </c:pt>
                <c:pt idx="653" formatCode="0.000">
                  <c:v>487060</c:v>
                </c:pt>
                <c:pt idx="654" formatCode="0.000">
                  <c:v>492730</c:v>
                </c:pt>
                <c:pt idx="655" formatCode="0.000">
                  <c:v>528630</c:v>
                </c:pt>
                <c:pt idx="656" formatCode="0.000">
                  <c:v>600340</c:v>
                </c:pt>
                <c:pt idx="657" formatCode="0.000">
                  <c:v>529710</c:v>
                </c:pt>
                <c:pt idx="658" formatCode="0.000">
                  <c:v>532500</c:v>
                </c:pt>
                <c:pt idx="659" formatCode="0.000">
                  <c:v>548330</c:v>
                </c:pt>
                <c:pt idx="660" formatCode="0.000">
                  <c:v>644540</c:v>
                </c:pt>
                <c:pt idx="661" formatCode="0.000">
                  <c:v>663270</c:v>
                </c:pt>
                <c:pt idx="662" formatCode="0.000">
                  <c:v>603500</c:v>
                </c:pt>
                <c:pt idx="663" formatCode="0.000">
                  <c:v>583230</c:v>
                </c:pt>
                <c:pt idx="664" formatCode="0.000">
                  <c:v>618700</c:v>
                </c:pt>
                <c:pt idx="665" formatCode="0.000">
                  <c:v>568430</c:v>
                </c:pt>
                <c:pt idx="666" formatCode="0.000">
                  <c:v>557510</c:v>
                </c:pt>
                <c:pt idx="667" formatCode="0.000">
                  <c:v>590200</c:v>
                </c:pt>
                <c:pt idx="668" formatCode="0.000">
                  <c:v>515640</c:v>
                </c:pt>
                <c:pt idx="669" formatCode="0.000">
                  <c:v>558250</c:v>
                </c:pt>
                <c:pt idx="670" formatCode="0.000">
                  <c:v>517640</c:v>
                </c:pt>
                <c:pt idx="671" formatCode="0.000">
                  <c:v>536880</c:v>
                </c:pt>
                <c:pt idx="672" formatCode="0.000">
                  <c:v>563170</c:v>
                </c:pt>
                <c:pt idx="673" formatCode="0.000">
                  <c:v>608820</c:v>
                </c:pt>
                <c:pt idx="674" formatCode="0.000">
                  <c:v>495540</c:v>
                </c:pt>
                <c:pt idx="675" formatCode="0.000">
                  <c:v>444410</c:v>
                </c:pt>
                <c:pt idx="676" formatCode="0.000">
                  <c:v>472100</c:v>
                </c:pt>
                <c:pt idx="677" formatCode="0.000">
                  <c:v>470000</c:v>
                </c:pt>
                <c:pt idx="678" formatCode="0.000">
                  <c:v>464070</c:v>
                </c:pt>
                <c:pt idx="679" formatCode="0.000">
                  <c:v>481790</c:v>
                </c:pt>
                <c:pt idx="680" formatCode="0.000">
                  <c:v>482480</c:v>
                </c:pt>
                <c:pt idx="681" formatCode="0.000">
                  <c:v>503790</c:v>
                </c:pt>
                <c:pt idx="682" formatCode="0.000">
                  <c:v>497610</c:v>
                </c:pt>
                <c:pt idx="683" formatCode="0.000">
                  <c:v>483610</c:v>
                </c:pt>
                <c:pt idx="684" formatCode="0.000">
                  <c:v>475260</c:v>
                </c:pt>
                <c:pt idx="685" formatCode="0.000">
                  <c:v>525720</c:v>
                </c:pt>
                <c:pt idx="686" formatCode="0.000">
                  <c:v>502220</c:v>
                </c:pt>
                <c:pt idx="687" formatCode="0.000">
                  <c:v>490030</c:v>
                </c:pt>
                <c:pt idx="688" formatCode="0.000">
                  <c:v>578470</c:v>
                </c:pt>
                <c:pt idx="689" formatCode="0.000">
                  <c:v>515210</c:v>
                </c:pt>
                <c:pt idx="690" formatCode="0.000">
                  <c:v>482290</c:v>
                </c:pt>
                <c:pt idx="691" formatCode="0.000">
                  <c:v>512980</c:v>
                </c:pt>
                <c:pt idx="692" formatCode="0.000">
                  <c:v>514180</c:v>
                </c:pt>
                <c:pt idx="693" formatCode="0.000">
                  <c:v>528540</c:v>
                </c:pt>
                <c:pt idx="694" formatCode="0.000">
                  <c:v>575680</c:v>
                </c:pt>
                <c:pt idx="695" formatCode="0.000">
                  <c:v>591880</c:v>
                </c:pt>
                <c:pt idx="696" formatCode="0.000">
                  <c:v>587940</c:v>
                </c:pt>
                <c:pt idx="697" formatCode="0.000">
                  <c:v>545020</c:v>
                </c:pt>
                <c:pt idx="698" formatCode="0.000">
                  <c:v>545140</c:v>
                </c:pt>
                <c:pt idx="699" formatCode="0.000">
                  <c:v>566190</c:v>
                </c:pt>
                <c:pt idx="700" formatCode="0.000">
                  <c:v>453280</c:v>
                </c:pt>
                <c:pt idx="701" formatCode="0.000">
                  <c:v>438800</c:v>
                </c:pt>
                <c:pt idx="702" formatCode="0.000">
                  <c:v>423800</c:v>
                </c:pt>
                <c:pt idx="703" formatCode="0.000">
                  <c:v>543920</c:v>
                </c:pt>
                <c:pt idx="704" formatCode="0.000">
                  <c:v>510020</c:v>
                </c:pt>
                <c:pt idx="705" formatCode="0.000">
                  <c:v>502130</c:v>
                </c:pt>
                <c:pt idx="706" formatCode="0.000">
                  <c:v>579820</c:v>
                </c:pt>
                <c:pt idx="707" formatCode="0.000">
                  <c:v>527040</c:v>
                </c:pt>
                <c:pt idx="708" formatCode="0.000">
                  <c:v>595200</c:v>
                </c:pt>
                <c:pt idx="709" formatCode="0.000">
                  <c:v>670930</c:v>
                </c:pt>
                <c:pt idx="710" formatCode="0.000">
                  <c:v>629040</c:v>
                </c:pt>
                <c:pt idx="711" formatCode="0.000">
                  <c:v>596470</c:v>
                </c:pt>
                <c:pt idx="712" formatCode="0.000">
                  <c:v>657520</c:v>
                </c:pt>
                <c:pt idx="713" formatCode="0.000">
                  <c:v>637870</c:v>
                </c:pt>
                <c:pt idx="714" formatCode="0.000">
                  <c:v>637650</c:v>
                </c:pt>
                <c:pt idx="715" formatCode="0.000">
                  <c:v>774420</c:v>
                </c:pt>
                <c:pt idx="716" formatCode="0.000">
                  <c:v>698650</c:v>
                </c:pt>
                <c:pt idx="717" formatCode="0.000">
                  <c:v>689170</c:v>
                </c:pt>
                <c:pt idx="718" formatCode="0.000">
                  <c:v>693320</c:v>
                </c:pt>
                <c:pt idx="719" formatCode="0.000">
                  <c:v>672860</c:v>
                </c:pt>
                <c:pt idx="720" formatCode="0.000">
                  <c:v>656600</c:v>
                </c:pt>
                <c:pt idx="721" formatCode="0.000">
                  <c:v>705240</c:v>
                </c:pt>
                <c:pt idx="722" formatCode="0.000">
                  <c:v>761840</c:v>
                </c:pt>
                <c:pt idx="723" formatCode="0.000">
                  <c:v>759510</c:v>
                </c:pt>
                <c:pt idx="724" formatCode="0.000">
                  <c:v>827660</c:v>
                </c:pt>
                <c:pt idx="725" formatCode="0.000">
                  <c:v>882030</c:v>
                </c:pt>
                <c:pt idx="726" formatCode="0.000">
                  <c:v>817340</c:v>
                </c:pt>
                <c:pt idx="727" formatCode="0.000">
                  <c:v>908760</c:v>
                </c:pt>
                <c:pt idx="728" formatCode="0.000">
                  <c:v>798280</c:v>
                </c:pt>
                <c:pt idx="729" formatCode="0.000">
                  <c:v>905790</c:v>
                </c:pt>
                <c:pt idx="730" formatCode="0.000">
                  <c:v>959850</c:v>
                </c:pt>
                <c:pt idx="731" formatCode="0.000">
                  <c:v>987110</c:v>
                </c:pt>
                <c:pt idx="732" formatCode="0.000">
                  <c:v>980470</c:v>
                </c:pt>
                <c:pt idx="733" formatCode="0.000">
                  <c:v>1031850</c:v>
                </c:pt>
                <c:pt idx="734" formatCode="0.000">
                  <c:v>1271480</c:v>
                </c:pt>
                <c:pt idx="735" formatCode="0.000">
                  <c:v>1298190</c:v>
                </c:pt>
                <c:pt idx="736" formatCode="0.000">
                  <c:v>1072390</c:v>
                </c:pt>
                <c:pt idx="737" formatCode="0.000">
                  <c:v>1058970</c:v>
                </c:pt>
                <c:pt idx="738" formatCode="0.000">
                  <c:v>1186220</c:v>
                </c:pt>
                <c:pt idx="739" formatCode="0.000">
                  <c:v>1225720</c:v>
                </c:pt>
                <c:pt idx="740" formatCode="0.000">
                  <c:v>1157540</c:v>
                </c:pt>
                <c:pt idx="741" formatCode="0.000">
                  <c:v>1114950</c:v>
                </c:pt>
                <c:pt idx="742" formatCode="0.000">
                  <c:v>1051260</c:v>
                </c:pt>
                <c:pt idx="743" formatCode="0.000">
                  <c:v>951430</c:v>
                </c:pt>
                <c:pt idx="744" formatCode="0.000">
                  <c:v>953870</c:v>
                </c:pt>
                <c:pt idx="745" formatCode="0.000">
                  <c:v>933180</c:v>
                </c:pt>
                <c:pt idx="746" formatCode="0.000">
                  <c:v>835900</c:v>
                </c:pt>
                <c:pt idx="747" formatCode="0.000">
                  <c:v>809610</c:v>
                </c:pt>
                <c:pt idx="748" formatCode="0.000">
                  <c:v>1010480</c:v>
                </c:pt>
                <c:pt idx="749" formatCode="0.000">
                  <c:v>902080</c:v>
                </c:pt>
                <c:pt idx="750" formatCode="0.000">
                  <c:v>1014030</c:v>
                </c:pt>
                <c:pt idx="751" formatCode="0.000">
                  <c:v>1344440</c:v>
                </c:pt>
                <c:pt idx="752" formatCode="0.000">
                  <c:v>1145310</c:v>
                </c:pt>
                <c:pt idx="753" formatCode="0.000">
                  <c:v>1136120</c:v>
                </c:pt>
                <c:pt idx="754" formatCode="0.000">
                  <c:v>1243890</c:v>
                </c:pt>
                <c:pt idx="755" formatCode="0.000">
                  <c:v>1239000</c:v>
                </c:pt>
                <c:pt idx="756" formatCode="0.000">
                  <c:v>1173650</c:v>
                </c:pt>
                <c:pt idx="757" formatCode="0.000">
                  <c:v>1204590</c:v>
                </c:pt>
                <c:pt idx="758" formatCode="0.000">
                  <c:v>1266220</c:v>
                </c:pt>
                <c:pt idx="759" formatCode="0.000">
                  <c:v>1127600</c:v>
                </c:pt>
                <c:pt idx="760" formatCode="0.000">
                  <c:v>1297800</c:v>
                </c:pt>
                <c:pt idx="761" formatCode="0.000">
                  <c:v>1162060</c:v>
                </c:pt>
                <c:pt idx="762" formatCode="0.000">
                  <c:v>1310530</c:v>
                </c:pt>
                <c:pt idx="763" formatCode="0.000">
                  <c:v>1543850</c:v>
                </c:pt>
                <c:pt idx="764" formatCode="0.000">
                  <c:v>1425110</c:v>
                </c:pt>
                <c:pt idx="765" formatCode="0.000">
                  <c:v>1396580</c:v>
                </c:pt>
                <c:pt idx="766" formatCode="0.000">
                  <c:v>1558700</c:v>
                </c:pt>
                <c:pt idx="767" formatCode="0.000">
                  <c:v>1424930</c:v>
                </c:pt>
                <c:pt idx="768" formatCode="0.000">
                  <c:v>1464020</c:v>
                </c:pt>
                <c:pt idx="769" formatCode="0.000">
                  <c:v>1730100</c:v>
                </c:pt>
                <c:pt idx="770" formatCode="0.000">
                  <c:v>1546970</c:v>
                </c:pt>
                <c:pt idx="771" formatCode="0.000">
                  <c:v>1453520</c:v>
                </c:pt>
                <c:pt idx="772" formatCode="0.000">
                  <c:v>1886510</c:v>
                </c:pt>
                <c:pt idx="773" formatCode="0.000">
                  <c:v>1753140</c:v>
                </c:pt>
                <c:pt idx="774" formatCode="0.000">
                  <c:v>1740800</c:v>
                </c:pt>
                <c:pt idx="775" formatCode="0.000">
                  <c:v>1779110</c:v>
                </c:pt>
                <c:pt idx="776" formatCode="0.000">
                  <c:v>1948020</c:v>
                </c:pt>
                <c:pt idx="777" formatCode="0.000">
                  <c:v>1827060</c:v>
                </c:pt>
                <c:pt idx="778" formatCode="0.000">
                  <c:v>1928050</c:v>
                </c:pt>
                <c:pt idx="779" formatCode="0.000">
                  <c:v>1815400</c:v>
                </c:pt>
                <c:pt idx="780" formatCode="0.000">
                  <c:v>1734060</c:v>
                </c:pt>
                <c:pt idx="781" formatCode="0.000">
                  <c:v>1880080</c:v>
                </c:pt>
                <c:pt idx="782" formatCode="0.000">
                  <c:v>1837010</c:v>
                </c:pt>
                <c:pt idx="783" formatCode="0.000">
                  <c:v>1732780</c:v>
                </c:pt>
                <c:pt idx="784" formatCode="0.000">
                  <c:v>1942140</c:v>
                </c:pt>
                <c:pt idx="785" formatCode="0.000">
                  <c:v>1764750</c:v>
                </c:pt>
                <c:pt idx="786" formatCode="0.000">
                  <c:v>1842350</c:v>
                </c:pt>
                <c:pt idx="787" formatCode="0.000">
                  <c:v>2199480</c:v>
                </c:pt>
                <c:pt idx="788" formatCode="0.000">
                  <c:v>1948860</c:v>
                </c:pt>
                <c:pt idx="789" formatCode="0.000">
                  <c:v>1997200</c:v>
                </c:pt>
                <c:pt idx="790" formatCode="0.000">
                  <c:v>1984970</c:v>
                </c:pt>
                <c:pt idx="791" formatCode="0.000">
                  <c:v>1877410</c:v>
                </c:pt>
                <c:pt idx="792" formatCode="0.000">
                  <c:v>1785790</c:v>
                </c:pt>
                <c:pt idx="793" formatCode="0.000">
                  <c:v>1836770</c:v>
                </c:pt>
                <c:pt idx="794" formatCode="0.000">
                  <c:v>1702740</c:v>
                </c:pt>
                <c:pt idx="795" formatCode="0.000">
                  <c:v>1758110</c:v>
                </c:pt>
                <c:pt idx="796" formatCode="0.000">
                  <c:v>1699240</c:v>
                </c:pt>
                <c:pt idx="797" formatCode="0.000">
                  <c:v>1711730</c:v>
                </c:pt>
                <c:pt idx="798" formatCode="0.000">
                  <c:v>1753100</c:v>
                </c:pt>
                <c:pt idx="799" formatCode="0.000">
                  <c:v>1950490</c:v>
                </c:pt>
                <c:pt idx="800" formatCode="0.000">
                  <c:v>1860940</c:v>
                </c:pt>
                <c:pt idx="801" formatCode="0.000">
                  <c:v>1763970</c:v>
                </c:pt>
                <c:pt idx="802" formatCode="0.000">
                  <c:v>1729580</c:v>
                </c:pt>
                <c:pt idx="803" formatCode="0.000">
                  <c:v>1664490</c:v>
                </c:pt>
                <c:pt idx="804" formatCode="0.000">
                  <c:v>1658510</c:v>
                </c:pt>
                <c:pt idx="805" formatCode="0.000">
                  <c:v>1784820</c:v>
                </c:pt>
                <c:pt idx="806" formatCode="0.000">
                  <c:v>1698690</c:v>
                </c:pt>
                <c:pt idx="807" formatCode="0.000">
                  <c:v>1846990</c:v>
                </c:pt>
                <c:pt idx="808" formatCode="0.000">
                  <c:v>1840330</c:v>
                </c:pt>
                <c:pt idx="809" formatCode="0.000">
                  <c:v>1891940</c:v>
                </c:pt>
                <c:pt idx="810" formatCode="0.000">
                  <c:v>1939040</c:v>
                </c:pt>
                <c:pt idx="811" formatCode="0.000">
                  <c:v>2278090</c:v>
                </c:pt>
                <c:pt idx="812" formatCode="0.000">
                  <c:v>2132920</c:v>
                </c:pt>
                <c:pt idx="813" formatCode="0.000">
                  <c:v>2212960</c:v>
                </c:pt>
                <c:pt idx="814" formatCode="0.000">
                  <c:v>2098990</c:v>
                </c:pt>
                <c:pt idx="815" formatCode="0.000">
                  <c:v>2174870</c:v>
                </c:pt>
                <c:pt idx="816" formatCode="0.000">
                  <c:v>2227270</c:v>
                </c:pt>
                <c:pt idx="817" formatCode="0.000">
                  <c:v>2360620</c:v>
                </c:pt>
                <c:pt idx="818" formatCode="0.000">
                  <c:v>2496840</c:v>
                </c:pt>
                <c:pt idx="819" formatCode="0.000">
                  <c:v>2449620</c:v>
                </c:pt>
                <c:pt idx="820" formatCode="0.000">
                  <c:v>2595350</c:v>
                </c:pt>
                <c:pt idx="821" formatCode="0.000">
                  <c:v>2553110</c:v>
                </c:pt>
                <c:pt idx="822" formatCode="0.000">
                  <c:v>2566040</c:v>
                </c:pt>
                <c:pt idx="823" formatCode="0.000">
                  <c:v>2603990</c:v>
                </c:pt>
                <c:pt idx="824" formatCode="0.000">
                  <c:v>2573350</c:v>
                </c:pt>
                <c:pt idx="825" formatCode="0.000">
                  <c:v>2489610</c:v>
                </c:pt>
                <c:pt idx="826" formatCode="0.000">
                  <c:v>2387780</c:v>
                </c:pt>
                <c:pt idx="827" formatCode="0.000">
                  <c:v>2297520</c:v>
                </c:pt>
                <c:pt idx="828" formatCode="0.000">
                  <c:v>2109280</c:v>
                </c:pt>
                <c:pt idx="829" formatCode="0.000">
                  <c:v>2606770</c:v>
                </c:pt>
                <c:pt idx="830" formatCode="0.000">
                  <c:v>2615550</c:v>
                </c:pt>
                <c:pt idx="831" formatCode="0.000">
                  <c:v>2681270</c:v>
                </c:pt>
                <c:pt idx="832" formatCode="0.000">
                  <c:v>2645090</c:v>
                </c:pt>
                <c:pt idx="833" formatCode="0.000">
                  <c:v>2451170</c:v>
                </c:pt>
                <c:pt idx="834" formatCode="0.000">
                  <c:v>2442600</c:v>
                </c:pt>
                <c:pt idx="835" formatCode="0.000">
                  <c:v>2437300</c:v>
                </c:pt>
                <c:pt idx="836" formatCode="0.000">
                  <c:v>2499350</c:v>
                </c:pt>
                <c:pt idx="837" formatCode="0.000">
                  <c:v>2453820</c:v>
                </c:pt>
                <c:pt idx="838" formatCode="0.000">
                  <c:v>2482060</c:v>
                </c:pt>
                <c:pt idx="839" formatCode="0.000">
                  <c:v>2344020</c:v>
                </c:pt>
                <c:pt idx="840" formatCode="0.000">
                  <c:v>2411780</c:v>
                </c:pt>
                <c:pt idx="841" formatCode="0.000">
                  <c:v>2502550</c:v>
                </c:pt>
                <c:pt idx="842" formatCode="0.000">
                  <c:v>2511390</c:v>
                </c:pt>
                <c:pt idx="843" formatCode="0.000">
                  <c:v>2490740</c:v>
                </c:pt>
                <c:pt idx="844" formatCode="0.000">
                  <c:v>2280800</c:v>
                </c:pt>
                <c:pt idx="845" formatCode="0.000">
                  <c:v>2407910</c:v>
                </c:pt>
                <c:pt idx="846" formatCode="0.000">
                  <c:v>2467020</c:v>
                </c:pt>
                <c:pt idx="847" formatCode="0.000">
                  <c:v>2614560</c:v>
                </c:pt>
                <c:pt idx="848" formatCode="0.000">
                  <c:v>2878740</c:v>
                </c:pt>
                <c:pt idx="849" formatCode="0.000">
                  <c:v>2870650</c:v>
                </c:pt>
                <c:pt idx="850" formatCode="0.000">
                  <c:v>2678360</c:v>
                </c:pt>
                <c:pt idx="851" formatCode="0.000">
                  <c:v>2809530</c:v>
                </c:pt>
                <c:pt idx="852" formatCode="0.000">
                  <c:v>2876420</c:v>
                </c:pt>
                <c:pt idx="853" formatCode="0.000">
                  <c:v>2845860</c:v>
                </c:pt>
                <c:pt idx="854" formatCode="0.000">
                  <c:v>2859990</c:v>
                </c:pt>
                <c:pt idx="855" formatCode="0.000">
                  <c:v>2846780</c:v>
                </c:pt>
                <c:pt idx="856" formatCode="0.000">
                  <c:v>3296710</c:v>
                </c:pt>
                <c:pt idx="857" formatCode="0.000">
                  <c:v>3051480</c:v>
                </c:pt>
                <c:pt idx="858" formatCode="0.000">
                  <c:v>3180850</c:v>
                </c:pt>
                <c:pt idx="859" formatCode="0.000">
                  <c:v>3278140</c:v>
                </c:pt>
                <c:pt idx="860" formatCode="0.000">
                  <c:v>3199080</c:v>
                </c:pt>
                <c:pt idx="861" formatCode="0.000">
                  <c:v>3131620</c:v>
                </c:pt>
                <c:pt idx="862" formatCode="0.000">
                  <c:v>3192780</c:v>
                </c:pt>
                <c:pt idx="863" formatCode="0.000">
                  <c:v>3153190</c:v>
                </c:pt>
                <c:pt idx="864" formatCode="0.000">
                  <c:v>3295500</c:v>
                </c:pt>
                <c:pt idx="865" formatCode="0.000">
                  <c:v>3184100</c:v>
                </c:pt>
                <c:pt idx="866" formatCode="0.000">
                  <c:v>3072160</c:v>
                </c:pt>
                <c:pt idx="867" formatCode="0.000">
                  <c:v>2072810</c:v>
                </c:pt>
                <c:pt idx="868" formatCode="0.000">
                  <c:v>2312990</c:v>
                </c:pt>
                <c:pt idx="869" formatCode="0.000">
                  <c:v>2316230</c:v>
                </c:pt>
                <c:pt idx="870" formatCode="0.000">
                  <c:v>2619590</c:v>
                </c:pt>
                <c:pt idx="871" formatCode="0.000">
                  <c:v>2602380</c:v>
                </c:pt>
                <c:pt idx="872" formatCode="0.000">
                  <c:v>2675970</c:v>
                </c:pt>
                <c:pt idx="873" formatCode="0.000">
                  <c:v>2650580</c:v>
                </c:pt>
                <c:pt idx="874" formatCode="0.000">
                  <c:v>2608390</c:v>
                </c:pt>
                <c:pt idx="875" formatCode="0.000">
                  <c:v>2400220</c:v>
                </c:pt>
                <c:pt idx="876" formatCode="0.000">
                  <c:v>2194890</c:v>
                </c:pt>
                <c:pt idx="877" formatCode="0.000">
                  <c:v>2180220</c:v>
                </c:pt>
                <c:pt idx="878" formatCode="0.000">
                  <c:v>2169190</c:v>
                </c:pt>
                <c:pt idx="879" formatCode="0.000">
                  <c:v>2057720</c:v>
                </c:pt>
                <c:pt idx="880" formatCode="0.000">
                  <c:v>2042540</c:v>
                </c:pt>
                <c:pt idx="881" formatCode="0.000">
                  <c:v>1930560</c:v>
                </c:pt>
                <c:pt idx="882" formatCode="0.000">
                  <c:v>1912210</c:v>
                </c:pt>
                <c:pt idx="883" formatCode="0.000">
                  <c:v>1975410</c:v>
                </c:pt>
                <c:pt idx="884" formatCode="0.000">
                  <c:v>2112870</c:v>
                </c:pt>
                <c:pt idx="885" formatCode="0.000">
                  <c:v>1910720</c:v>
                </c:pt>
                <c:pt idx="886" formatCode="0.000">
                  <c:v>1889300</c:v>
                </c:pt>
                <c:pt idx="887" formatCode="0.000">
                  <c:v>1983680</c:v>
                </c:pt>
                <c:pt idx="888" formatCode="0.000">
                  <c:v>1959910</c:v>
                </c:pt>
                <c:pt idx="889" formatCode="0.000">
                  <c:v>2010090</c:v>
                </c:pt>
                <c:pt idx="890" formatCode="0.000">
                  <c:v>2139420</c:v>
                </c:pt>
                <c:pt idx="891" formatCode="0.000">
                  <c:v>2135150</c:v>
                </c:pt>
                <c:pt idx="892" formatCode="0.000">
                  <c:v>2268920</c:v>
                </c:pt>
                <c:pt idx="893" formatCode="0.000">
                  <c:v>2408680</c:v>
                </c:pt>
                <c:pt idx="894" formatCode="0.000">
                  <c:v>2328230</c:v>
                </c:pt>
                <c:pt idx="895" formatCode="0.000">
                  <c:v>2436370</c:v>
                </c:pt>
                <c:pt idx="896" formatCode="0.000">
                  <c:v>2769770</c:v>
                </c:pt>
                <c:pt idx="897" formatCode="0.000">
                  <c:v>2874923</c:v>
                </c:pt>
                <c:pt idx="898" formatCode="0.000">
                  <c:v>2908479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1-4F31-B67B-49A2D4CB3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numFmt formatCode="mm/yyyy" sourceLinked="1"/>
        <c:majorTickMark val="out"/>
        <c:minorTickMark val="none"/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Offset val="100"/>
        <c:baseTimeUnit val="months"/>
        <c:minorUnit val="1"/>
        <c:minorTimeUnit val="months"/>
      </c:date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11</xdr:col>
      <xdr:colOff>152400</xdr:colOff>
      <xdr:row>16</xdr:row>
      <xdr:rowOff>0</xdr:rowOff>
    </xdr:to>
    <xdr:graphicFrame macro="">
      <xdr:nvGraphicFramePr>
        <xdr:cNvPr id="2" name="Char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5"/>
  <sheetViews>
    <sheetView topLeftCell="A914" workbookViewId="0">
      <selection activeCell="B926" sqref="A926:B926"/>
    </sheetView>
  </sheetViews>
  <sheetFormatPr defaultRowHeight="14.4" x14ac:dyDescent="0.3"/>
  <cols>
    <col min="3" max="3" width="34.44140625" bestFit="1" customWidth="1"/>
  </cols>
  <sheetData>
    <row r="1" spans="1:4" x14ac:dyDescent="0.3">
      <c r="A1" s="1" t="e">
        <f ca="1">CEIC.LINK("5a514ec2-aaa1-4600-a67b-f3763668658c", "Series")</f>
        <v>#NAME?</v>
      </c>
      <c r="B1" s="2" t="s">
        <v>0</v>
      </c>
      <c r="C1" s="2" t="s">
        <v>1</v>
      </c>
      <c r="D1" s="2" t="s">
        <v>2</v>
      </c>
    </row>
    <row r="2" spans="1:4" x14ac:dyDescent="0.3">
      <c r="A2" s="2" t="s">
        <v>3</v>
      </c>
      <c r="B2" s="2" t="s">
        <v>4</v>
      </c>
      <c r="C2" s="2" t="s">
        <v>4</v>
      </c>
      <c r="D2" s="2" t="s">
        <v>4</v>
      </c>
    </row>
    <row r="3" spans="1:4" x14ac:dyDescent="0.3">
      <c r="A3" s="2" t="s">
        <v>5</v>
      </c>
      <c r="B3" s="2"/>
      <c r="C3" s="2"/>
      <c r="D3" s="2"/>
    </row>
    <row r="4" spans="1:4" x14ac:dyDescent="0.3">
      <c r="A4" s="2" t="s">
        <v>6</v>
      </c>
      <c r="B4" s="2" t="s">
        <v>7</v>
      </c>
      <c r="C4" s="2" t="s">
        <v>7</v>
      </c>
      <c r="D4" s="2" t="s">
        <v>7</v>
      </c>
    </row>
    <row r="5" spans="1:4" x14ac:dyDescent="0.3">
      <c r="A5" s="2" t="s">
        <v>8</v>
      </c>
      <c r="B5" s="2" t="s">
        <v>9</v>
      </c>
      <c r="C5" s="2" t="s">
        <v>10</v>
      </c>
      <c r="D5" s="2" t="s">
        <v>10</v>
      </c>
    </row>
    <row r="6" spans="1:4" x14ac:dyDescent="0.3">
      <c r="A6" s="2" t="s">
        <v>11</v>
      </c>
      <c r="B6" s="2" t="s">
        <v>12</v>
      </c>
      <c r="C6" s="2" t="s">
        <v>12</v>
      </c>
      <c r="D6" s="2" t="s">
        <v>12</v>
      </c>
    </row>
    <row r="7" spans="1:4" x14ac:dyDescent="0.3">
      <c r="A7" s="2" t="s">
        <v>13</v>
      </c>
      <c r="B7" s="2" t="s">
        <v>14</v>
      </c>
      <c r="C7" s="2" t="s">
        <v>14</v>
      </c>
      <c r="D7" s="2" t="s">
        <v>14</v>
      </c>
    </row>
    <row r="8" spans="1:4" x14ac:dyDescent="0.3">
      <c r="A8" s="3" t="s">
        <v>15</v>
      </c>
      <c r="B8" s="3" t="s">
        <v>16</v>
      </c>
      <c r="C8" s="3" t="s">
        <v>17</v>
      </c>
      <c r="D8" s="3" t="s">
        <v>18</v>
      </c>
    </row>
    <row r="9" spans="1:4" x14ac:dyDescent="0.3">
      <c r="A9" s="2" t="s">
        <v>19</v>
      </c>
      <c r="B9" s="2" t="s">
        <v>20</v>
      </c>
      <c r="C9" s="2" t="s">
        <v>21</v>
      </c>
      <c r="D9" s="2" t="s">
        <v>22</v>
      </c>
    </row>
    <row r="10" spans="1:4" x14ac:dyDescent="0.3">
      <c r="A10" s="2" t="s">
        <v>23</v>
      </c>
      <c r="B10" s="2"/>
      <c r="C10" s="2"/>
      <c r="D10" s="2"/>
    </row>
    <row r="11" spans="1:4" x14ac:dyDescent="0.3">
      <c r="A11" s="2" t="s">
        <v>24</v>
      </c>
      <c r="B11" s="2"/>
      <c r="C11" s="2"/>
      <c r="D11" s="2"/>
    </row>
    <row r="12" spans="1:4" x14ac:dyDescent="0.3">
      <c r="A12" s="2" t="s">
        <v>25</v>
      </c>
      <c r="B12" s="4">
        <v>32964</v>
      </c>
      <c r="C12" s="4">
        <v>17380</v>
      </c>
      <c r="D12" s="4">
        <v>32964</v>
      </c>
    </row>
    <row r="13" spans="1:4" x14ac:dyDescent="0.3">
      <c r="A13" s="2" t="s">
        <v>26</v>
      </c>
      <c r="B13" s="4">
        <v>44713</v>
      </c>
      <c r="C13" s="4">
        <v>44713</v>
      </c>
      <c r="D13" s="4">
        <v>44713</v>
      </c>
    </row>
    <row r="14" spans="1:4" x14ac:dyDescent="0.3">
      <c r="A14" s="2" t="s">
        <v>27</v>
      </c>
      <c r="B14" s="5">
        <v>44742</v>
      </c>
      <c r="C14" s="5">
        <v>44742</v>
      </c>
      <c r="D14" s="5">
        <v>44742</v>
      </c>
    </row>
    <row r="15" spans="1:4" ht="28.8" x14ac:dyDescent="0.3">
      <c r="A15" s="6" t="s">
        <v>28</v>
      </c>
      <c r="B15" s="6"/>
      <c r="C15" s="6"/>
      <c r="D15" s="6"/>
    </row>
    <row r="16" spans="1:4" x14ac:dyDescent="0.3">
      <c r="A16" s="3" t="s">
        <v>29</v>
      </c>
      <c r="B16" s="3"/>
      <c r="C16" s="3"/>
      <c r="D16" s="3"/>
    </row>
    <row r="17" spans="1:4" x14ac:dyDescent="0.3">
      <c r="A17" s="2" t="s">
        <v>30</v>
      </c>
      <c r="B17" s="2">
        <v>64.689664082687315</v>
      </c>
      <c r="C17" s="2">
        <v>19657141.88542825</v>
      </c>
      <c r="D17" s="2">
        <v>1080107.3695090441</v>
      </c>
    </row>
    <row r="18" spans="1:4" x14ac:dyDescent="0.3">
      <c r="A18" s="2" t="s">
        <v>31</v>
      </c>
      <c r="B18" s="2">
        <v>98.753934342825772</v>
      </c>
      <c r="C18" s="2">
        <v>1489438452558941</v>
      </c>
      <c r="D18" s="2">
        <v>887051174116.71497</v>
      </c>
    </row>
    <row r="19" spans="1:4" x14ac:dyDescent="0.3">
      <c r="A19" s="2" t="s">
        <v>32</v>
      </c>
      <c r="B19" s="2">
        <v>9.9375014134754096</v>
      </c>
      <c r="C19" s="2">
        <v>38593243.612826087</v>
      </c>
      <c r="D19" s="2">
        <v>941833.9419009675</v>
      </c>
    </row>
    <row r="20" spans="1:4" x14ac:dyDescent="0.3">
      <c r="A20" s="2" t="s">
        <v>33</v>
      </c>
      <c r="B20" s="2">
        <v>-0.131851421540986</v>
      </c>
      <c r="C20" s="2">
        <v>2.1933754141388819</v>
      </c>
      <c r="D20" s="2">
        <v>0.67565267929996642</v>
      </c>
    </row>
    <row r="21" spans="1:4" x14ac:dyDescent="0.3">
      <c r="A21" s="2" t="s">
        <v>34</v>
      </c>
      <c r="B21" s="2">
        <v>-1.715613818245328</v>
      </c>
      <c r="C21" s="2">
        <v>3.813988794397607</v>
      </c>
      <c r="D21" s="2">
        <v>-0.91963314396497697</v>
      </c>
    </row>
    <row r="22" spans="1:4" x14ac:dyDescent="0.3">
      <c r="A22" s="2" t="s">
        <v>35</v>
      </c>
      <c r="B22" s="2">
        <v>0.1536180710534088</v>
      </c>
      <c r="C22" s="2">
        <v>1.963319176193925</v>
      </c>
      <c r="D22" s="2">
        <v>0.8719817755979874</v>
      </c>
    </row>
    <row r="23" spans="1:4" x14ac:dyDescent="0.3">
      <c r="A23" s="2" t="s">
        <v>36</v>
      </c>
      <c r="B23" s="2">
        <v>49.4</v>
      </c>
      <c r="C23" s="2">
        <v>8410</v>
      </c>
      <c r="D23" s="2">
        <v>45030</v>
      </c>
    </row>
    <row r="24" spans="1:4" x14ac:dyDescent="0.3">
      <c r="A24" s="2" t="s">
        <v>37</v>
      </c>
      <c r="B24" s="2">
        <v>78.2</v>
      </c>
      <c r="C24" s="2">
        <v>167818220</v>
      </c>
      <c r="D24" s="2">
        <v>3296710</v>
      </c>
    </row>
    <row r="25" spans="1:4" x14ac:dyDescent="0.3">
      <c r="A25" s="2" t="s">
        <v>38</v>
      </c>
      <c r="B25" s="2">
        <v>69.3</v>
      </c>
      <c r="C25" s="2">
        <v>713040</v>
      </c>
      <c r="D25" s="2">
        <v>627220</v>
      </c>
    </row>
    <row r="26" spans="1:4" x14ac:dyDescent="0.3">
      <c r="A26" s="2" t="s">
        <v>39</v>
      </c>
      <c r="B26" s="2">
        <v>387</v>
      </c>
      <c r="C26" s="2">
        <v>899</v>
      </c>
      <c r="D26" s="2">
        <v>387</v>
      </c>
    </row>
    <row r="27" spans="1:4" x14ac:dyDescent="0.3">
      <c r="A27" s="7">
        <v>17380</v>
      </c>
      <c r="C27" s="8">
        <v>15600</v>
      </c>
    </row>
    <row r="28" spans="1:4" x14ac:dyDescent="0.3">
      <c r="A28" s="7">
        <v>17411</v>
      </c>
      <c r="C28" s="8">
        <v>9420</v>
      </c>
    </row>
    <row r="29" spans="1:4" x14ac:dyDescent="0.3">
      <c r="A29" s="7">
        <v>17441</v>
      </c>
      <c r="C29" s="8">
        <v>9640</v>
      </c>
    </row>
    <row r="30" spans="1:4" x14ac:dyDescent="0.3">
      <c r="A30" s="7">
        <v>17472</v>
      </c>
      <c r="C30" s="8">
        <v>9660</v>
      </c>
    </row>
    <row r="31" spans="1:4" x14ac:dyDescent="0.3">
      <c r="A31" s="7">
        <v>17502</v>
      </c>
      <c r="C31" s="8">
        <v>9650</v>
      </c>
    </row>
    <row r="32" spans="1:4" x14ac:dyDescent="0.3">
      <c r="A32" s="7">
        <v>17533</v>
      </c>
      <c r="C32" s="8">
        <v>9800</v>
      </c>
    </row>
    <row r="33" spans="1:3" x14ac:dyDescent="0.3">
      <c r="A33" s="7">
        <v>17564</v>
      </c>
      <c r="C33" s="8">
        <v>9870</v>
      </c>
    </row>
    <row r="34" spans="1:3" x14ac:dyDescent="0.3">
      <c r="A34" s="7">
        <v>17593</v>
      </c>
      <c r="C34" s="8">
        <v>9870</v>
      </c>
    </row>
    <row r="35" spans="1:3" x14ac:dyDescent="0.3">
      <c r="A35" s="7">
        <v>17624</v>
      </c>
      <c r="C35" s="8">
        <v>10040</v>
      </c>
    </row>
    <row r="36" spans="1:3" x14ac:dyDescent="0.3">
      <c r="A36" s="7">
        <v>17654</v>
      </c>
      <c r="C36" s="8">
        <v>10060</v>
      </c>
    </row>
    <row r="37" spans="1:3" x14ac:dyDescent="0.3">
      <c r="A37" s="7">
        <v>17685</v>
      </c>
      <c r="C37" s="8">
        <v>10050</v>
      </c>
    </row>
    <row r="38" spans="1:3" x14ac:dyDescent="0.3">
      <c r="A38" s="7">
        <v>17715</v>
      </c>
      <c r="C38" s="8">
        <v>10100</v>
      </c>
    </row>
    <row r="39" spans="1:3" x14ac:dyDescent="0.3">
      <c r="A39" s="7">
        <v>17746</v>
      </c>
      <c r="C39" s="8">
        <v>10060</v>
      </c>
    </row>
    <row r="40" spans="1:3" x14ac:dyDescent="0.3">
      <c r="A40" s="7">
        <v>17777</v>
      </c>
      <c r="C40" s="8">
        <v>9930</v>
      </c>
    </row>
    <row r="41" spans="1:3" x14ac:dyDescent="0.3">
      <c r="A41" s="7">
        <v>17807</v>
      </c>
      <c r="C41" s="8">
        <v>9690</v>
      </c>
    </row>
    <row r="42" spans="1:3" x14ac:dyDescent="0.3">
      <c r="A42" s="7">
        <v>17838</v>
      </c>
      <c r="C42" s="8">
        <v>9720</v>
      </c>
    </row>
    <row r="43" spans="1:3" x14ac:dyDescent="0.3">
      <c r="A43" s="7">
        <v>17868</v>
      </c>
      <c r="C43" s="8">
        <v>9630</v>
      </c>
    </row>
    <row r="44" spans="1:3" x14ac:dyDescent="0.3">
      <c r="A44" s="7">
        <v>17899</v>
      </c>
      <c r="C44" s="8">
        <v>9380</v>
      </c>
    </row>
    <row r="45" spans="1:3" x14ac:dyDescent="0.3">
      <c r="A45" s="7">
        <v>17930</v>
      </c>
      <c r="C45" s="8">
        <v>9310</v>
      </c>
    </row>
    <row r="46" spans="1:3" x14ac:dyDescent="0.3">
      <c r="A46" s="7">
        <v>17958</v>
      </c>
      <c r="C46" s="8">
        <v>9160</v>
      </c>
    </row>
    <row r="47" spans="1:3" x14ac:dyDescent="0.3">
      <c r="A47" s="7">
        <v>17989</v>
      </c>
      <c r="C47" s="8">
        <v>9070</v>
      </c>
    </row>
    <row r="48" spans="1:3" x14ac:dyDescent="0.3">
      <c r="A48" s="7">
        <v>18019</v>
      </c>
      <c r="C48" s="8">
        <v>8760</v>
      </c>
    </row>
    <row r="49" spans="1:3" x14ac:dyDescent="0.3">
      <c r="A49" s="7">
        <v>18050</v>
      </c>
      <c r="C49" s="8">
        <v>8750</v>
      </c>
    </row>
    <row r="50" spans="1:3" x14ac:dyDescent="0.3">
      <c r="A50" s="7">
        <v>18080</v>
      </c>
      <c r="C50" s="8">
        <v>8670</v>
      </c>
    </row>
    <row r="51" spans="1:3" x14ac:dyDescent="0.3">
      <c r="A51" s="7">
        <v>18111</v>
      </c>
      <c r="C51" s="8">
        <v>8710</v>
      </c>
    </row>
    <row r="52" spans="1:3" x14ac:dyDescent="0.3">
      <c r="A52" s="7">
        <v>18142</v>
      </c>
      <c r="C52" s="8">
        <v>8600</v>
      </c>
    </row>
    <row r="53" spans="1:3" x14ac:dyDescent="0.3">
      <c r="A53" s="7">
        <v>18172</v>
      </c>
      <c r="C53" s="8">
        <v>8660</v>
      </c>
    </row>
    <row r="54" spans="1:3" x14ac:dyDescent="0.3">
      <c r="A54" s="7">
        <v>18203</v>
      </c>
      <c r="C54" s="8">
        <v>8630</v>
      </c>
    </row>
    <row r="55" spans="1:3" x14ac:dyDescent="0.3">
      <c r="A55" s="7">
        <v>18233</v>
      </c>
      <c r="C55" s="8">
        <v>8540</v>
      </c>
    </row>
    <row r="56" spans="1:3" x14ac:dyDescent="0.3">
      <c r="A56" s="7">
        <v>18264</v>
      </c>
      <c r="C56" s="8">
        <v>8610</v>
      </c>
    </row>
    <row r="57" spans="1:3" x14ac:dyDescent="0.3">
      <c r="A57" s="7">
        <v>18295</v>
      </c>
      <c r="C57" s="8">
        <v>8650</v>
      </c>
    </row>
    <row r="58" spans="1:3" x14ac:dyDescent="0.3">
      <c r="A58" s="7">
        <v>18323</v>
      </c>
      <c r="C58" s="8">
        <v>8550</v>
      </c>
    </row>
    <row r="59" spans="1:3" x14ac:dyDescent="0.3">
      <c r="A59" s="7">
        <v>18354</v>
      </c>
      <c r="C59" s="8">
        <v>8720</v>
      </c>
    </row>
    <row r="60" spans="1:3" x14ac:dyDescent="0.3">
      <c r="A60" s="7">
        <v>18384</v>
      </c>
      <c r="C60" s="8">
        <v>8620</v>
      </c>
    </row>
    <row r="61" spans="1:3" x14ac:dyDescent="0.3">
      <c r="A61" s="7">
        <v>18415</v>
      </c>
      <c r="C61" s="8">
        <v>8630</v>
      </c>
    </row>
    <row r="62" spans="1:3" x14ac:dyDescent="0.3">
      <c r="A62" s="7">
        <v>18445</v>
      </c>
      <c r="C62" s="8">
        <v>8770</v>
      </c>
    </row>
    <row r="63" spans="1:3" x14ac:dyDescent="0.3">
      <c r="A63" s="7">
        <v>18476</v>
      </c>
      <c r="C63" s="8">
        <v>8730</v>
      </c>
    </row>
    <row r="64" spans="1:3" x14ac:dyDescent="0.3">
      <c r="A64" s="7">
        <v>18507</v>
      </c>
      <c r="C64" s="8">
        <v>8750</v>
      </c>
    </row>
    <row r="65" spans="1:3" x14ac:dyDescent="0.3">
      <c r="A65" s="7">
        <v>18537</v>
      </c>
      <c r="C65" s="8">
        <v>8810</v>
      </c>
    </row>
    <row r="66" spans="1:3" x14ac:dyDescent="0.3">
      <c r="A66" s="7">
        <v>18568</v>
      </c>
      <c r="C66" s="8">
        <v>8820</v>
      </c>
    </row>
    <row r="67" spans="1:3" x14ac:dyDescent="0.3">
      <c r="A67" s="7">
        <v>18598</v>
      </c>
      <c r="C67" s="8">
        <v>8820</v>
      </c>
    </row>
    <row r="68" spans="1:3" x14ac:dyDescent="0.3">
      <c r="A68" s="7">
        <v>18629</v>
      </c>
      <c r="C68" s="8">
        <v>8980</v>
      </c>
    </row>
    <row r="69" spans="1:3" x14ac:dyDescent="0.3">
      <c r="A69" s="7">
        <v>18660</v>
      </c>
      <c r="C69" s="8">
        <v>9080</v>
      </c>
    </row>
    <row r="70" spans="1:3" x14ac:dyDescent="0.3">
      <c r="A70" s="7">
        <v>18688</v>
      </c>
      <c r="C70" s="8">
        <v>9060</v>
      </c>
    </row>
    <row r="71" spans="1:3" x14ac:dyDescent="0.3">
      <c r="A71" s="7">
        <v>18719</v>
      </c>
      <c r="C71" s="8">
        <v>9050</v>
      </c>
    </row>
    <row r="72" spans="1:3" x14ac:dyDescent="0.3">
      <c r="A72" s="7">
        <v>18749</v>
      </c>
      <c r="C72" s="8">
        <v>8930</v>
      </c>
    </row>
    <row r="73" spans="1:3" x14ac:dyDescent="0.3">
      <c r="A73" s="7">
        <v>18780</v>
      </c>
      <c r="C73" s="8">
        <v>8860</v>
      </c>
    </row>
    <row r="74" spans="1:3" x14ac:dyDescent="0.3">
      <c r="A74" s="7">
        <v>18810</v>
      </c>
      <c r="C74" s="8">
        <v>9080</v>
      </c>
    </row>
    <row r="75" spans="1:3" x14ac:dyDescent="0.3">
      <c r="A75" s="7">
        <v>18841</v>
      </c>
      <c r="C75" s="8">
        <v>9080</v>
      </c>
    </row>
    <row r="76" spans="1:3" x14ac:dyDescent="0.3">
      <c r="A76" s="7">
        <v>18872</v>
      </c>
      <c r="C76" s="8">
        <v>8880</v>
      </c>
    </row>
    <row r="77" spans="1:3" x14ac:dyDescent="0.3">
      <c r="A77" s="7">
        <v>18902</v>
      </c>
      <c r="C77" s="8">
        <v>8840</v>
      </c>
    </row>
    <row r="78" spans="1:3" x14ac:dyDescent="0.3">
      <c r="A78" s="7">
        <v>18933</v>
      </c>
      <c r="C78" s="8">
        <v>8770</v>
      </c>
    </row>
    <row r="79" spans="1:3" x14ac:dyDescent="0.3">
      <c r="A79" s="7">
        <v>18963</v>
      </c>
      <c r="C79" s="8">
        <v>8690</v>
      </c>
    </row>
    <row r="80" spans="1:3" x14ac:dyDescent="0.3">
      <c r="A80" s="7">
        <v>18994</v>
      </c>
      <c r="C80" s="8">
        <v>8640</v>
      </c>
    </row>
    <row r="81" spans="1:3" x14ac:dyDescent="0.3">
      <c r="A81" s="7">
        <v>19025</v>
      </c>
      <c r="C81" s="8">
        <v>8690</v>
      </c>
    </row>
    <row r="82" spans="1:3" x14ac:dyDescent="0.3">
      <c r="A82" s="7">
        <v>19054</v>
      </c>
      <c r="C82" s="8">
        <v>8510</v>
      </c>
    </row>
    <row r="83" spans="1:3" x14ac:dyDescent="0.3">
      <c r="A83" s="7">
        <v>19085</v>
      </c>
      <c r="C83" s="8">
        <v>8490</v>
      </c>
    </row>
    <row r="84" spans="1:3" x14ac:dyDescent="0.3">
      <c r="A84" s="7">
        <v>19115</v>
      </c>
      <c r="C84" s="8">
        <v>8530</v>
      </c>
    </row>
    <row r="85" spans="1:3" x14ac:dyDescent="0.3">
      <c r="A85" s="7">
        <v>19146</v>
      </c>
      <c r="C85" s="8">
        <v>8590</v>
      </c>
    </row>
    <row r="86" spans="1:3" x14ac:dyDescent="0.3">
      <c r="A86" s="7">
        <v>19176</v>
      </c>
      <c r="C86" s="8">
        <v>8730</v>
      </c>
    </row>
    <row r="87" spans="1:3" x14ac:dyDescent="0.3">
      <c r="A87" s="7">
        <v>19207</v>
      </c>
      <c r="C87" s="8">
        <v>8720</v>
      </c>
    </row>
    <row r="88" spans="1:3" x14ac:dyDescent="0.3">
      <c r="A88" s="7">
        <v>19238</v>
      </c>
      <c r="C88" s="8">
        <v>8620</v>
      </c>
    </row>
    <row r="89" spans="1:3" x14ac:dyDescent="0.3">
      <c r="A89" s="7">
        <v>19268</v>
      </c>
      <c r="C89" s="8">
        <v>8630</v>
      </c>
    </row>
    <row r="90" spans="1:3" x14ac:dyDescent="0.3">
      <c r="A90" s="7">
        <v>19299</v>
      </c>
      <c r="C90" s="8">
        <v>8630</v>
      </c>
    </row>
    <row r="91" spans="1:3" x14ac:dyDescent="0.3">
      <c r="A91" s="7">
        <v>19329</v>
      </c>
      <c r="C91" s="8">
        <v>8480</v>
      </c>
    </row>
    <row r="92" spans="1:3" x14ac:dyDescent="0.3">
      <c r="A92" s="7">
        <v>19360</v>
      </c>
      <c r="C92" s="8">
        <v>8440</v>
      </c>
    </row>
    <row r="93" spans="1:3" x14ac:dyDescent="0.3">
      <c r="A93" s="7">
        <v>19391</v>
      </c>
      <c r="C93" s="8">
        <v>8410</v>
      </c>
    </row>
    <row r="94" spans="1:3" x14ac:dyDescent="0.3">
      <c r="A94" s="7">
        <v>19419</v>
      </c>
      <c r="C94" s="8">
        <v>8460</v>
      </c>
    </row>
    <row r="95" spans="1:3" x14ac:dyDescent="0.3">
      <c r="A95" s="7">
        <v>19450</v>
      </c>
      <c r="C95" s="8">
        <v>8600</v>
      </c>
    </row>
    <row r="96" spans="1:3" x14ac:dyDescent="0.3">
      <c r="A96" s="7">
        <v>19480</v>
      </c>
      <c r="C96" s="8">
        <v>8520</v>
      </c>
    </row>
    <row r="97" spans="1:3" x14ac:dyDescent="0.3">
      <c r="A97" s="7">
        <v>19511</v>
      </c>
      <c r="C97" s="8">
        <v>8580</v>
      </c>
    </row>
    <row r="98" spans="1:3" x14ac:dyDescent="0.3">
      <c r="A98" s="7">
        <v>19541</v>
      </c>
      <c r="C98" s="8">
        <v>8590</v>
      </c>
    </row>
    <row r="99" spans="1:3" x14ac:dyDescent="0.3">
      <c r="A99" s="7">
        <v>19572</v>
      </c>
      <c r="C99" s="8">
        <v>8600</v>
      </c>
    </row>
    <row r="100" spans="1:3" x14ac:dyDescent="0.3">
      <c r="A100" s="7">
        <v>19603</v>
      </c>
      <c r="C100" s="8">
        <v>8550</v>
      </c>
    </row>
    <row r="101" spans="1:3" x14ac:dyDescent="0.3">
      <c r="A101" s="7">
        <v>19633</v>
      </c>
      <c r="C101" s="8">
        <v>8670</v>
      </c>
    </row>
    <row r="102" spans="1:3" x14ac:dyDescent="0.3">
      <c r="A102" s="7">
        <v>19664</v>
      </c>
      <c r="C102" s="8">
        <v>8740</v>
      </c>
    </row>
    <row r="103" spans="1:3" x14ac:dyDescent="0.3">
      <c r="A103" s="7">
        <v>19694</v>
      </c>
      <c r="C103" s="8">
        <v>8480</v>
      </c>
    </row>
    <row r="104" spans="1:3" x14ac:dyDescent="0.3">
      <c r="A104" s="7">
        <v>19725</v>
      </c>
      <c r="C104" s="8">
        <v>8480</v>
      </c>
    </row>
    <row r="105" spans="1:3" x14ac:dyDescent="0.3">
      <c r="A105" s="7">
        <v>19756</v>
      </c>
      <c r="C105" s="8">
        <v>8520</v>
      </c>
    </row>
    <row r="106" spans="1:3" x14ac:dyDescent="0.3">
      <c r="A106" s="7">
        <v>19784</v>
      </c>
      <c r="C106" s="8">
        <v>8560</v>
      </c>
    </row>
    <row r="107" spans="1:3" x14ac:dyDescent="0.3">
      <c r="A107" s="7">
        <v>19815</v>
      </c>
      <c r="C107" s="8">
        <v>8650</v>
      </c>
    </row>
    <row r="108" spans="1:3" x14ac:dyDescent="0.3">
      <c r="A108" s="7">
        <v>19845</v>
      </c>
      <c r="C108" s="8">
        <v>8730</v>
      </c>
    </row>
    <row r="109" spans="1:3" x14ac:dyDescent="0.3">
      <c r="A109" s="7">
        <v>19876</v>
      </c>
      <c r="C109" s="8">
        <v>8810</v>
      </c>
    </row>
    <row r="110" spans="1:3" x14ac:dyDescent="0.3">
      <c r="A110" s="7">
        <v>19906</v>
      </c>
      <c r="C110" s="8">
        <v>8950</v>
      </c>
    </row>
    <row r="111" spans="1:3" x14ac:dyDescent="0.3">
      <c r="A111" s="7">
        <v>19937</v>
      </c>
      <c r="C111" s="8">
        <v>9130</v>
      </c>
    </row>
    <row r="112" spans="1:3" x14ac:dyDescent="0.3">
      <c r="A112" s="7">
        <v>19968</v>
      </c>
      <c r="C112" s="8">
        <v>9100</v>
      </c>
    </row>
    <row r="113" spans="1:3" x14ac:dyDescent="0.3">
      <c r="A113" s="7">
        <v>19998</v>
      </c>
      <c r="C113" s="8">
        <v>9180</v>
      </c>
    </row>
    <row r="114" spans="1:3" x14ac:dyDescent="0.3">
      <c r="A114" s="7">
        <v>20029</v>
      </c>
      <c r="C114" s="8">
        <v>9390</v>
      </c>
    </row>
    <row r="115" spans="1:3" x14ac:dyDescent="0.3">
      <c r="A115" s="7">
        <v>20059</v>
      </c>
      <c r="C115" s="8">
        <v>9420</v>
      </c>
    </row>
    <row r="116" spans="1:3" x14ac:dyDescent="0.3">
      <c r="A116" s="7">
        <v>20090</v>
      </c>
      <c r="C116" s="8">
        <v>9500</v>
      </c>
    </row>
    <row r="117" spans="1:3" x14ac:dyDescent="0.3">
      <c r="A117" s="7">
        <v>20121</v>
      </c>
      <c r="C117" s="8">
        <v>9590</v>
      </c>
    </row>
    <row r="118" spans="1:3" x14ac:dyDescent="0.3">
      <c r="A118" s="7">
        <v>20149</v>
      </c>
      <c r="C118" s="8">
        <v>9510</v>
      </c>
    </row>
    <row r="119" spans="1:3" x14ac:dyDescent="0.3">
      <c r="A119" s="7">
        <v>20180</v>
      </c>
      <c r="C119" s="8">
        <v>9740</v>
      </c>
    </row>
    <row r="120" spans="1:3" x14ac:dyDescent="0.3">
      <c r="A120" s="7">
        <v>20210</v>
      </c>
      <c r="C120" s="8">
        <v>9810</v>
      </c>
    </row>
    <row r="121" spans="1:3" x14ac:dyDescent="0.3">
      <c r="A121" s="7">
        <v>20241</v>
      </c>
      <c r="C121" s="8">
        <v>9990</v>
      </c>
    </row>
    <row r="122" spans="1:3" x14ac:dyDescent="0.3">
      <c r="A122" s="7">
        <v>20271</v>
      </c>
      <c r="C122" s="8">
        <v>10100</v>
      </c>
    </row>
    <row r="123" spans="1:3" x14ac:dyDescent="0.3">
      <c r="A123" s="7">
        <v>20302</v>
      </c>
      <c r="C123" s="8">
        <v>10170</v>
      </c>
    </row>
    <row r="124" spans="1:3" x14ac:dyDescent="0.3">
      <c r="A124" s="7">
        <v>20333</v>
      </c>
      <c r="C124" s="8">
        <v>10290</v>
      </c>
    </row>
    <row r="125" spans="1:3" x14ac:dyDescent="0.3">
      <c r="A125" s="7">
        <v>20363</v>
      </c>
      <c r="C125" s="8">
        <v>10400</v>
      </c>
    </row>
    <row r="126" spans="1:3" x14ac:dyDescent="0.3">
      <c r="A126" s="7">
        <v>20394</v>
      </c>
      <c r="C126" s="8">
        <v>10430</v>
      </c>
    </row>
    <row r="127" spans="1:3" x14ac:dyDescent="0.3">
      <c r="A127" s="7">
        <v>20424</v>
      </c>
      <c r="C127" s="8">
        <v>10380</v>
      </c>
    </row>
    <row r="128" spans="1:3" x14ac:dyDescent="0.3">
      <c r="A128" s="7">
        <v>20455</v>
      </c>
      <c r="C128" s="8">
        <v>10570</v>
      </c>
    </row>
    <row r="129" spans="1:3" x14ac:dyDescent="0.3">
      <c r="A129" s="7">
        <v>20486</v>
      </c>
      <c r="C129" s="8">
        <v>10490</v>
      </c>
    </row>
    <row r="130" spans="1:3" x14ac:dyDescent="0.3">
      <c r="A130" s="7">
        <v>20515</v>
      </c>
      <c r="C130" s="8">
        <v>10510</v>
      </c>
    </row>
    <row r="131" spans="1:3" x14ac:dyDescent="0.3">
      <c r="A131" s="7">
        <v>20546</v>
      </c>
      <c r="C131" s="8">
        <v>10730</v>
      </c>
    </row>
    <row r="132" spans="1:3" x14ac:dyDescent="0.3">
      <c r="A132" s="7">
        <v>20576</v>
      </c>
      <c r="C132" s="8">
        <v>10810</v>
      </c>
    </row>
    <row r="133" spans="1:3" x14ac:dyDescent="0.3">
      <c r="A133" s="7">
        <v>20607</v>
      </c>
      <c r="C133" s="8">
        <v>10930</v>
      </c>
    </row>
    <row r="134" spans="1:3" x14ac:dyDescent="0.3">
      <c r="A134" s="7">
        <v>20637</v>
      </c>
      <c r="C134" s="8">
        <v>10970</v>
      </c>
    </row>
    <row r="135" spans="1:3" x14ac:dyDescent="0.3">
      <c r="A135" s="7">
        <v>20668</v>
      </c>
      <c r="C135" s="8">
        <v>11160</v>
      </c>
    </row>
    <row r="136" spans="1:3" x14ac:dyDescent="0.3">
      <c r="A136" s="7">
        <v>20699</v>
      </c>
      <c r="C136" s="8">
        <v>10950</v>
      </c>
    </row>
    <row r="137" spans="1:3" x14ac:dyDescent="0.3">
      <c r="A137" s="7">
        <v>20729</v>
      </c>
      <c r="C137" s="8">
        <v>11040</v>
      </c>
    </row>
    <row r="138" spans="1:3" x14ac:dyDescent="0.3">
      <c r="A138" s="7">
        <v>20760</v>
      </c>
      <c r="C138" s="8">
        <v>11130</v>
      </c>
    </row>
    <row r="139" spans="1:3" x14ac:dyDescent="0.3">
      <c r="A139" s="7">
        <v>20790</v>
      </c>
      <c r="C139" s="8">
        <v>11130</v>
      </c>
    </row>
    <row r="140" spans="1:3" x14ac:dyDescent="0.3">
      <c r="A140" s="7">
        <v>20821</v>
      </c>
      <c r="C140" s="8">
        <v>11330</v>
      </c>
    </row>
    <row r="141" spans="1:3" x14ac:dyDescent="0.3">
      <c r="A141" s="7">
        <v>20852</v>
      </c>
      <c r="C141" s="8">
        <v>11610</v>
      </c>
    </row>
    <row r="142" spans="1:3" x14ac:dyDescent="0.3">
      <c r="A142" s="7">
        <v>20880</v>
      </c>
      <c r="C142" s="8">
        <v>11860</v>
      </c>
    </row>
    <row r="143" spans="1:3" x14ac:dyDescent="0.3">
      <c r="A143" s="7">
        <v>20911</v>
      </c>
      <c r="C143" s="8">
        <v>12310</v>
      </c>
    </row>
    <row r="144" spans="1:3" x14ac:dyDescent="0.3">
      <c r="A144" s="7">
        <v>20941</v>
      </c>
      <c r="C144" s="8">
        <v>12540</v>
      </c>
    </row>
    <row r="145" spans="1:3" x14ac:dyDescent="0.3">
      <c r="A145" s="7">
        <v>20972</v>
      </c>
      <c r="C145" s="8">
        <v>12780</v>
      </c>
    </row>
    <row r="146" spans="1:3" x14ac:dyDescent="0.3">
      <c r="A146" s="7">
        <v>21002</v>
      </c>
      <c r="C146" s="8">
        <v>13110</v>
      </c>
    </row>
    <row r="147" spans="1:3" x14ac:dyDescent="0.3">
      <c r="A147" s="7">
        <v>21033</v>
      </c>
      <c r="C147" s="8">
        <v>13100</v>
      </c>
    </row>
    <row r="148" spans="1:3" x14ac:dyDescent="0.3">
      <c r="A148" s="7">
        <v>21064</v>
      </c>
      <c r="C148" s="8">
        <v>13440</v>
      </c>
    </row>
    <row r="149" spans="1:3" x14ac:dyDescent="0.3">
      <c r="A149" s="7">
        <v>21094</v>
      </c>
      <c r="C149" s="8">
        <v>14000</v>
      </c>
    </row>
    <row r="150" spans="1:3" x14ac:dyDescent="0.3">
      <c r="A150" s="7">
        <v>21125</v>
      </c>
      <c r="C150" s="8">
        <v>13990</v>
      </c>
    </row>
    <row r="151" spans="1:3" x14ac:dyDescent="0.3">
      <c r="A151" s="7">
        <v>21155</v>
      </c>
      <c r="C151" s="8">
        <v>14060</v>
      </c>
    </row>
    <row r="152" spans="1:3" x14ac:dyDescent="0.3">
      <c r="A152" s="7">
        <v>21186</v>
      </c>
      <c r="C152" s="8">
        <v>14380</v>
      </c>
    </row>
    <row r="153" spans="1:3" x14ac:dyDescent="0.3">
      <c r="A153" s="7">
        <v>21217</v>
      </c>
      <c r="C153" s="8">
        <v>14540</v>
      </c>
    </row>
    <row r="154" spans="1:3" x14ac:dyDescent="0.3">
      <c r="A154" s="7">
        <v>21245</v>
      </c>
      <c r="C154" s="8">
        <v>14810</v>
      </c>
    </row>
    <row r="155" spans="1:3" x14ac:dyDescent="0.3">
      <c r="A155" s="7">
        <v>21276</v>
      </c>
      <c r="C155" s="8">
        <v>15440</v>
      </c>
    </row>
    <row r="156" spans="1:3" x14ac:dyDescent="0.3">
      <c r="A156" s="7">
        <v>21306</v>
      </c>
      <c r="C156" s="8">
        <v>15400</v>
      </c>
    </row>
    <row r="157" spans="1:3" x14ac:dyDescent="0.3">
      <c r="A157" s="7">
        <v>21337</v>
      </c>
      <c r="C157" s="8">
        <v>15630</v>
      </c>
    </row>
    <row r="158" spans="1:3" x14ac:dyDescent="0.3">
      <c r="A158" s="7">
        <v>21367</v>
      </c>
      <c r="C158" s="8">
        <v>16030</v>
      </c>
    </row>
    <row r="159" spans="1:3" x14ac:dyDescent="0.3">
      <c r="A159" s="7">
        <v>21398</v>
      </c>
      <c r="C159" s="8">
        <v>16040</v>
      </c>
    </row>
    <row r="160" spans="1:3" x14ac:dyDescent="0.3">
      <c r="A160" s="7">
        <v>21429</v>
      </c>
      <c r="C160" s="8">
        <v>16050</v>
      </c>
    </row>
    <row r="161" spans="1:3" x14ac:dyDescent="0.3">
      <c r="A161" s="7">
        <v>21459</v>
      </c>
      <c r="C161" s="8">
        <v>16390</v>
      </c>
    </row>
    <row r="162" spans="1:3" x14ac:dyDescent="0.3">
      <c r="A162" s="7">
        <v>21490</v>
      </c>
      <c r="C162" s="8">
        <v>16320</v>
      </c>
    </row>
    <row r="163" spans="1:3" x14ac:dyDescent="0.3">
      <c r="A163" s="7">
        <v>21520</v>
      </c>
      <c r="C163" s="8">
        <v>16270</v>
      </c>
    </row>
    <row r="164" spans="1:3" x14ac:dyDescent="0.3">
      <c r="A164" s="7">
        <v>21551</v>
      </c>
      <c r="C164" s="8">
        <v>16300</v>
      </c>
    </row>
    <row r="165" spans="1:3" x14ac:dyDescent="0.3">
      <c r="A165" s="7">
        <v>21582</v>
      </c>
      <c r="C165" s="8">
        <v>16510</v>
      </c>
    </row>
    <row r="166" spans="1:3" x14ac:dyDescent="0.3">
      <c r="A166" s="7">
        <v>21610</v>
      </c>
      <c r="C166" s="8">
        <v>16680</v>
      </c>
    </row>
    <row r="167" spans="1:3" x14ac:dyDescent="0.3">
      <c r="A167" s="7">
        <v>21641</v>
      </c>
      <c r="C167" s="8">
        <v>17390</v>
      </c>
    </row>
    <row r="168" spans="1:3" x14ac:dyDescent="0.3">
      <c r="A168" s="7">
        <v>21671</v>
      </c>
      <c r="C168" s="8">
        <v>17610</v>
      </c>
    </row>
    <row r="169" spans="1:3" x14ac:dyDescent="0.3">
      <c r="A169" s="7">
        <v>21702</v>
      </c>
      <c r="C169" s="8">
        <v>17900</v>
      </c>
    </row>
    <row r="170" spans="1:3" x14ac:dyDescent="0.3">
      <c r="A170" s="7">
        <v>21732</v>
      </c>
      <c r="C170" s="8">
        <v>18180</v>
      </c>
    </row>
    <row r="171" spans="1:3" x14ac:dyDescent="0.3">
      <c r="A171" s="7">
        <v>21763</v>
      </c>
      <c r="C171" s="8">
        <v>18370</v>
      </c>
    </row>
    <row r="172" spans="1:3" x14ac:dyDescent="0.3">
      <c r="A172" s="7">
        <v>21794</v>
      </c>
      <c r="C172" s="8">
        <v>18570</v>
      </c>
    </row>
    <row r="173" spans="1:3" x14ac:dyDescent="0.3">
      <c r="A173" s="7">
        <v>21824</v>
      </c>
      <c r="C173" s="8">
        <v>19000</v>
      </c>
    </row>
    <row r="174" spans="1:3" x14ac:dyDescent="0.3">
      <c r="A174" s="7">
        <v>21855</v>
      </c>
      <c r="C174" s="8">
        <v>18860</v>
      </c>
    </row>
    <row r="175" spans="1:3" x14ac:dyDescent="0.3">
      <c r="A175" s="7">
        <v>21885</v>
      </c>
      <c r="C175" s="8">
        <v>18750</v>
      </c>
    </row>
    <row r="176" spans="1:3" x14ac:dyDescent="0.3">
      <c r="A176" s="7">
        <v>21916</v>
      </c>
      <c r="C176" s="8">
        <v>18570</v>
      </c>
    </row>
    <row r="177" spans="1:3" x14ac:dyDescent="0.3">
      <c r="A177" s="7">
        <v>21947</v>
      </c>
      <c r="C177" s="8">
        <v>18730</v>
      </c>
    </row>
    <row r="178" spans="1:3" x14ac:dyDescent="0.3">
      <c r="A178" s="7">
        <v>21976</v>
      </c>
      <c r="C178" s="8">
        <v>19020</v>
      </c>
    </row>
    <row r="179" spans="1:3" x14ac:dyDescent="0.3">
      <c r="A179" s="7">
        <v>22007</v>
      </c>
      <c r="C179" s="8">
        <v>19300</v>
      </c>
    </row>
    <row r="180" spans="1:3" x14ac:dyDescent="0.3">
      <c r="A180" s="7">
        <v>22037</v>
      </c>
      <c r="C180" s="8">
        <v>19440</v>
      </c>
    </row>
    <row r="181" spans="1:3" x14ac:dyDescent="0.3">
      <c r="A181" s="7">
        <v>22068</v>
      </c>
      <c r="C181" s="8">
        <v>19650</v>
      </c>
    </row>
    <row r="182" spans="1:3" x14ac:dyDescent="0.3">
      <c r="A182" s="7">
        <v>22098</v>
      </c>
      <c r="C182" s="8">
        <v>19630</v>
      </c>
    </row>
    <row r="183" spans="1:3" x14ac:dyDescent="0.3">
      <c r="A183" s="7">
        <v>22129</v>
      </c>
      <c r="C183" s="8">
        <v>19720</v>
      </c>
    </row>
    <row r="184" spans="1:3" x14ac:dyDescent="0.3">
      <c r="A184" s="7">
        <v>22160</v>
      </c>
      <c r="C184" s="8">
        <v>19180</v>
      </c>
    </row>
    <row r="185" spans="1:3" x14ac:dyDescent="0.3">
      <c r="A185" s="7">
        <v>22190</v>
      </c>
      <c r="C185" s="8">
        <v>19060</v>
      </c>
    </row>
    <row r="186" spans="1:3" x14ac:dyDescent="0.3">
      <c r="A186" s="7">
        <v>22221</v>
      </c>
      <c r="C186" s="8">
        <v>17670</v>
      </c>
    </row>
    <row r="187" spans="1:3" x14ac:dyDescent="0.3">
      <c r="A187" s="7">
        <v>22251</v>
      </c>
      <c r="C187" s="8">
        <v>17590</v>
      </c>
    </row>
    <row r="188" spans="1:3" x14ac:dyDescent="0.3">
      <c r="A188" s="7">
        <v>22282</v>
      </c>
      <c r="C188" s="8">
        <v>17420</v>
      </c>
    </row>
    <row r="189" spans="1:3" x14ac:dyDescent="0.3">
      <c r="A189" s="7">
        <v>22313</v>
      </c>
      <c r="C189" s="8">
        <v>17420</v>
      </c>
    </row>
    <row r="190" spans="1:3" x14ac:dyDescent="0.3">
      <c r="A190" s="7">
        <v>22341</v>
      </c>
      <c r="C190" s="8">
        <v>17460</v>
      </c>
    </row>
    <row r="191" spans="1:3" x14ac:dyDescent="0.3">
      <c r="A191" s="7">
        <v>22372</v>
      </c>
      <c r="C191" s="8">
        <v>17670</v>
      </c>
    </row>
    <row r="192" spans="1:3" x14ac:dyDescent="0.3">
      <c r="A192" s="7">
        <v>22402</v>
      </c>
      <c r="C192" s="8">
        <v>17630</v>
      </c>
    </row>
    <row r="193" spans="1:3" x14ac:dyDescent="0.3">
      <c r="A193" s="7">
        <v>22433</v>
      </c>
      <c r="C193" s="8">
        <v>17760</v>
      </c>
    </row>
    <row r="194" spans="1:3" x14ac:dyDescent="0.3">
      <c r="A194" s="7">
        <v>22463</v>
      </c>
      <c r="C194" s="8">
        <v>17890</v>
      </c>
    </row>
    <row r="195" spans="1:3" x14ac:dyDescent="0.3">
      <c r="A195" s="7">
        <v>22494</v>
      </c>
      <c r="C195" s="8">
        <v>18070</v>
      </c>
    </row>
    <row r="196" spans="1:3" x14ac:dyDescent="0.3">
      <c r="A196" s="7">
        <v>22525</v>
      </c>
      <c r="C196" s="8">
        <v>17990</v>
      </c>
    </row>
    <row r="197" spans="1:3" x14ac:dyDescent="0.3">
      <c r="A197" s="7">
        <v>22555</v>
      </c>
      <c r="C197" s="8">
        <v>18110</v>
      </c>
    </row>
    <row r="198" spans="1:3" x14ac:dyDescent="0.3">
      <c r="A198" s="7">
        <v>22586</v>
      </c>
      <c r="C198" s="8">
        <v>18110</v>
      </c>
    </row>
    <row r="199" spans="1:3" x14ac:dyDescent="0.3">
      <c r="A199" s="7">
        <v>22616</v>
      </c>
      <c r="C199" s="8">
        <v>18250</v>
      </c>
    </row>
    <row r="200" spans="1:3" x14ac:dyDescent="0.3">
      <c r="A200" s="7">
        <v>22647</v>
      </c>
      <c r="C200" s="8">
        <v>18570</v>
      </c>
    </row>
    <row r="201" spans="1:3" x14ac:dyDescent="0.3">
      <c r="A201" s="7">
        <v>22678</v>
      </c>
      <c r="C201" s="8">
        <v>18800</v>
      </c>
    </row>
    <row r="202" spans="1:3" x14ac:dyDescent="0.3">
      <c r="A202" s="7">
        <v>22706</v>
      </c>
      <c r="C202" s="8">
        <v>19220</v>
      </c>
    </row>
    <row r="203" spans="1:3" x14ac:dyDescent="0.3">
      <c r="A203" s="7">
        <v>22737</v>
      </c>
      <c r="C203" s="8">
        <v>19680</v>
      </c>
    </row>
    <row r="204" spans="1:3" x14ac:dyDescent="0.3">
      <c r="A204" s="7">
        <v>22767</v>
      </c>
      <c r="C204" s="8">
        <v>19880</v>
      </c>
    </row>
    <row r="205" spans="1:3" x14ac:dyDescent="0.3">
      <c r="A205" s="7">
        <v>22798</v>
      </c>
      <c r="C205" s="8">
        <v>20190</v>
      </c>
    </row>
    <row r="206" spans="1:3" x14ac:dyDescent="0.3">
      <c r="A206" s="7">
        <v>22828</v>
      </c>
      <c r="C206" s="8">
        <v>20440</v>
      </c>
    </row>
    <row r="207" spans="1:3" x14ac:dyDescent="0.3">
      <c r="A207" s="7">
        <v>22859</v>
      </c>
      <c r="C207" s="8">
        <v>20460</v>
      </c>
    </row>
    <row r="208" spans="1:3" x14ac:dyDescent="0.3">
      <c r="A208" s="7">
        <v>22890</v>
      </c>
      <c r="C208" s="8">
        <v>20410</v>
      </c>
    </row>
    <row r="209" spans="1:3" x14ac:dyDescent="0.3">
      <c r="A209" s="7">
        <v>22920</v>
      </c>
      <c r="C209" s="8">
        <v>20520</v>
      </c>
    </row>
    <row r="210" spans="1:3" x14ac:dyDescent="0.3">
      <c r="A210" s="7">
        <v>22951</v>
      </c>
      <c r="C210" s="8">
        <v>20440</v>
      </c>
    </row>
    <row r="211" spans="1:3" x14ac:dyDescent="0.3">
      <c r="A211" s="7">
        <v>22981</v>
      </c>
      <c r="C211" s="8">
        <v>20420</v>
      </c>
    </row>
    <row r="212" spans="1:3" x14ac:dyDescent="0.3">
      <c r="A212" s="7">
        <v>23012</v>
      </c>
      <c r="C212" s="8">
        <v>20510</v>
      </c>
    </row>
    <row r="213" spans="1:3" x14ac:dyDescent="0.3">
      <c r="A213" s="7">
        <v>23043</v>
      </c>
      <c r="C213" s="8">
        <v>20490</v>
      </c>
    </row>
    <row r="214" spans="1:3" x14ac:dyDescent="0.3">
      <c r="A214" s="7">
        <v>23071</v>
      </c>
      <c r="C214" s="8">
        <v>20420</v>
      </c>
    </row>
    <row r="215" spans="1:3" x14ac:dyDescent="0.3">
      <c r="A215" s="7">
        <v>23102</v>
      </c>
      <c r="C215" s="8">
        <v>20880</v>
      </c>
    </row>
    <row r="216" spans="1:3" x14ac:dyDescent="0.3">
      <c r="A216" s="7">
        <v>23132</v>
      </c>
      <c r="C216" s="8">
        <v>20960</v>
      </c>
    </row>
    <row r="217" spans="1:3" x14ac:dyDescent="0.3">
      <c r="A217" s="7">
        <v>23163</v>
      </c>
      <c r="C217" s="8">
        <v>21390</v>
      </c>
    </row>
    <row r="218" spans="1:3" x14ac:dyDescent="0.3">
      <c r="A218" s="7">
        <v>23193</v>
      </c>
      <c r="C218" s="8">
        <v>21750</v>
      </c>
    </row>
    <row r="219" spans="1:3" x14ac:dyDescent="0.3">
      <c r="A219" s="7">
        <v>23224</v>
      </c>
      <c r="C219" s="8">
        <v>22010</v>
      </c>
    </row>
    <row r="220" spans="1:3" x14ac:dyDescent="0.3">
      <c r="A220" s="7">
        <v>23255</v>
      </c>
      <c r="C220" s="8">
        <v>22120</v>
      </c>
    </row>
    <row r="221" spans="1:3" x14ac:dyDescent="0.3">
      <c r="A221" s="7">
        <v>23285</v>
      </c>
      <c r="C221" s="8">
        <v>22360</v>
      </c>
    </row>
    <row r="222" spans="1:3" x14ac:dyDescent="0.3">
      <c r="A222" s="7">
        <v>23316</v>
      </c>
      <c r="C222" s="8">
        <v>22380</v>
      </c>
    </row>
    <row r="223" spans="1:3" x14ac:dyDescent="0.3">
      <c r="A223" s="7">
        <v>23346</v>
      </c>
      <c r="C223" s="8">
        <v>22530</v>
      </c>
    </row>
    <row r="224" spans="1:3" x14ac:dyDescent="0.3">
      <c r="A224" s="7">
        <v>23377</v>
      </c>
      <c r="C224" s="8">
        <v>22770</v>
      </c>
    </row>
    <row r="225" spans="1:3" x14ac:dyDescent="0.3">
      <c r="A225" s="7">
        <v>23408</v>
      </c>
      <c r="C225" s="8">
        <v>22820</v>
      </c>
    </row>
    <row r="226" spans="1:3" x14ac:dyDescent="0.3">
      <c r="A226" s="7">
        <v>23437</v>
      </c>
      <c r="C226" s="8">
        <v>22850</v>
      </c>
    </row>
    <row r="227" spans="1:3" x14ac:dyDescent="0.3">
      <c r="A227" s="7">
        <v>23468</v>
      </c>
      <c r="C227" s="8">
        <v>23200</v>
      </c>
    </row>
    <row r="228" spans="1:3" x14ac:dyDescent="0.3">
      <c r="A228" s="7">
        <v>23498</v>
      </c>
      <c r="C228" s="8">
        <v>23400</v>
      </c>
    </row>
    <row r="229" spans="1:3" x14ac:dyDescent="0.3">
      <c r="A229" s="7">
        <v>23529</v>
      </c>
      <c r="C229" s="8">
        <v>23850</v>
      </c>
    </row>
    <row r="230" spans="1:3" x14ac:dyDescent="0.3">
      <c r="A230" s="7">
        <v>23559</v>
      </c>
      <c r="C230" s="8">
        <v>24430</v>
      </c>
    </row>
    <row r="231" spans="1:3" x14ac:dyDescent="0.3">
      <c r="A231" s="7">
        <v>23590</v>
      </c>
      <c r="C231" s="8">
        <v>24980</v>
      </c>
    </row>
    <row r="232" spans="1:3" x14ac:dyDescent="0.3">
      <c r="A232" s="7">
        <v>23621</v>
      </c>
      <c r="C232" s="8">
        <v>25210</v>
      </c>
    </row>
    <row r="233" spans="1:3" x14ac:dyDescent="0.3">
      <c r="A233" s="7">
        <v>23651</v>
      </c>
      <c r="C233" s="8">
        <v>25310</v>
      </c>
    </row>
    <row r="234" spans="1:3" x14ac:dyDescent="0.3">
      <c r="A234" s="7">
        <v>23682</v>
      </c>
      <c r="C234" s="8">
        <v>25330</v>
      </c>
    </row>
    <row r="235" spans="1:3" x14ac:dyDescent="0.3">
      <c r="A235" s="7">
        <v>23712</v>
      </c>
      <c r="C235" s="8">
        <v>25250</v>
      </c>
    </row>
    <row r="236" spans="1:3" x14ac:dyDescent="0.3">
      <c r="A236" s="7">
        <v>23743</v>
      </c>
      <c r="C236" s="8">
        <v>25580</v>
      </c>
    </row>
    <row r="237" spans="1:3" x14ac:dyDescent="0.3">
      <c r="A237" s="7">
        <v>23774</v>
      </c>
      <c r="C237" s="8">
        <v>25840</v>
      </c>
    </row>
    <row r="238" spans="1:3" x14ac:dyDescent="0.3">
      <c r="A238" s="7">
        <v>23802</v>
      </c>
      <c r="C238" s="8">
        <v>25830</v>
      </c>
    </row>
    <row r="239" spans="1:3" x14ac:dyDescent="0.3">
      <c r="A239" s="7">
        <v>23833</v>
      </c>
      <c r="C239" s="8">
        <v>26370</v>
      </c>
    </row>
    <row r="240" spans="1:3" x14ac:dyDescent="0.3">
      <c r="A240" s="7">
        <v>23863</v>
      </c>
      <c r="C240" s="8">
        <v>26670</v>
      </c>
    </row>
    <row r="241" spans="1:3" x14ac:dyDescent="0.3">
      <c r="A241" s="7">
        <v>23894</v>
      </c>
      <c r="C241" s="8">
        <v>27080</v>
      </c>
    </row>
    <row r="242" spans="1:3" x14ac:dyDescent="0.3">
      <c r="A242" s="7">
        <v>23924</v>
      </c>
      <c r="C242" s="8">
        <v>27880</v>
      </c>
    </row>
    <row r="243" spans="1:3" x14ac:dyDescent="0.3">
      <c r="A243" s="7">
        <v>23955</v>
      </c>
      <c r="C243" s="8">
        <v>28360</v>
      </c>
    </row>
    <row r="244" spans="1:3" x14ac:dyDescent="0.3">
      <c r="A244" s="7">
        <v>23986</v>
      </c>
      <c r="C244" s="8">
        <v>27900</v>
      </c>
    </row>
    <row r="245" spans="1:3" x14ac:dyDescent="0.3">
      <c r="A245" s="7">
        <v>24016</v>
      </c>
      <c r="C245" s="8">
        <v>28150</v>
      </c>
    </row>
    <row r="246" spans="1:3" x14ac:dyDescent="0.3">
      <c r="A246" s="7">
        <v>24047</v>
      </c>
      <c r="C246" s="8">
        <v>28250</v>
      </c>
    </row>
    <row r="247" spans="1:3" x14ac:dyDescent="0.3">
      <c r="A247" s="7">
        <v>24077</v>
      </c>
      <c r="C247" s="8">
        <v>28860</v>
      </c>
    </row>
    <row r="248" spans="1:3" x14ac:dyDescent="0.3">
      <c r="A248" s="7">
        <v>24108</v>
      </c>
      <c r="C248" s="8">
        <v>28970</v>
      </c>
    </row>
    <row r="249" spans="1:3" x14ac:dyDescent="0.3">
      <c r="A249" s="7">
        <v>24139</v>
      </c>
      <c r="C249" s="8">
        <v>29290</v>
      </c>
    </row>
    <row r="250" spans="1:3" x14ac:dyDescent="0.3">
      <c r="A250" s="7">
        <v>24167</v>
      </c>
      <c r="C250" s="8">
        <v>29500</v>
      </c>
    </row>
    <row r="251" spans="1:3" x14ac:dyDescent="0.3">
      <c r="A251" s="7">
        <v>24198</v>
      </c>
      <c r="C251" s="8">
        <v>30290</v>
      </c>
    </row>
    <row r="252" spans="1:3" x14ac:dyDescent="0.3">
      <c r="A252" s="7">
        <v>24228</v>
      </c>
      <c r="C252" s="8">
        <v>30540</v>
      </c>
    </row>
    <row r="253" spans="1:3" x14ac:dyDescent="0.3">
      <c r="A253" s="7">
        <v>24259</v>
      </c>
      <c r="C253" s="8">
        <v>31230</v>
      </c>
    </row>
    <row r="254" spans="1:3" x14ac:dyDescent="0.3">
      <c r="A254" s="7">
        <v>24289</v>
      </c>
      <c r="C254" s="8">
        <v>32220</v>
      </c>
    </row>
    <row r="255" spans="1:3" x14ac:dyDescent="0.3">
      <c r="A255" s="7">
        <v>24320</v>
      </c>
      <c r="C255" s="8">
        <v>32450</v>
      </c>
    </row>
    <row r="256" spans="1:3" x14ac:dyDescent="0.3">
      <c r="A256" s="7">
        <v>24351</v>
      </c>
      <c r="C256" s="8">
        <v>32510</v>
      </c>
    </row>
    <row r="257" spans="1:3" x14ac:dyDescent="0.3">
      <c r="A257" s="7">
        <v>24381</v>
      </c>
      <c r="C257" s="8">
        <v>32940</v>
      </c>
    </row>
    <row r="258" spans="1:3" x14ac:dyDescent="0.3">
      <c r="A258" s="7">
        <v>24412</v>
      </c>
      <c r="C258" s="8">
        <v>33080</v>
      </c>
    </row>
    <row r="259" spans="1:3" x14ac:dyDescent="0.3">
      <c r="A259" s="7">
        <v>24442</v>
      </c>
      <c r="C259" s="8">
        <v>33760</v>
      </c>
    </row>
    <row r="260" spans="1:3" x14ac:dyDescent="0.3">
      <c r="A260" s="7">
        <v>24473</v>
      </c>
      <c r="C260" s="8">
        <v>33390</v>
      </c>
    </row>
    <row r="261" spans="1:3" x14ac:dyDescent="0.3">
      <c r="A261" s="7">
        <v>24504</v>
      </c>
      <c r="C261" s="8">
        <v>33710</v>
      </c>
    </row>
    <row r="262" spans="1:3" x14ac:dyDescent="0.3">
      <c r="A262" s="7">
        <v>24532</v>
      </c>
      <c r="C262" s="8">
        <v>34250</v>
      </c>
    </row>
    <row r="263" spans="1:3" x14ac:dyDescent="0.3">
      <c r="A263" s="7">
        <v>24563</v>
      </c>
      <c r="C263" s="8">
        <v>34630</v>
      </c>
    </row>
    <row r="264" spans="1:3" x14ac:dyDescent="0.3">
      <c r="A264" s="7">
        <v>24593</v>
      </c>
      <c r="C264" s="8">
        <v>34730</v>
      </c>
    </row>
    <row r="265" spans="1:3" x14ac:dyDescent="0.3">
      <c r="A265" s="7">
        <v>24624</v>
      </c>
      <c r="C265" s="8">
        <v>35170</v>
      </c>
    </row>
    <row r="266" spans="1:3" x14ac:dyDescent="0.3">
      <c r="A266" s="7">
        <v>24654</v>
      </c>
      <c r="C266" s="8">
        <v>35620</v>
      </c>
    </row>
    <row r="267" spans="1:3" x14ac:dyDescent="0.3">
      <c r="A267" s="7">
        <v>24685</v>
      </c>
      <c r="C267" s="8">
        <v>36000</v>
      </c>
    </row>
    <row r="268" spans="1:3" x14ac:dyDescent="0.3">
      <c r="A268" s="7">
        <v>24716</v>
      </c>
      <c r="C268" s="8">
        <v>36330</v>
      </c>
    </row>
    <row r="269" spans="1:3" x14ac:dyDescent="0.3">
      <c r="A269" s="7">
        <v>24746</v>
      </c>
      <c r="C269" s="8">
        <v>36550</v>
      </c>
    </row>
    <row r="270" spans="1:3" x14ac:dyDescent="0.3">
      <c r="A270" s="7">
        <v>24777</v>
      </c>
      <c r="C270" s="8">
        <v>36750</v>
      </c>
    </row>
    <row r="271" spans="1:3" x14ac:dyDescent="0.3">
      <c r="A271" s="7">
        <v>24807</v>
      </c>
      <c r="C271" s="8">
        <v>37630</v>
      </c>
    </row>
    <row r="272" spans="1:3" x14ac:dyDescent="0.3">
      <c r="A272" s="7">
        <v>24838</v>
      </c>
      <c r="C272" s="8">
        <v>37780</v>
      </c>
    </row>
    <row r="273" spans="1:3" x14ac:dyDescent="0.3">
      <c r="A273" s="7">
        <v>24869</v>
      </c>
      <c r="C273" s="8">
        <v>37970</v>
      </c>
    </row>
    <row r="274" spans="1:3" x14ac:dyDescent="0.3">
      <c r="A274" s="7">
        <v>24898</v>
      </c>
      <c r="C274" s="8">
        <v>38560</v>
      </c>
    </row>
    <row r="275" spans="1:3" x14ac:dyDescent="0.3">
      <c r="A275" s="7">
        <v>24929</v>
      </c>
      <c r="C275" s="8">
        <v>38760</v>
      </c>
    </row>
    <row r="276" spans="1:3" x14ac:dyDescent="0.3">
      <c r="A276" s="7">
        <v>24959</v>
      </c>
      <c r="C276" s="8">
        <v>38870</v>
      </c>
    </row>
    <row r="277" spans="1:3" x14ac:dyDescent="0.3">
      <c r="A277" s="7">
        <v>24990</v>
      </c>
      <c r="C277" s="8">
        <v>39690</v>
      </c>
    </row>
    <row r="278" spans="1:3" x14ac:dyDescent="0.3">
      <c r="A278" s="7">
        <v>25020</v>
      </c>
      <c r="C278" s="8">
        <v>40370</v>
      </c>
    </row>
    <row r="279" spans="1:3" x14ac:dyDescent="0.3">
      <c r="A279" s="7">
        <v>25051</v>
      </c>
      <c r="C279" s="8">
        <v>40490</v>
      </c>
    </row>
    <row r="280" spans="1:3" x14ac:dyDescent="0.3">
      <c r="A280" s="7">
        <v>25082</v>
      </c>
      <c r="C280" s="8">
        <v>40470</v>
      </c>
    </row>
    <row r="281" spans="1:3" x14ac:dyDescent="0.3">
      <c r="A281" s="7">
        <v>25112</v>
      </c>
      <c r="C281" s="8">
        <v>41150</v>
      </c>
    </row>
    <row r="282" spans="1:3" x14ac:dyDescent="0.3">
      <c r="A282" s="7">
        <v>25143</v>
      </c>
      <c r="C282" s="8">
        <v>41530</v>
      </c>
    </row>
    <row r="283" spans="1:3" x14ac:dyDescent="0.3">
      <c r="A283" s="7">
        <v>25173</v>
      </c>
      <c r="C283" s="8">
        <v>42210</v>
      </c>
    </row>
    <row r="284" spans="1:3" x14ac:dyDescent="0.3">
      <c r="A284" s="7">
        <v>25204</v>
      </c>
      <c r="C284" s="8">
        <v>42620</v>
      </c>
    </row>
    <row r="285" spans="1:3" x14ac:dyDescent="0.3">
      <c r="A285" s="7">
        <v>25235</v>
      </c>
      <c r="C285" s="8">
        <v>42790</v>
      </c>
    </row>
    <row r="286" spans="1:3" x14ac:dyDescent="0.3">
      <c r="A286" s="7">
        <v>25263</v>
      </c>
      <c r="C286" s="8">
        <v>43380</v>
      </c>
    </row>
    <row r="287" spans="1:3" x14ac:dyDescent="0.3">
      <c r="A287" s="7">
        <v>25294</v>
      </c>
      <c r="C287" s="8">
        <v>44400</v>
      </c>
    </row>
    <row r="288" spans="1:3" x14ac:dyDescent="0.3">
      <c r="A288" s="7">
        <v>25324</v>
      </c>
      <c r="C288" s="8">
        <v>45020</v>
      </c>
    </row>
    <row r="289" spans="1:3" x14ac:dyDescent="0.3">
      <c r="A289" s="7">
        <v>25355</v>
      </c>
      <c r="C289" s="8">
        <v>46460</v>
      </c>
    </row>
    <row r="290" spans="1:3" x14ac:dyDescent="0.3">
      <c r="A290" s="7">
        <v>25385</v>
      </c>
      <c r="C290" s="8">
        <v>46840</v>
      </c>
    </row>
    <row r="291" spans="1:3" x14ac:dyDescent="0.3">
      <c r="A291" s="7">
        <v>25416</v>
      </c>
      <c r="C291" s="8">
        <v>47160</v>
      </c>
    </row>
    <row r="292" spans="1:3" x14ac:dyDescent="0.3">
      <c r="A292" s="7">
        <v>25447</v>
      </c>
      <c r="C292" s="8">
        <v>47300</v>
      </c>
    </row>
    <row r="293" spans="1:3" x14ac:dyDescent="0.3">
      <c r="A293" s="7">
        <v>25477</v>
      </c>
      <c r="C293" s="8">
        <v>47880</v>
      </c>
    </row>
    <row r="294" spans="1:3" x14ac:dyDescent="0.3">
      <c r="A294" s="7">
        <v>25508</v>
      </c>
      <c r="C294" s="8">
        <v>48400</v>
      </c>
    </row>
    <row r="295" spans="1:3" x14ac:dyDescent="0.3">
      <c r="A295" s="7">
        <v>25538</v>
      </c>
      <c r="C295" s="8">
        <v>48770</v>
      </c>
    </row>
    <row r="296" spans="1:3" x14ac:dyDescent="0.3">
      <c r="A296" s="7">
        <v>25569</v>
      </c>
      <c r="C296" s="8">
        <v>49450</v>
      </c>
    </row>
    <row r="297" spans="1:3" x14ac:dyDescent="0.3">
      <c r="A297" s="7">
        <v>25600</v>
      </c>
      <c r="C297" s="8">
        <v>49740</v>
      </c>
    </row>
    <row r="298" spans="1:3" x14ac:dyDescent="0.3">
      <c r="A298" s="7">
        <v>25628</v>
      </c>
      <c r="C298" s="8">
        <v>50280</v>
      </c>
    </row>
    <row r="299" spans="1:3" x14ac:dyDescent="0.3">
      <c r="A299" s="7">
        <v>25659</v>
      </c>
      <c r="C299" s="8">
        <v>51090</v>
      </c>
    </row>
    <row r="300" spans="1:3" x14ac:dyDescent="0.3">
      <c r="A300" s="7">
        <v>25689</v>
      </c>
      <c r="C300" s="8">
        <v>51630</v>
      </c>
    </row>
    <row r="301" spans="1:3" x14ac:dyDescent="0.3">
      <c r="A301" s="7">
        <v>25720</v>
      </c>
      <c r="C301" s="8">
        <v>52740</v>
      </c>
    </row>
    <row r="302" spans="1:3" x14ac:dyDescent="0.3">
      <c r="A302" s="7">
        <v>25750</v>
      </c>
      <c r="C302" s="8">
        <v>53710</v>
      </c>
    </row>
    <row r="303" spans="1:3" x14ac:dyDescent="0.3">
      <c r="A303" s="7">
        <v>25781</v>
      </c>
      <c r="C303" s="8">
        <v>54130</v>
      </c>
    </row>
    <row r="304" spans="1:3" x14ac:dyDescent="0.3">
      <c r="A304" s="7">
        <v>25812</v>
      </c>
      <c r="C304" s="8">
        <v>54890</v>
      </c>
    </row>
    <row r="305" spans="1:3" x14ac:dyDescent="0.3">
      <c r="A305" s="7">
        <v>25842</v>
      </c>
      <c r="C305" s="8">
        <v>55580</v>
      </c>
    </row>
    <row r="306" spans="1:3" x14ac:dyDescent="0.3">
      <c r="A306" s="7">
        <v>25873</v>
      </c>
      <c r="C306" s="8">
        <v>56310</v>
      </c>
    </row>
    <row r="307" spans="1:3" x14ac:dyDescent="0.3">
      <c r="A307" s="7">
        <v>25903</v>
      </c>
      <c r="C307" s="8">
        <v>56850</v>
      </c>
    </row>
    <row r="308" spans="1:3" x14ac:dyDescent="0.3">
      <c r="A308" s="7">
        <v>25934</v>
      </c>
      <c r="C308" s="8">
        <v>57900</v>
      </c>
    </row>
    <row r="309" spans="1:3" x14ac:dyDescent="0.3">
      <c r="A309" s="7">
        <v>25965</v>
      </c>
      <c r="C309" s="8">
        <v>58810</v>
      </c>
    </row>
    <row r="310" spans="1:3" x14ac:dyDescent="0.3">
      <c r="A310" s="7">
        <v>25993</v>
      </c>
      <c r="C310" s="8">
        <v>59060</v>
      </c>
    </row>
    <row r="311" spans="1:3" x14ac:dyDescent="0.3">
      <c r="A311" s="7">
        <v>26024</v>
      </c>
      <c r="C311" s="8">
        <v>59930</v>
      </c>
    </row>
    <row r="312" spans="1:3" x14ac:dyDescent="0.3">
      <c r="A312" s="7">
        <v>26054</v>
      </c>
      <c r="C312" s="8">
        <v>61090</v>
      </c>
    </row>
    <row r="313" spans="1:3" x14ac:dyDescent="0.3">
      <c r="A313" s="7">
        <v>26085</v>
      </c>
      <c r="C313" s="8">
        <v>62160</v>
      </c>
    </row>
    <row r="314" spans="1:3" x14ac:dyDescent="0.3">
      <c r="A314" s="7">
        <v>26115</v>
      </c>
      <c r="C314" s="8">
        <v>63580</v>
      </c>
    </row>
    <row r="315" spans="1:3" x14ac:dyDescent="0.3">
      <c r="A315" s="7">
        <v>26146</v>
      </c>
      <c r="C315" s="8">
        <v>64380</v>
      </c>
    </row>
    <row r="316" spans="1:3" x14ac:dyDescent="0.3">
      <c r="A316" s="7">
        <v>26177</v>
      </c>
      <c r="C316" s="8">
        <v>65140</v>
      </c>
    </row>
    <row r="317" spans="1:3" x14ac:dyDescent="0.3">
      <c r="A317" s="7">
        <v>26207</v>
      </c>
      <c r="C317" s="8">
        <v>66170</v>
      </c>
    </row>
    <row r="318" spans="1:3" x14ac:dyDescent="0.3">
      <c r="A318" s="7">
        <v>26238</v>
      </c>
      <c r="C318" s="8">
        <v>67050</v>
      </c>
    </row>
    <row r="319" spans="1:3" x14ac:dyDescent="0.3">
      <c r="A319" s="7">
        <v>26268</v>
      </c>
      <c r="C319" s="8">
        <v>69370</v>
      </c>
    </row>
    <row r="320" spans="1:3" x14ac:dyDescent="0.3">
      <c r="A320" s="7">
        <v>26299</v>
      </c>
      <c r="C320" s="8">
        <v>69100</v>
      </c>
    </row>
    <row r="321" spans="1:3" x14ac:dyDescent="0.3">
      <c r="A321" s="7">
        <v>26330</v>
      </c>
      <c r="C321" s="8">
        <v>69360</v>
      </c>
    </row>
    <row r="322" spans="1:3" x14ac:dyDescent="0.3">
      <c r="A322" s="7">
        <v>26359</v>
      </c>
      <c r="C322" s="8">
        <v>71060</v>
      </c>
    </row>
    <row r="323" spans="1:3" x14ac:dyDescent="0.3">
      <c r="A323" s="7">
        <v>26390</v>
      </c>
      <c r="C323" s="8">
        <v>72410</v>
      </c>
    </row>
    <row r="324" spans="1:3" x14ac:dyDescent="0.3">
      <c r="A324" s="7">
        <v>26420</v>
      </c>
      <c r="C324" s="8">
        <v>73770</v>
      </c>
    </row>
    <row r="325" spans="1:3" x14ac:dyDescent="0.3">
      <c r="A325" s="7">
        <v>26451</v>
      </c>
      <c r="C325" s="8">
        <v>76100</v>
      </c>
    </row>
    <row r="326" spans="1:3" x14ac:dyDescent="0.3">
      <c r="A326" s="7">
        <v>26481</v>
      </c>
      <c r="C326" s="8">
        <v>76380</v>
      </c>
    </row>
    <row r="327" spans="1:3" x14ac:dyDescent="0.3">
      <c r="A327" s="7">
        <v>26512</v>
      </c>
      <c r="C327" s="8">
        <v>77410</v>
      </c>
    </row>
    <row r="328" spans="1:3" x14ac:dyDescent="0.3">
      <c r="A328" s="7">
        <v>26543</v>
      </c>
      <c r="C328" s="8">
        <v>78150</v>
      </c>
    </row>
    <row r="329" spans="1:3" x14ac:dyDescent="0.3">
      <c r="A329" s="7">
        <v>26573</v>
      </c>
      <c r="C329" s="8">
        <v>79460</v>
      </c>
    </row>
    <row r="330" spans="1:3" x14ac:dyDescent="0.3">
      <c r="A330" s="7">
        <v>26604</v>
      </c>
      <c r="C330" s="8">
        <v>80760</v>
      </c>
    </row>
    <row r="331" spans="1:3" x14ac:dyDescent="0.3">
      <c r="A331" s="7">
        <v>26634</v>
      </c>
      <c r="C331" s="8">
        <v>83810</v>
      </c>
    </row>
    <row r="332" spans="1:3" x14ac:dyDescent="0.3">
      <c r="A332" s="7">
        <v>26665</v>
      </c>
      <c r="C332" s="8">
        <v>83230</v>
      </c>
    </row>
    <row r="333" spans="1:3" x14ac:dyDescent="0.3">
      <c r="A333" s="7">
        <v>26696</v>
      </c>
      <c r="C333" s="8">
        <v>84360</v>
      </c>
    </row>
    <row r="334" spans="1:3" x14ac:dyDescent="0.3">
      <c r="A334" s="7">
        <v>26724</v>
      </c>
      <c r="C334" s="8">
        <v>86430</v>
      </c>
    </row>
    <row r="335" spans="1:3" x14ac:dyDescent="0.3">
      <c r="A335" s="7">
        <v>26755</v>
      </c>
      <c r="C335" s="8">
        <v>87570</v>
      </c>
    </row>
    <row r="336" spans="1:3" x14ac:dyDescent="0.3">
      <c r="A336" s="7">
        <v>26785</v>
      </c>
      <c r="C336" s="8">
        <v>88670</v>
      </c>
    </row>
    <row r="337" spans="1:3" x14ac:dyDescent="0.3">
      <c r="A337" s="7">
        <v>26816</v>
      </c>
      <c r="C337" s="8">
        <v>91650</v>
      </c>
    </row>
    <row r="338" spans="1:3" x14ac:dyDescent="0.3">
      <c r="A338" s="7">
        <v>26846</v>
      </c>
      <c r="C338" s="8">
        <v>92870</v>
      </c>
    </row>
    <row r="339" spans="1:3" x14ac:dyDescent="0.3">
      <c r="A339" s="7">
        <v>26877</v>
      </c>
      <c r="C339" s="8">
        <v>95080</v>
      </c>
    </row>
    <row r="340" spans="1:3" x14ac:dyDescent="0.3">
      <c r="A340" s="7">
        <v>26908</v>
      </c>
      <c r="C340" s="8">
        <v>96190</v>
      </c>
    </row>
    <row r="341" spans="1:3" x14ac:dyDescent="0.3">
      <c r="A341" s="7">
        <v>26938</v>
      </c>
      <c r="C341" s="8">
        <v>96560</v>
      </c>
    </row>
    <row r="342" spans="1:3" x14ac:dyDescent="0.3">
      <c r="A342" s="7">
        <v>26969</v>
      </c>
      <c r="C342" s="8">
        <v>98590</v>
      </c>
    </row>
    <row r="343" spans="1:3" x14ac:dyDescent="0.3">
      <c r="A343" s="7">
        <v>26999</v>
      </c>
      <c r="C343" s="8">
        <v>100870</v>
      </c>
    </row>
    <row r="344" spans="1:3" x14ac:dyDescent="0.3">
      <c r="A344" s="7">
        <v>27030</v>
      </c>
      <c r="C344" s="8">
        <v>100640</v>
      </c>
    </row>
    <row r="345" spans="1:3" x14ac:dyDescent="0.3">
      <c r="A345" s="7">
        <v>27061</v>
      </c>
      <c r="C345" s="8">
        <v>100620</v>
      </c>
    </row>
    <row r="346" spans="1:3" x14ac:dyDescent="0.3">
      <c r="A346" s="7">
        <v>27089</v>
      </c>
      <c r="C346" s="8">
        <v>101390</v>
      </c>
    </row>
    <row r="347" spans="1:3" x14ac:dyDescent="0.3">
      <c r="A347" s="7">
        <v>27120</v>
      </c>
      <c r="C347" s="8">
        <v>103330</v>
      </c>
    </row>
    <row r="348" spans="1:3" x14ac:dyDescent="0.3">
      <c r="A348" s="7">
        <v>27150</v>
      </c>
      <c r="C348" s="8">
        <v>105210</v>
      </c>
    </row>
    <row r="349" spans="1:3" x14ac:dyDescent="0.3">
      <c r="A349" s="7">
        <v>27181</v>
      </c>
      <c r="C349" s="8">
        <v>107560</v>
      </c>
    </row>
    <row r="350" spans="1:3" x14ac:dyDescent="0.3">
      <c r="A350" s="7">
        <v>27211</v>
      </c>
      <c r="C350" s="8">
        <v>109700</v>
      </c>
    </row>
    <row r="351" spans="1:3" x14ac:dyDescent="0.3">
      <c r="A351" s="7">
        <v>27242</v>
      </c>
      <c r="C351" s="8">
        <v>110550</v>
      </c>
    </row>
    <row r="352" spans="1:3" x14ac:dyDescent="0.3">
      <c r="A352" s="7">
        <v>27273</v>
      </c>
      <c r="C352" s="8">
        <v>111380</v>
      </c>
    </row>
    <row r="353" spans="1:3" x14ac:dyDescent="0.3">
      <c r="A353" s="7">
        <v>27303</v>
      </c>
      <c r="C353" s="8">
        <v>112450</v>
      </c>
    </row>
    <row r="354" spans="1:3" x14ac:dyDescent="0.3">
      <c r="A354" s="7">
        <v>27334</v>
      </c>
      <c r="C354" s="8">
        <v>113780</v>
      </c>
    </row>
    <row r="355" spans="1:3" x14ac:dyDescent="0.3">
      <c r="A355" s="7">
        <v>27364</v>
      </c>
      <c r="C355" s="8">
        <v>115870</v>
      </c>
    </row>
    <row r="356" spans="1:3" x14ac:dyDescent="0.3">
      <c r="A356" s="7">
        <v>27395</v>
      </c>
      <c r="C356" s="8">
        <v>116480</v>
      </c>
    </row>
    <row r="357" spans="1:3" x14ac:dyDescent="0.3">
      <c r="A357" s="7">
        <v>27426</v>
      </c>
      <c r="C357" s="8">
        <v>117780</v>
      </c>
    </row>
    <row r="358" spans="1:3" x14ac:dyDescent="0.3">
      <c r="A358" s="7">
        <v>27454</v>
      </c>
      <c r="C358" s="8">
        <v>118270</v>
      </c>
    </row>
    <row r="359" spans="1:3" x14ac:dyDescent="0.3">
      <c r="A359" s="7">
        <v>27485</v>
      </c>
      <c r="C359" s="8">
        <v>120290</v>
      </c>
    </row>
    <row r="360" spans="1:3" x14ac:dyDescent="0.3">
      <c r="A360" s="7">
        <v>27515</v>
      </c>
      <c r="C360" s="8">
        <v>122140</v>
      </c>
    </row>
    <row r="361" spans="1:3" x14ac:dyDescent="0.3">
      <c r="A361" s="7">
        <v>27546</v>
      </c>
      <c r="C361" s="8">
        <v>125440</v>
      </c>
    </row>
    <row r="362" spans="1:3" x14ac:dyDescent="0.3">
      <c r="A362" s="7">
        <v>27576</v>
      </c>
      <c r="C362" s="8">
        <v>128110</v>
      </c>
    </row>
    <row r="363" spans="1:3" x14ac:dyDescent="0.3">
      <c r="A363" s="7">
        <v>27607</v>
      </c>
      <c r="C363" s="8">
        <v>129190</v>
      </c>
    </row>
    <row r="364" spans="1:3" x14ac:dyDescent="0.3">
      <c r="A364" s="7">
        <v>27638</v>
      </c>
      <c r="C364" s="8">
        <v>130700</v>
      </c>
    </row>
    <row r="365" spans="1:3" x14ac:dyDescent="0.3">
      <c r="A365" s="7">
        <v>27668</v>
      </c>
      <c r="C365" s="8">
        <v>131950</v>
      </c>
    </row>
    <row r="366" spans="1:3" x14ac:dyDescent="0.3">
      <c r="A366" s="7">
        <v>27699</v>
      </c>
      <c r="C366" s="8">
        <v>134000</v>
      </c>
    </row>
    <row r="367" spans="1:3" x14ac:dyDescent="0.3">
      <c r="A367" s="7">
        <v>27729</v>
      </c>
      <c r="C367" s="8">
        <v>136280</v>
      </c>
    </row>
    <row r="368" spans="1:3" x14ac:dyDescent="0.3">
      <c r="A368" s="7">
        <v>27760</v>
      </c>
      <c r="C368" s="8">
        <v>137730</v>
      </c>
    </row>
    <row r="369" spans="1:3" x14ac:dyDescent="0.3">
      <c r="A369" s="7">
        <v>27791</v>
      </c>
      <c r="C369" s="8">
        <v>140240</v>
      </c>
    </row>
    <row r="370" spans="1:3" x14ac:dyDescent="0.3">
      <c r="A370" s="7">
        <v>27820</v>
      </c>
      <c r="C370" s="8">
        <v>141550</v>
      </c>
    </row>
    <row r="371" spans="1:3" x14ac:dyDescent="0.3">
      <c r="A371" s="7">
        <v>27851</v>
      </c>
      <c r="C371" s="8">
        <v>144660</v>
      </c>
    </row>
    <row r="372" spans="1:3" x14ac:dyDescent="0.3">
      <c r="A372" s="7">
        <v>27881</v>
      </c>
      <c r="C372" s="8">
        <v>148530</v>
      </c>
    </row>
    <row r="373" spans="1:3" x14ac:dyDescent="0.3">
      <c r="A373" s="7">
        <v>27912</v>
      </c>
      <c r="C373" s="8">
        <v>151780</v>
      </c>
    </row>
    <row r="374" spans="1:3" x14ac:dyDescent="0.3">
      <c r="A374" s="7">
        <v>27942</v>
      </c>
      <c r="C374" s="8">
        <v>154960</v>
      </c>
    </row>
    <row r="375" spans="1:3" x14ac:dyDescent="0.3">
      <c r="A375" s="7">
        <v>27973</v>
      </c>
      <c r="C375" s="8">
        <v>157630</v>
      </c>
    </row>
    <row r="376" spans="1:3" x14ac:dyDescent="0.3">
      <c r="A376" s="7">
        <v>28004</v>
      </c>
      <c r="C376" s="8">
        <v>160810</v>
      </c>
    </row>
    <row r="377" spans="1:3" x14ac:dyDescent="0.3">
      <c r="A377" s="7">
        <v>28034</v>
      </c>
      <c r="C377" s="8">
        <v>163270</v>
      </c>
    </row>
    <row r="378" spans="1:3" x14ac:dyDescent="0.3">
      <c r="A378" s="7">
        <v>28065</v>
      </c>
      <c r="C378" s="8">
        <v>166700</v>
      </c>
    </row>
    <row r="379" spans="1:3" x14ac:dyDescent="0.3">
      <c r="A379" s="7">
        <v>28095</v>
      </c>
      <c r="C379" s="8">
        <v>175640</v>
      </c>
    </row>
    <row r="380" spans="1:3" x14ac:dyDescent="0.3">
      <c r="A380" s="7">
        <v>28126</v>
      </c>
      <c r="C380" s="8">
        <v>172180</v>
      </c>
    </row>
    <row r="381" spans="1:3" x14ac:dyDescent="0.3">
      <c r="A381" s="7">
        <v>28157</v>
      </c>
      <c r="C381" s="8">
        <v>173820</v>
      </c>
    </row>
    <row r="382" spans="1:3" x14ac:dyDescent="0.3">
      <c r="A382" s="7">
        <v>28185</v>
      </c>
      <c r="C382" s="8">
        <v>175660</v>
      </c>
    </row>
    <row r="383" spans="1:3" x14ac:dyDescent="0.3">
      <c r="A383" s="7">
        <v>28216</v>
      </c>
      <c r="C383" s="8">
        <v>181300</v>
      </c>
    </row>
    <row r="384" spans="1:3" x14ac:dyDescent="0.3">
      <c r="A384" s="7">
        <v>28246</v>
      </c>
      <c r="C384" s="8">
        <v>185450</v>
      </c>
    </row>
    <row r="385" spans="1:3" x14ac:dyDescent="0.3">
      <c r="A385" s="7">
        <v>28277</v>
      </c>
      <c r="C385" s="8">
        <v>189030</v>
      </c>
    </row>
    <row r="386" spans="1:3" x14ac:dyDescent="0.3">
      <c r="A386" s="7">
        <v>28307</v>
      </c>
      <c r="C386" s="8">
        <v>192110</v>
      </c>
    </row>
    <row r="387" spans="1:3" x14ac:dyDescent="0.3">
      <c r="A387" s="7">
        <v>28338</v>
      </c>
      <c r="C387" s="8">
        <v>194720</v>
      </c>
    </row>
    <row r="388" spans="1:3" x14ac:dyDescent="0.3">
      <c r="A388" s="7">
        <v>28369</v>
      </c>
      <c r="C388" s="8">
        <v>198230</v>
      </c>
    </row>
    <row r="389" spans="1:3" x14ac:dyDescent="0.3">
      <c r="A389" s="7">
        <v>28399</v>
      </c>
      <c r="C389" s="8">
        <v>200900</v>
      </c>
    </row>
    <row r="390" spans="1:3" x14ac:dyDescent="0.3">
      <c r="A390" s="7">
        <v>28430</v>
      </c>
      <c r="C390" s="8">
        <v>203390</v>
      </c>
    </row>
    <row r="391" spans="1:3" x14ac:dyDescent="0.3">
      <c r="A391" s="7">
        <v>28460</v>
      </c>
      <c r="C391" s="8">
        <v>213310</v>
      </c>
    </row>
    <row r="392" spans="1:3" x14ac:dyDescent="0.3">
      <c r="A392" s="7">
        <v>28491</v>
      </c>
      <c r="C392" s="8">
        <v>212740</v>
      </c>
    </row>
    <row r="393" spans="1:3" x14ac:dyDescent="0.3">
      <c r="A393" s="7">
        <v>28522</v>
      </c>
      <c r="C393" s="8">
        <v>215330</v>
      </c>
    </row>
    <row r="394" spans="1:3" x14ac:dyDescent="0.3">
      <c r="A394" s="7">
        <v>28550</v>
      </c>
      <c r="C394" s="8">
        <v>222110</v>
      </c>
    </row>
    <row r="395" spans="1:3" x14ac:dyDescent="0.3">
      <c r="A395" s="7">
        <v>28581</v>
      </c>
      <c r="C395" s="8">
        <v>224370</v>
      </c>
    </row>
    <row r="396" spans="1:3" x14ac:dyDescent="0.3">
      <c r="A396" s="7">
        <v>28611</v>
      </c>
      <c r="C396" s="8">
        <v>225930</v>
      </c>
    </row>
    <row r="397" spans="1:3" x14ac:dyDescent="0.3">
      <c r="A397" s="7">
        <v>28642</v>
      </c>
      <c r="C397" s="8">
        <v>233120</v>
      </c>
    </row>
    <row r="398" spans="1:3" x14ac:dyDescent="0.3">
      <c r="A398" s="7">
        <v>28672</v>
      </c>
      <c r="C398" s="8">
        <v>233890</v>
      </c>
    </row>
    <row r="399" spans="1:3" x14ac:dyDescent="0.3">
      <c r="A399" s="7">
        <v>28703</v>
      </c>
      <c r="C399" s="8">
        <v>236390</v>
      </c>
    </row>
    <row r="400" spans="1:3" x14ac:dyDescent="0.3">
      <c r="A400" s="7">
        <v>28734</v>
      </c>
      <c r="C400" s="8">
        <v>241070</v>
      </c>
    </row>
    <row r="401" spans="1:3" x14ac:dyDescent="0.3">
      <c r="A401" s="7">
        <v>28764</v>
      </c>
      <c r="C401" s="8">
        <v>244270</v>
      </c>
    </row>
    <row r="402" spans="1:3" x14ac:dyDescent="0.3">
      <c r="A402" s="7">
        <v>28795</v>
      </c>
      <c r="C402" s="8">
        <v>249130</v>
      </c>
    </row>
    <row r="403" spans="1:3" x14ac:dyDescent="0.3">
      <c r="A403" s="7">
        <v>28825</v>
      </c>
      <c r="C403" s="8">
        <v>265510</v>
      </c>
    </row>
    <row r="404" spans="1:3" x14ac:dyDescent="0.3">
      <c r="A404" s="7">
        <v>28856</v>
      </c>
      <c r="C404" s="8">
        <v>263970</v>
      </c>
    </row>
    <row r="405" spans="1:3" x14ac:dyDescent="0.3">
      <c r="A405" s="7">
        <v>28887</v>
      </c>
      <c r="C405" s="8">
        <v>263280</v>
      </c>
    </row>
    <row r="406" spans="1:3" x14ac:dyDescent="0.3">
      <c r="A406" s="7">
        <v>28915</v>
      </c>
      <c r="C406" s="8">
        <v>270160</v>
      </c>
    </row>
    <row r="407" spans="1:3" x14ac:dyDescent="0.3">
      <c r="A407" s="7">
        <v>28946</v>
      </c>
      <c r="C407" s="8">
        <v>271350</v>
      </c>
    </row>
    <row r="408" spans="1:3" x14ac:dyDescent="0.3">
      <c r="A408" s="7">
        <v>28976</v>
      </c>
      <c r="C408" s="8">
        <v>274420</v>
      </c>
    </row>
    <row r="409" spans="1:3" x14ac:dyDescent="0.3">
      <c r="A409" s="7">
        <v>29007</v>
      </c>
      <c r="C409" s="8">
        <v>286710</v>
      </c>
    </row>
    <row r="410" spans="1:3" x14ac:dyDescent="0.3">
      <c r="A410" s="7">
        <v>29037</v>
      </c>
      <c r="C410" s="8">
        <v>286970</v>
      </c>
    </row>
    <row r="411" spans="1:3" x14ac:dyDescent="0.3">
      <c r="A411" s="7">
        <v>29068</v>
      </c>
      <c r="C411" s="8">
        <v>293660</v>
      </c>
    </row>
    <row r="412" spans="1:3" x14ac:dyDescent="0.3">
      <c r="A412" s="7">
        <v>29099</v>
      </c>
      <c r="C412" s="8">
        <v>297860</v>
      </c>
    </row>
    <row r="413" spans="1:3" x14ac:dyDescent="0.3">
      <c r="A413" s="7">
        <v>29129</v>
      </c>
      <c r="C413" s="8">
        <v>299550</v>
      </c>
    </row>
    <row r="414" spans="1:3" x14ac:dyDescent="0.3">
      <c r="A414" s="7">
        <v>29160</v>
      </c>
      <c r="C414" s="8">
        <v>303030</v>
      </c>
    </row>
    <row r="415" spans="1:3" x14ac:dyDescent="0.3">
      <c r="A415" s="7">
        <v>29190</v>
      </c>
      <c r="C415" s="8">
        <v>314630</v>
      </c>
    </row>
    <row r="416" spans="1:3" x14ac:dyDescent="0.3">
      <c r="A416" s="7">
        <v>29221</v>
      </c>
      <c r="C416" s="8">
        <v>311070</v>
      </c>
    </row>
    <row r="417" spans="1:3" x14ac:dyDescent="0.3">
      <c r="A417" s="7">
        <v>29252</v>
      </c>
      <c r="C417" s="8">
        <v>313790</v>
      </c>
    </row>
    <row r="418" spans="1:3" x14ac:dyDescent="0.3">
      <c r="A418" s="7">
        <v>29281</v>
      </c>
      <c r="C418" s="8">
        <v>317590</v>
      </c>
    </row>
    <row r="419" spans="1:3" x14ac:dyDescent="0.3">
      <c r="A419" s="7">
        <v>29312</v>
      </c>
      <c r="C419" s="8">
        <v>323780</v>
      </c>
    </row>
    <row r="420" spans="1:3" x14ac:dyDescent="0.3">
      <c r="A420" s="7">
        <v>29342</v>
      </c>
      <c r="C420" s="8">
        <v>326330</v>
      </c>
    </row>
    <row r="421" spans="1:3" x14ac:dyDescent="0.3">
      <c r="A421" s="7">
        <v>29373</v>
      </c>
      <c r="C421" s="8">
        <v>333770</v>
      </c>
    </row>
    <row r="422" spans="1:3" x14ac:dyDescent="0.3">
      <c r="A422" s="7">
        <v>29403</v>
      </c>
      <c r="C422" s="8">
        <v>335460</v>
      </c>
    </row>
    <row r="423" spans="1:3" x14ac:dyDescent="0.3">
      <c r="A423" s="7">
        <v>29434</v>
      </c>
      <c r="C423" s="8">
        <v>340560</v>
      </c>
    </row>
    <row r="424" spans="1:3" x14ac:dyDescent="0.3">
      <c r="A424" s="7">
        <v>29465</v>
      </c>
      <c r="C424" s="8">
        <v>344840</v>
      </c>
    </row>
    <row r="425" spans="1:3" x14ac:dyDescent="0.3">
      <c r="A425" s="7">
        <v>29495</v>
      </c>
      <c r="C425" s="8">
        <v>350070</v>
      </c>
    </row>
    <row r="426" spans="1:3" x14ac:dyDescent="0.3">
      <c r="A426" s="7">
        <v>29526</v>
      </c>
      <c r="C426" s="8">
        <v>354700</v>
      </c>
    </row>
    <row r="427" spans="1:3" x14ac:dyDescent="0.3">
      <c r="A427" s="7">
        <v>29556</v>
      </c>
      <c r="C427" s="8">
        <v>369000</v>
      </c>
    </row>
    <row r="428" spans="1:3" x14ac:dyDescent="0.3">
      <c r="A428" s="7">
        <v>29587</v>
      </c>
      <c r="C428" s="8">
        <v>371570</v>
      </c>
    </row>
    <row r="429" spans="1:3" x14ac:dyDescent="0.3">
      <c r="A429" s="7">
        <v>29618</v>
      </c>
      <c r="C429" s="8">
        <v>373710</v>
      </c>
    </row>
    <row r="430" spans="1:3" x14ac:dyDescent="0.3">
      <c r="A430" s="7">
        <v>29646</v>
      </c>
      <c r="C430" s="8">
        <v>379880</v>
      </c>
    </row>
    <row r="431" spans="1:3" x14ac:dyDescent="0.3">
      <c r="A431" s="7">
        <v>29677</v>
      </c>
      <c r="C431" s="8">
        <v>386160</v>
      </c>
    </row>
    <row r="432" spans="1:3" x14ac:dyDescent="0.3">
      <c r="A432" s="7">
        <v>29707</v>
      </c>
      <c r="C432" s="8">
        <v>393930</v>
      </c>
    </row>
    <row r="433" spans="1:3" x14ac:dyDescent="0.3">
      <c r="A433" s="7">
        <v>29738</v>
      </c>
      <c r="C433" s="8">
        <v>405490</v>
      </c>
    </row>
    <row r="434" spans="1:3" x14ac:dyDescent="0.3">
      <c r="A434" s="7">
        <v>29768</v>
      </c>
      <c r="C434" s="8">
        <v>407650</v>
      </c>
    </row>
    <row r="435" spans="1:3" x14ac:dyDescent="0.3">
      <c r="A435" s="7">
        <v>29799</v>
      </c>
      <c r="C435" s="8">
        <v>411970</v>
      </c>
    </row>
    <row r="436" spans="1:3" x14ac:dyDescent="0.3">
      <c r="A436" s="7">
        <v>29830</v>
      </c>
      <c r="C436" s="8">
        <v>415850</v>
      </c>
    </row>
    <row r="437" spans="1:3" x14ac:dyDescent="0.3">
      <c r="A437" s="7">
        <v>29860</v>
      </c>
      <c r="C437" s="8">
        <v>421440</v>
      </c>
    </row>
    <row r="438" spans="1:3" x14ac:dyDescent="0.3">
      <c r="A438" s="7">
        <v>29891</v>
      </c>
      <c r="C438" s="8">
        <v>424120</v>
      </c>
    </row>
    <row r="439" spans="1:3" x14ac:dyDescent="0.3">
      <c r="A439" s="7">
        <v>29921</v>
      </c>
      <c r="C439" s="8">
        <v>441230</v>
      </c>
    </row>
    <row r="440" spans="1:3" x14ac:dyDescent="0.3">
      <c r="A440" s="7">
        <v>29952</v>
      </c>
      <c r="C440" s="8">
        <v>434280</v>
      </c>
    </row>
    <row r="441" spans="1:3" x14ac:dyDescent="0.3">
      <c r="A441" s="7">
        <v>29983</v>
      </c>
      <c r="C441" s="8">
        <v>435950</v>
      </c>
    </row>
    <row r="442" spans="1:3" x14ac:dyDescent="0.3">
      <c r="A442" s="7">
        <v>30011</v>
      </c>
      <c r="C442" s="8">
        <v>437330</v>
      </c>
    </row>
    <row r="443" spans="1:3" x14ac:dyDescent="0.3">
      <c r="A443" s="7">
        <v>30042</v>
      </c>
      <c r="C443" s="8">
        <v>443990</v>
      </c>
    </row>
    <row r="444" spans="1:3" x14ac:dyDescent="0.3">
      <c r="A444" s="7">
        <v>30072</v>
      </c>
      <c r="C444" s="8">
        <v>450590</v>
      </c>
    </row>
    <row r="445" spans="1:3" x14ac:dyDescent="0.3">
      <c r="A445" s="7">
        <v>30103</v>
      </c>
      <c r="C445" s="8">
        <v>461280</v>
      </c>
    </row>
    <row r="446" spans="1:3" x14ac:dyDescent="0.3">
      <c r="A446" s="7">
        <v>30133</v>
      </c>
      <c r="C446" s="8">
        <v>466280</v>
      </c>
    </row>
    <row r="447" spans="1:3" x14ac:dyDescent="0.3">
      <c r="A447" s="7">
        <v>30164</v>
      </c>
      <c r="C447" s="8">
        <v>472470</v>
      </c>
    </row>
    <row r="448" spans="1:3" x14ac:dyDescent="0.3">
      <c r="A448" s="7">
        <v>30195</v>
      </c>
      <c r="C448" s="8">
        <v>475650</v>
      </c>
    </row>
    <row r="449" spans="1:3" x14ac:dyDescent="0.3">
      <c r="A449" s="7">
        <v>30225</v>
      </c>
      <c r="C449" s="8">
        <v>481830</v>
      </c>
    </row>
    <row r="450" spans="1:3" x14ac:dyDescent="0.3">
      <c r="A450" s="7">
        <v>30256</v>
      </c>
      <c r="C450" s="8">
        <v>486160</v>
      </c>
    </row>
    <row r="451" spans="1:3" x14ac:dyDescent="0.3">
      <c r="A451" s="7">
        <v>30286</v>
      </c>
      <c r="C451" s="8">
        <v>520770</v>
      </c>
    </row>
    <row r="452" spans="1:3" x14ac:dyDescent="0.3">
      <c r="A452" s="7">
        <v>30317</v>
      </c>
      <c r="C452" s="8">
        <v>506440</v>
      </c>
    </row>
    <row r="453" spans="1:3" x14ac:dyDescent="0.3">
      <c r="A453" s="7">
        <v>30348</v>
      </c>
      <c r="C453" s="8">
        <v>508890</v>
      </c>
    </row>
    <row r="454" spans="1:3" x14ac:dyDescent="0.3">
      <c r="A454" s="7">
        <v>30376</v>
      </c>
      <c r="C454" s="8">
        <v>509380</v>
      </c>
    </row>
    <row r="455" spans="1:3" x14ac:dyDescent="0.3">
      <c r="A455" s="7">
        <v>30407</v>
      </c>
      <c r="C455" s="8">
        <v>519510</v>
      </c>
    </row>
    <row r="456" spans="1:3" x14ac:dyDescent="0.3">
      <c r="A456" s="7">
        <v>30437</v>
      </c>
      <c r="C456" s="8">
        <v>526590</v>
      </c>
    </row>
    <row r="457" spans="1:3" x14ac:dyDescent="0.3">
      <c r="A457" s="7">
        <v>30468</v>
      </c>
      <c r="C457" s="8">
        <v>540390</v>
      </c>
    </row>
    <row r="458" spans="1:3" x14ac:dyDescent="0.3">
      <c r="A458" s="7">
        <v>30498</v>
      </c>
      <c r="C458" s="8">
        <v>554070</v>
      </c>
    </row>
    <row r="459" spans="1:3" x14ac:dyDescent="0.3">
      <c r="A459" s="7">
        <v>30529</v>
      </c>
      <c r="C459" s="8">
        <v>558190</v>
      </c>
    </row>
    <row r="460" spans="1:3" x14ac:dyDescent="0.3">
      <c r="A460" s="7">
        <v>30560</v>
      </c>
      <c r="C460" s="8">
        <v>562220</v>
      </c>
    </row>
    <row r="461" spans="1:3" x14ac:dyDescent="0.3">
      <c r="A461" s="7">
        <v>30590</v>
      </c>
      <c r="C461" s="8">
        <v>570980</v>
      </c>
    </row>
    <row r="462" spans="1:3" x14ac:dyDescent="0.3">
      <c r="A462" s="7">
        <v>30621</v>
      </c>
      <c r="C462" s="8">
        <v>578220</v>
      </c>
    </row>
    <row r="463" spans="1:3" x14ac:dyDescent="0.3">
      <c r="A463" s="7">
        <v>30651</v>
      </c>
      <c r="C463" s="8">
        <v>612260</v>
      </c>
    </row>
    <row r="464" spans="1:3" x14ac:dyDescent="0.3">
      <c r="A464" s="7">
        <v>30682</v>
      </c>
      <c r="C464" s="8">
        <v>599800</v>
      </c>
    </row>
    <row r="465" spans="1:3" x14ac:dyDescent="0.3">
      <c r="A465" s="7">
        <v>30713</v>
      </c>
      <c r="C465" s="8">
        <v>602630</v>
      </c>
    </row>
    <row r="466" spans="1:3" x14ac:dyDescent="0.3">
      <c r="A466" s="7">
        <v>30742</v>
      </c>
      <c r="C466" s="8">
        <v>605960</v>
      </c>
    </row>
    <row r="467" spans="1:3" x14ac:dyDescent="0.3">
      <c r="A467" s="7">
        <v>30773</v>
      </c>
      <c r="C467" s="8">
        <v>610140</v>
      </c>
    </row>
    <row r="468" spans="1:3" x14ac:dyDescent="0.3">
      <c r="A468" s="7">
        <v>30803</v>
      </c>
      <c r="C468" s="8">
        <v>620150</v>
      </c>
    </row>
    <row r="469" spans="1:3" x14ac:dyDescent="0.3">
      <c r="A469" s="7">
        <v>30834</v>
      </c>
      <c r="C469" s="8">
        <v>646200</v>
      </c>
    </row>
    <row r="470" spans="1:3" x14ac:dyDescent="0.3">
      <c r="A470" s="7">
        <v>30864</v>
      </c>
      <c r="C470" s="8">
        <v>647050</v>
      </c>
    </row>
    <row r="471" spans="1:3" x14ac:dyDescent="0.3">
      <c r="A471" s="7">
        <v>30895</v>
      </c>
      <c r="C471" s="8">
        <v>654060</v>
      </c>
    </row>
    <row r="472" spans="1:3" x14ac:dyDescent="0.3">
      <c r="A472" s="7">
        <v>30926</v>
      </c>
      <c r="C472" s="8">
        <v>658600</v>
      </c>
    </row>
    <row r="473" spans="1:3" x14ac:dyDescent="0.3">
      <c r="A473" s="7">
        <v>30956</v>
      </c>
      <c r="C473" s="8">
        <v>668090</v>
      </c>
    </row>
    <row r="474" spans="1:3" x14ac:dyDescent="0.3">
      <c r="A474" s="7">
        <v>30987</v>
      </c>
      <c r="C474" s="8">
        <v>680420</v>
      </c>
    </row>
    <row r="475" spans="1:3" x14ac:dyDescent="0.3">
      <c r="A475" s="7">
        <v>31017</v>
      </c>
      <c r="C475" s="8">
        <v>717110</v>
      </c>
    </row>
    <row r="476" spans="1:3" x14ac:dyDescent="0.3">
      <c r="A476" s="7">
        <v>31048</v>
      </c>
      <c r="C476" s="8">
        <v>710090</v>
      </c>
    </row>
    <row r="477" spans="1:3" x14ac:dyDescent="0.3">
      <c r="A477" s="7">
        <v>31079</v>
      </c>
      <c r="C477" s="8">
        <v>713040</v>
      </c>
    </row>
    <row r="478" spans="1:3" x14ac:dyDescent="0.3">
      <c r="A478" s="7">
        <v>31107</v>
      </c>
      <c r="C478" s="8">
        <v>722440</v>
      </c>
    </row>
    <row r="479" spans="1:3" x14ac:dyDescent="0.3">
      <c r="A479" s="7">
        <v>31138</v>
      </c>
      <c r="C479" s="8">
        <v>726710</v>
      </c>
    </row>
    <row r="480" spans="1:3" x14ac:dyDescent="0.3">
      <c r="A480" s="7">
        <v>31168</v>
      </c>
      <c r="C480" s="8">
        <v>737260</v>
      </c>
    </row>
    <row r="481" spans="1:3" x14ac:dyDescent="0.3">
      <c r="A481" s="7">
        <v>31199</v>
      </c>
      <c r="C481" s="8">
        <v>770750</v>
      </c>
    </row>
    <row r="482" spans="1:3" x14ac:dyDescent="0.3">
      <c r="A482" s="7">
        <v>31229</v>
      </c>
      <c r="C482" s="8">
        <v>771300</v>
      </c>
    </row>
    <row r="483" spans="1:3" x14ac:dyDescent="0.3">
      <c r="A483" s="7">
        <v>31260</v>
      </c>
      <c r="C483" s="8">
        <v>778670</v>
      </c>
    </row>
    <row r="484" spans="1:3" x14ac:dyDescent="0.3">
      <c r="A484" s="7">
        <v>31291</v>
      </c>
      <c r="C484" s="8">
        <v>787950</v>
      </c>
    </row>
    <row r="485" spans="1:3" x14ac:dyDescent="0.3">
      <c r="A485" s="7">
        <v>31321</v>
      </c>
      <c r="C485" s="8">
        <v>794350</v>
      </c>
    </row>
    <row r="486" spans="1:3" x14ac:dyDescent="0.3">
      <c r="A486" s="7">
        <v>31352</v>
      </c>
      <c r="C486" s="8">
        <v>811090</v>
      </c>
    </row>
    <row r="487" spans="1:3" x14ac:dyDescent="0.3">
      <c r="A487" s="7">
        <v>31382</v>
      </c>
      <c r="C487" s="8">
        <v>854570</v>
      </c>
    </row>
    <row r="488" spans="1:3" x14ac:dyDescent="0.3">
      <c r="A488" s="7">
        <v>31413</v>
      </c>
      <c r="C488" s="8">
        <v>847860</v>
      </c>
    </row>
    <row r="489" spans="1:3" x14ac:dyDescent="0.3">
      <c r="A489" s="7">
        <v>31444</v>
      </c>
      <c r="C489" s="8">
        <v>848840</v>
      </c>
    </row>
    <row r="490" spans="1:3" x14ac:dyDescent="0.3">
      <c r="A490" s="7">
        <v>31472</v>
      </c>
      <c r="C490" s="8">
        <v>854040</v>
      </c>
    </row>
    <row r="491" spans="1:3" x14ac:dyDescent="0.3">
      <c r="A491" s="7">
        <v>31503</v>
      </c>
      <c r="C491" s="8">
        <v>861890</v>
      </c>
    </row>
    <row r="492" spans="1:3" x14ac:dyDescent="0.3">
      <c r="A492" s="7">
        <v>31533</v>
      </c>
      <c r="C492" s="8">
        <v>879770</v>
      </c>
    </row>
    <row r="493" spans="1:3" x14ac:dyDescent="0.3">
      <c r="A493" s="7">
        <v>31564</v>
      </c>
      <c r="C493" s="8">
        <v>918280</v>
      </c>
    </row>
    <row r="494" spans="1:3" x14ac:dyDescent="0.3">
      <c r="A494" s="7">
        <v>31594</v>
      </c>
      <c r="C494" s="8">
        <v>910850</v>
      </c>
    </row>
    <row r="495" spans="1:3" x14ac:dyDescent="0.3">
      <c r="A495" s="7">
        <v>31625</v>
      </c>
      <c r="C495" s="8">
        <v>917730</v>
      </c>
    </row>
    <row r="496" spans="1:3" x14ac:dyDescent="0.3">
      <c r="A496" s="7">
        <v>31656</v>
      </c>
      <c r="C496" s="8">
        <v>935980</v>
      </c>
    </row>
    <row r="497" spans="1:3" x14ac:dyDescent="0.3">
      <c r="A497" s="7">
        <v>31686</v>
      </c>
      <c r="C497" s="8">
        <v>942300</v>
      </c>
    </row>
    <row r="498" spans="1:3" x14ac:dyDescent="0.3">
      <c r="A498" s="7">
        <v>31717</v>
      </c>
      <c r="C498" s="8">
        <v>968220</v>
      </c>
    </row>
    <row r="499" spans="1:3" x14ac:dyDescent="0.3">
      <c r="A499" s="7">
        <v>31747</v>
      </c>
      <c r="C499" s="8">
        <v>1024010</v>
      </c>
    </row>
    <row r="500" spans="1:3" x14ac:dyDescent="0.3">
      <c r="A500" s="7">
        <v>31778</v>
      </c>
      <c r="C500" s="8">
        <v>1013760</v>
      </c>
    </row>
    <row r="501" spans="1:3" x14ac:dyDescent="0.3">
      <c r="A501" s="7">
        <v>31809</v>
      </c>
      <c r="C501" s="8">
        <v>1015140</v>
      </c>
    </row>
    <row r="502" spans="1:3" x14ac:dyDescent="0.3">
      <c r="A502" s="7">
        <v>31837</v>
      </c>
      <c r="C502" s="8">
        <v>1027240</v>
      </c>
    </row>
    <row r="503" spans="1:3" x14ac:dyDescent="0.3">
      <c r="A503" s="7">
        <v>31868</v>
      </c>
      <c r="C503" s="8">
        <v>1026180</v>
      </c>
    </row>
    <row r="504" spans="1:3" x14ac:dyDescent="0.3">
      <c r="A504" s="7">
        <v>31898</v>
      </c>
      <c r="C504" s="8">
        <v>1032760</v>
      </c>
    </row>
    <row r="505" spans="1:3" x14ac:dyDescent="0.3">
      <c r="A505" s="7">
        <v>31929</v>
      </c>
      <c r="C505" s="8">
        <v>1078980</v>
      </c>
    </row>
    <row r="506" spans="1:3" x14ac:dyDescent="0.3">
      <c r="A506" s="7">
        <v>31959</v>
      </c>
      <c r="C506" s="8">
        <v>1078820</v>
      </c>
    </row>
    <row r="507" spans="1:3" x14ac:dyDescent="0.3">
      <c r="A507" s="7">
        <v>31990</v>
      </c>
      <c r="C507" s="8">
        <v>1086070</v>
      </c>
    </row>
    <row r="508" spans="1:3" x14ac:dyDescent="0.3">
      <c r="A508" s="7">
        <v>32021</v>
      </c>
      <c r="C508" s="8">
        <v>1102990</v>
      </c>
    </row>
    <row r="509" spans="1:3" x14ac:dyDescent="0.3">
      <c r="A509" s="7">
        <v>32051</v>
      </c>
      <c r="C509" s="8">
        <v>1111240</v>
      </c>
    </row>
    <row r="510" spans="1:3" x14ac:dyDescent="0.3">
      <c r="A510" s="7">
        <v>32082</v>
      </c>
      <c r="C510" s="8">
        <v>1131980</v>
      </c>
    </row>
    <row r="511" spans="1:3" x14ac:dyDescent="0.3">
      <c r="A511" s="7">
        <v>32112</v>
      </c>
      <c r="C511" s="8">
        <v>1186080</v>
      </c>
    </row>
    <row r="512" spans="1:3" x14ac:dyDescent="0.3">
      <c r="A512" s="7">
        <v>32143</v>
      </c>
      <c r="C512" s="8">
        <v>1171500</v>
      </c>
    </row>
    <row r="513" spans="1:3" x14ac:dyDescent="0.3">
      <c r="A513" s="7">
        <v>32174</v>
      </c>
      <c r="C513" s="8">
        <v>1171250</v>
      </c>
    </row>
    <row r="514" spans="1:3" x14ac:dyDescent="0.3">
      <c r="A514" s="7">
        <v>32203</v>
      </c>
      <c r="C514" s="8">
        <v>1180450</v>
      </c>
    </row>
    <row r="515" spans="1:3" x14ac:dyDescent="0.3">
      <c r="A515" s="7">
        <v>32234</v>
      </c>
      <c r="C515" s="8">
        <v>1198270</v>
      </c>
    </row>
    <row r="516" spans="1:3" x14ac:dyDescent="0.3">
      <c r="A516" s="7">
        <v>32264</v>
      </c>
      <c r="C516" s="8">
        <v>1207890</v>
      </c>
    </row>
    <row r="517" spans="1:3" x14ac:dyDescent="0.3">
      <c r="A517" s="7">
        <v>32295</v>
      </c>
      <c r="C517" s="8">
        <v>1263230</v>
      </c>
    </row>
    <row r="518" spans="1:3" x14ac:dyDescent="0.3">
      <c r="A518" s="7">
        <v>32325</v>
      </c>
      <c r="C518" s="8">
        <v>1277360</v>
      </c>
    </row>
    <row r="519" spans="1:3" x14ac:dyDescent="0.3">
      <c r="A519" s="7">
        <v>32356</v>
      </c>
      <c r="C519" s="8">
        <v>1282010</v>
      </c>
    </row>
    <row r="520" spans="1:3" x14ac:dyDescent="0.3">
      <c r="A520" s="7">
        <v>32387</v>
      </c>
      <c r="C520" s="8">
        <v>1308700</v>
      </c>
    </row>
    <row r="521" spans="1:3" x14ac:dyDescent="0.3">
      <c r="A521" s="7">
        <v>32417</v>
      </c>
      <c r="C521" s="8">
        <v>1313630</v>
      </c>
    </row>
    <row r="522" spans="1:3" x14ac:dyDescent="0.3">
      <c r="A522" s="7">
        <v>32448</v>
      </c>
      <c r="C522" s="8">
        <v>1329110</v>
      </c>
    </row>
    <row r="523" spans="1:3" x14ac:dyDescent="0.3">
      <c r="A523" s="7">
        <v>32478</v>
      </c>
      <c r="C523" s="8">
        <v>1420050</v>
      </c>
    </row>
    <row r="524" spans="1:3" x14ac:dyDescent="0.3">
      <c r="A524" s="7">
        <v>32509</v>
      </c>
      <c r="C524" s="8">
        <v>1382710</v>
      </c>
    </row>
    <row r="525" spans="1:3" x14ac:dyDescent="0.3">
      <c r="A525" s="7">
        <v>32540</v>
      </c>
      <c r="C525" s="8">
        <v>1381900</v>
      </c>
    </row>
    <row r="526" spans="1:3" x14ac:dyDescent="0.3">
      <c r="A526" s="7">
        <v>32568</v>
      </c>
      <c r="C526" s="8">
        <v>1471600</v>
      </c>
    </row>
    <row r="527" spans="1:3" x14ac:dyDescent="0.3">
      <c r="A527" s="7">
        <v>32599</v>
      </c>
      <c r="C527" s="8">
        <v>1432900</v>
      </c>
    </row>
    <row r="528" spans="1:3" x14ac:dyDescent="0.3">
      <c r="A528" s="7">
        <v>32629</v>
      </c>
      <c r="C528" s="8">
        <v>1446050</v>
      </c>
    </row>
    <row r="529" spans="1:4" x14ac:dyDescent="0.3">
      <c r="A529" s="7">
        <v>32660</v>
      </c>
      <c r="C529" s="8">
        <v>1478540</v>
      </c>
    </row>
    <row r="530" spans="1:4" x14ac:dyDescent="0.3">
      <c r="A530" s="7">
        <v>32690</v>
      </c>
      <c r="C530" s="8">
        <v>1496390</v>
      </c>
    </row>
    <row r="531" spans="1:4" x14ac:dyDescent="0.3">
      <c r="A531" s="7">
        <v>32721</v>
      </c>
      <c r="C531" s="8">
        <v>1515220</v>
      </c>
    </row>
    <row r="532" spans="1:4" x14ac:dyDescent="0.3">
      <c r="A532" s="7">
        <v>32752</v>
      </c>
      <c r="C532" s="8">
        <v>1575040</v>
      </c>
    </row>
    <row r="533" spans="1:4" x14ac:dyDescent="0.3">
      <c r="A533" s="7">
        <v>32782</v>
      </c>
      <c r="C533" s="8">
        <v>1572360</v>
      </c>
    </row>
    <row r="534" spans="1:4" x14ac:dyDescent="0.3">
      <c r="A534" s="7">
        <v>32813</v>
      </c>
      <c r="C534" s="8">
        <v>1585280</v>
      </c>
    </row>
    <row r="535" spans="1:4" x14ac:dyDescent="0.3">
      <c r="A535" s="7">
        <v>32843</v>
      </c>
      <c r="C535" s="8">
        <v>1619130</v>
      </c>
    </row>
    <row r="536" spans="1:4" x14ac:dyDescent="0.3">
      <c r="A536" s="7">
        <v>32874</v>
      </c>
      <c r="C536" s="8">
        <v>1626040</v>
      </c>
    </row>
    <row r="537" spans="1:4" x14ac:dyDescent="0.3">
      <c r="A537" s="7">
        <v>32905</v>
      </c>
      <c r="C537" s="8">
        <v>1641480</v>
      </c>
    </row>
    <row r="538" spans="1:4" x14ac:dyDescent="0.3">
      <c r="A538" s="7">
        <v>32933</v>
      </c>
      <c r="C538" s="8">
        <v>1735150</v>
      </c>
    </row>
    <row r="539" spans="1:4" x14ac:dyDescent="0.3">
      <c r="A539" s="7">
        <v>32964</v>
      </c>
      <c r="B539" s="8">
        <v>61.9</v>
      </c>
      <c r="C539" s="8">
        <v>1707770</v>
      </c>
      <c r="D539" s="8">
        <v>79410</v>
      </c>
    </row>
    <row r="540" spans="1:4" x14ac:dyDescent="0.3">
      <c r="A540" s="7">
        <v>32994</v>
      </c>
      <c r="B540" s="8">
        <v>60.8</v>
      </c>
      <c r="C540" s="8">
        <v>1703880</v>
      </c>
      <c r="D540" s="8">
        <v>72970</v>
      </c>
    </row>
    <row r="541" spans="1:4" x14ac:dyDescent="0.3">
      <c r="A541" s="7">
        <v>33025</v>
      </c>
      <c r="B541" s="8">
        <v>60.1</v>
      </c>
      <c r="C541" s="8">
        <v>1730890</v>
      </c>
      <c r="D541" s="8">
        <v>46510</v>
      </c>
    </row>
    <row r="542" spans="1:4" x14ac:dyDescent="0.3">
      <c r="A542" s="7">
        <v>33055</v>
      </c>
      <c r="B542" s="8">
        <v>59.5</v>
      </c>
      <c r="C542" s="8">
        <v>1751750</v>
      </c>
      <c r="D542" s="8">
        <v>45030</v>
      </c>
    </row>
    <row r="543" spans="1:4" x14ac:dyDescent="0.3">
      <c r="A543" s="7">
        <v>33086</v>
      </c>
      <c r="B543" s="8">
        <v>58.1</v>
      </c>
      <c r="C543" s="8">
        <v>1761340</v>
      </c>
      <c r="D543" s="8">
        <v>62420</v>
      </c>
    </row>
    <row r="544" spans="1:4" x14ac:dyDescent="0.3">
      <c r="A544" s="7">
        <v>33117</v>
      </c>
      <c r="B544" s="8">
        <v>57.8</v>
      </c>
      <c r="C544" s="8">
        <v>1789420</v>
      </c>
      <c r="D544" s="8">
        <v>59620</v>
      </c>
    </row>
    <row r="545" spans="1:4" x14ac:dyDescent="0.3">
      <c r="A545" s="7">
        <v>33147</v>
      </c>
      <c r="B545" s="8">
        <v>58.8</v>
      </c>
      <c r="C545" s="8">
        <v>1804790</v>
      </c>
      <c r="D545" s="8">
        <v>68160</v>
      </c>
    </row>
    <row r="546" spans="1:4" x14ac:dyDescent="0.3">
      <c r="A546" s="7">
        <v>33178</v>
      </c>
      <c r="B546" s="8">
        <v>58.6</v>
      </c>
      <c r="C546" s="8">
        <v>1839730</v>
      </c>
      <c r="D546" s="8">
        <v>50640</v>
      </c>
    </row>
    <row r="547" spans="1:4" x14ac:dyDescent="0.3">
      <c r="A547" s="7">
        <v>33208</v>
      </c>
      <c r="B547" s="8">
        <v>58.9</v>
      </c>
      <c r="C547" s="8">
        <v>1857390</v>
      </c>
      <c r="D547" s="8">
        <v>51930</v>
      </c>
    </row>
    <row r="548" spans="1:4" x14ac:dyDescent="0.3">
      <c r="A548" s="7">
        <v>33239</v>
      </c>
      <c r="B548" s="8">
        <v>59.7</v>
      </c>
      <c r="C548" s="8">
        <v>1867650</v>
      </c>
      <c r="D548" s="8">
        <v>51040</v>
      </c>
    </row>
    <row r="549" spans="1:4" x14ac:dyDescent="0.3">
      <c r="A549" s="7">
        <v>33270</v>
      </c>
      <c r="B549" s="8">
        <v>59.3</v>
      </c>
      <c r="C549" s="8">
        <v>1893710</v>
      </c>
      <c r="D549" s="8">
        <v>51190</v>
      </c>
    </row>
    <row r="550" spans="1:4" x14ac:dyDescent="0.3">
      <c r="A550" s="7">
        <v>33298</v>
      </c>
      <c r="B550" s="8">
        <v>60.4</v>
      </c>
      <c r="C550" s="8">
        <v>1925410</v>
      </c>
      <c r="D550" s="8">
        <v>55820</v>
      </c>
    </row>
    <row r="551" spans="1:4" x14ac:dyDescent="0.3">
      <c r="A551" s="7">
        <v>33329</v>
      </c>
      <c r="B551" s="8">
        <v>61</v>
      </c>
      <c r="C551" s="8">
        <v>1963580</v>
      </c>
      <c r="D551" s="8">
        <v>78970</v>
      </c>
    </row>
    <row r="552" spans="1:4" x14ac:dyDescent="0.3">
      <c r="A552" s="7">
        <v>33359</v>
      </c>
      <c r="B552" s="8">
        <v>60</v>
      </c>
      <c r="C552" s="8">
        <v>1983240</v>
      </c>
      <c r="D552" s="8">
        <v>58730</v>
      </c>
    </row>
    <row r="553" spans="1:4" x14ac:dyDescent="0.3">
      <c r="A553" s="7">
        <v>33390</v>
      </c>
      <c r="B553" s="8">
        <v>58.9</v>
      </c>
      <c r="C553" s="8">
        <v>1991080</v>
      </c>
      <c r="D553" s="8">
        <v>57710</v>
      </c>
    </row>
    <row r="554" spans="1:4" x14ac:dyDescent="0.3">
      <c r="A554" s="7">
        <v>33420</v>
      </c>
      <c r="B554" s="8">
        <v>57.6</v>
      </c>
      <c r="C554" s="8">
        <v>2028090</v>
      </c>
      <c r="D554" s="8">
        <v>60140</v>
      </c>
    </row>
    <row r="555" spans="1:4" x14ac:dyDescent="0.3">
      <c r="A555" s="7">
        <v>33451</v>
      </c>
      <c r="B555" s="8">
        <v>56.3</v>
      </c>
      <c r="C555" s="8">
        <v>2049040</v>
      </c>
      <c r="D555" s="8">
        <v>90940</v>
      </c>
    </row>
    <row r="556" spans="1:4" x14ac:dyDescent="0.3">
      <c r="A556" s="7">
        <v>33482</v>
      </c>
      <c r="B556" s="8">
        <v>55.5</v>
      </c>
      <c r="C556" s="8">
        <v>2091890</v>
      </c>
      <c r="D556" s="8">
        <v>86820</v>
      </c>
    </row>
    <row r="557" spans="1:4" x14ac:dyDescent="0.3">
      <c r="A557" s="7">
        <v>33512</v>
      </c>
      <c r="B557" s="8">
        <v>55.6</v>
      </c>
      <c r="C557" s="8">
        <v>2139170</v>
      </c>
      <c r="D557" s="8">
        <v>116770</v>
      </c>
    </row>
    <row r="558" spans="1:4" x14ac:dyDescent="0.3">
      <c r="A558" s="7">
        <v>33543</v>
      </c>
      <c r="B558" s="8">
        <v>54.8</v>
      </c>
      <c r="C558" s="8">
        <v>2185240</v>
      </c>
      <c r="D558" s="8">
        <v>64540</v>
      </c>
    </row>
    <row r="559" spans="1:4" x14ac:dyDescent="0.3">
      <c r="A559" s="7">
        <v>33573</v>
      </c>
      <c r="B559" s="8">
        <v>54.3</v>
      </c>
      <c r="C559" s="8">
        <v>2207670</v>
      </c>
      <c r="D559" s="8">
        <v>71180</v>
      </c>
    </row>
    <row r="560" spans="1:4" x14ac:dyDescent="0.3">
      <c r="A560" s="7">
        <v>33604</v>
      </c>
      <c r="B560" s="8">
        <v>54.9</v>
      </c>
      <c r="C560" s="8">
        <v>2230630</v>
      </c>
      <c r="D560" s="8">
        <v>88090</v>
      </c>
    </row>
    <row r="561" spans="1:4" x14ac:dyDescent="0.3">
      <c r="A561" s="7">
        <v>33635</v>
      </c>
      <c r="B561" s="8">
        <v>53.9</v>
      </c>
      <c r="C561" s="8">
        <v>2272400</v>
      </c>
      <c r="D561" s="8">
        <v>84110</v>
      </c>
    </row>
    <row r="562" spans="1:4" x14ac:dyDescent="0.3">
      <c r="A562" s="7">
        <v>33664</v>
      </c>
      <c r="B562" s="8">
        <v>54.4</v>
      </c>
      <c r="C562" s="8">
        <v>2307580</v>
      </c>
      <c r="D562" s="8">
        <v>79270</v>
      </c>
    </row>
    <row r="563" spans="1:4" x14ac:dyDescent="0.3">
      <c r="A563" s="7">
        <v>33695</v>
      </c>
      <c r="B563" s="8">
        <v>56.6</v>
      </c>
      <c r="C563" s="8">
        <v>2349910</v>
      </c>
      <c r="D563" s="8">
        <v>137970</v>
      </c>
    </row>
    <row r="564" spans="1:4" x14ac:dyDescent="0.3">
      <c r="A564" s="7">
        <v>33725</v>
      </c>
      <c r="B564" s="8">
        <v>55.6</v>
      </c>
      <c r="C564" s="8">
        <v>2400210</v>
      </c>
      <c r="D564" s="8">
        <v>93370</v>
      </c>
    </row>
    <row r="565" spans="1:4" x14ac:dyDescent="0.3">
      <c r="A565" s="7">
        <v>33756</v>
      </c>
      <c r="B565" s="8">
        <v>55</v>
      </c>
      <c r="C565" s="8">
        <v>2430140</v>
      </c>
      <c r="D565" s="8">
        <v>102630</v>
      </c>
    </row>
    <row r="566" spans="1:4" x14ac:dyDescent="0.3">
      <c r="A566" s="7">
        <v>33786</v>
      </c>
      <c r="B566" s="8">
        <v>55.1</v>
      </c>
      <c r="C566" s="8">
        <v>2460830</v>
      </c>
      <c r="D566" s="8">
        <v>115890</v>
      </c>
    </row>
    <row r="567" spans="1:4" x14ac:dyDescent="0.3">
      <c r="A567" s="7">
        <v>33817</v>
      </c>
      <c r="B567" s="8">
        <v>54.5</v>
      </c>
      <c r="C567" s="8">
        <v>2466930</v>
      </c>
      <c r="D567" s="8">
        <v>127690</v>
      </c>
    </row>
    <row r="568" spans="1:4" x14ac:dyDescent="0.3">
      <c r="A568" s="7">
        <v>33848</v>
      </c>
      <c r="B568" s="8">
        <v>54.1</v>
      </c>
      <c r="C568" s="8">
        <v>2490160</v>
      </c>
      <c r="D568" s="8">
        <v>140190</v>
      </c>
    </row>
    <row r="569" spans="1:4" x14ac:dyDescent="0.3">
      <c r="A569" s="7">
        <v>33878</v>
      </c>
      <c r="B569" s="8">
        <v>55.1</v>
      </c>
      <c r="C569" s="8">
        <v>2558480</v>
      </c>
      <c r="D569" s="8">
        <v>105260</v>
      </c>
    </row>
    <row r="570" spans="1:4" x14ac:dyDescent="0.3">
      <c r="A570" s="7">
        <v>33909</v>
      </c>
      <c r="B570" s="8">
        <v>54.5</v>
      </c>
      <c r="C570" s="8">
        <v>2592200</v>
      </c>
      <c r="D570" s="8">
        <v>105020</v>
      </c>
    </row>
    <row r="571" spans="1:4" x14ac:dyDescent="0.3">
      <c r="A571" s="7">
        <v>33939</v>
      </c>
      <c r="B571" s="8">
        <v>54.6</v>
      </c>
      <c r="C571" s="8">
        <v>2626090</v>
      </c>
      <c r="D571" s="8">
        <v>115210</v>
      </c>
    </row>
    <row r="572" spans="1:4" x14ac:dyDescent="0.3">
      <c r="A572" s="7">
        <v>33970</v>
      </c>
      <c r="B572" s="8">
        <v>56.4</v>
      </c>
      <c r="C572" s="8">
        <v>2631220</v>
      </c>
      <c r="D572" s="8">
        <v>129800</v>
      </c>
    </row>
    <row r="573" spans="1:4" x14ac:dyDescent="0.3">
      <c r="A573" s="7">
        <v>34001</v>
      </c>
      <c r="B573" s="8">
        <v>56.5</v>
      </c>
      <c r="C573" s="8">
        <v>2643960</v>
      </c>
      <c r="D573" s="8">
        <v>129400</v>
      </c>
    </row>
    <row r="574" spans="1:4" x14ac:dyDescent="0.3">
      <c r="A574" s="7">
        <v>34029</v>
      </c>
      <c r="B574" s="8">
        <v>56.6</v>
      </c>
      <c r="C574" s="8">
        <v>2685720</v>
      </c>
      <c r="D574" s="8">
        <v>110430</v>
      </c>
    </row>
    <row r="575" spans="1:4" x14ac:dyDescent="0.3">
      <c r="A575" s="7">
        <v>34060</v>
      </c>
      <c r="B575" s="8">
        <v>56.6</v>
      </c>
      <c r="C575" s="8">
        <v>2755020</v>
      </c>
      <c r="D575" s="8">
        <v>103230</v>
      </c>
    </row>
    <row r="576" spans="1:4" x14ac:dyDescent="0.3">
      <c r="A576" s="7">
        <v>34090</v>
      </c>
      <c r="B576" s="8">
        <v>56.2</v>
      </c>
      <c r="C576" s="8">
        <v>2770190</v>
      </c>
      <c r="D576" s="8">
        <v>103070</v>
      </c>
    </row>
    <row r="577" spans="1:4" x14ac:dyDescent="0.3">
      <c r="A577" s="7">
        <v>34121</v>
      </c>
      <c r="B577" s="8">
        <v>55.6</v>
      </c>
      <c r="C577" s="8">
        <v>2783890</v>
      </c>
      <c r="D577" s="8">
        <v>109970</v>
      </c>
    </row>
    <row r="578" spans="1:4" x14ac:dyDescent="0.3">
      <c r="A578" s="7">
        <v>34151</v>
      </c>
      <c r="B578" s="8">
        <v>54.8</v>
      </c>
      <c r="C578" s="8">
        <v>2800230</v>
      </c>
      <c r="D578" s="8">
        <v>141220</v>
      </c>
    </row>
    <row r="579" spans="1:4" x14ac:dyDescent="0.3">
      <c r="A579" s="7">
        <v>34182</v>
      </c>
      <c r="B579" s="8">
        <v>53.2</v>
      </c>
      <c r="C579" s="8">
        <v>2853310</v>
      </c>
      <c r="D579" s="8">
        <v>126620</v>
      </c>
    </row>
    <row r="580" spans="1:4" x14ac:dyDescent="0.3">
      <c r="A580" s="7">
        <v>34213</v>
      </c>
      <c r="B580" s="8">
        <v>52.8</v>
      </c>
      <c r="C580" s="8">
        <v>2864080</v>
      </c>
      <c r="D580" s="8">
        <v>121780</v>
      </c>
    </row>
    <row r="581" spans="1:4" x14ac:dyDescent="0.3">
      <c r="A581" s="7">
        <v>34243</v>
      </c>
      <c r="B581" s="8">
        <v>53.4</v>
      </c>
      <c r="C581" s="8">
        <v>2924560</v>
      </c>
      <c r="D581" s="8">
        <v>104190</v>
      </c>
    </row>
    <row r="582" spans="1:4" x14ac:dyDescent="0.3">
      <c r="A582" s="7">
        <v>34274</v>
      </c>
      <c r="B582" s="8">
        <v>53.3</v>
      </c>
      <c r="C582" s="8">
        <v>2940200</v>
      </c>
      <c r="D582" s="8">
        <v>100170</v>
      </c>
    </row>
    <row r="583" spans="1:4" x14ac:dyDescent="0.3">
      <c r="A583" s="7">
        <v>34304</v>
      </c>
      <c r="B583" s="8">
        <v>53.4</v>
      </c>
      <c r="C583" s="8">
        <v>3006190</v>
      </c>
      <c r="D583" s="8">
        <v>142750</v>
      </c>
    </row>
    <row r="584" spans="1:4" x14ac:dyDescent="0.3">
      <c r="A584" s="7">
        <v>34335</v>
      </c>
      <c r="B584" s="8">
        <v>52.9</v>
      </c>
      <c r="C584" s="8">
        <v>3073930</v>
      </c>
      <c r="D584" s="8">
        <v>156030</v>
      </c>
    </row>
    <row r="585" spans="1:4" x14ac:dyDescent="0.3">
      <c r="A585" s="7">
        <v>34366</v>
      </c>
      <c r="B585" s="8">
        <v>51.9</v>
      </c>
      <c r="C585" s="8">
        <v>3108590</v>
      </c>
      <c r="D585" s="8">
        <v>158960</v>
      </c>
    </row>
    <row r="586" spans="1:4" x14ac:dyDescent="0.3">
      <c r="A586" s="7">
        <v>34394</v>
      </c>
      <c r="B586" s="8">
        <v>52.2</v>
      </c>
      <c r="C586" s="8">
        <v>3151320</v>
      </c>
      <c r="D586" s="8">
        <v>114230</v>
      </c>
    </row>
    <row r="587" spans="1:4" x14ac:dyDescent="0.3">
      <c r="A587" s="7">
        <v>34425</v>
      </c>
      <c r="B587" s="8">
        <v>51.1</v>
      </c>
      <c r="C587" s="8">
        <v>3264820</v>
      </c>
      <c r="D587" s="8">
        <v>111970</v>
      </c>
    </row>
    <row r="588" spans="1:4" x14ac:dyDescent="0.3">
      <c r="A588" s="7">
        <v>34455</v>
      </c>
      <c r="B588" s="8">
        <v>50.9</v>
      </c>
      <c r="C588" s="8">
        <v>3262200</v>
      </c>
      <c r="D588" s="8">
        <v>107690</v>
      </c>
    </row>
    <row r="589" spans="1:4" x14ac:dyDescent="0.3">
      <c r="A589" s="7">
        <v>34486</v>
      </c>
      <c r="B589" s="8">
        <v>50.3</v>
      </c>
      <c r="C589" s="8">
        <v>3276860</v>
      </c>
      <c r="D589" s="8">
        <v>107190</v>
      </c>
    </row>
    <row r="590" spans="1:4" x14ac:dyDescent="0.3">
      <c r="A590" s="7">
        <v>34516</v>
      </c>
      <c r="B590" s="8">
        <v>50.2</v>
      </c>
      <c r="C590" s="8">
        <v>3313980</v>
      </c>
      <c r="D590" s="8">
        <v>147300</v>
      </c>
    </row>
    <row r="591" spans="1:4" x14ac:dyDescent="0.3">
      <c r="A591" s="7">
        <v>34547</v>
      </c>
      <c r="B591" s="8">
        <v>49.5</v>
      </c>
      <c r="C591" s="8">
        <v>3353570</v>
      </c>
      <c r="D591" s="8">
        <v>157660</v>
      </c>
    </row>
    <row r="592" spans="1:4" x14ac:dyDescent="0.3">
      <c r="A592" s="7">
        <v>34578</v>
      </c>
      <c r="B592" s="8">
        <v>50.4</v>
      </c>
      <c r="C592" s="8">
        <v>3526530</v>
      </c>
      <c r="D592" s="8">
        <v>123790</v>
      </c>
    </row>
    <row r="593" spans="1:4" x14ac:dyDescent="0.3">
      <c r="A593" s="7">
        <v>34608</v>
      </c>
      <c r="B593" s="8">
        <v>50.7</v>
      </c>
      <c r="C593" s="8">
        <v>3567890</v>
      </c>
      <c r="D593" s="8">
        <v>114860</v>
      </c>
    </row>
    <row r="594" spans="1:4" x14ac:dyDescent="0.3">
      <c r="A594" s="7">
        <v>34639</v>
      </c>
      <c r="B594" s="8">
        <v>51.2</v>
      </c>
      <c r="C594" s="8">
        <v>3587380</v>
      </c>
      <c r="D594" s="8">
        <v>119040</v>
      </c>
    </row>
    <row r="595" spans="1:4" x14ac:dyDescent="0.3">
      <c r="A595" s="7">
        <v>34669</v>
      </c>
      <c r="B595" s="8">
        <v>53</v>
      </c>
      <c r="C595" s="8">
        <v>3587450</v>
      </c>
      <c r="D595" s="8">
        <v>138630</v>
      </c>
    </row>
    <row r="596" spans="1:4" x14ac:dyDescent="0.3">
      <c r="A596" s="7">
        <v>34700</v>
      </c>
      <c r="B596" s="8">
        <v>54.5</v>
      </c>
      <c r="C596" s="8">
        <v>3592220</v>
      </c>
      <c r="D596" s="8">
        <v>130620</v>
      </c>
    </row>
    <row r="597" spans="1:4" x14ac:dyDescent="0.3">
      <c r="A597" s="7">
        <v>34731</v>
      </c>
      <c r="B597" s="8">
        <v>54.8</v>
      </c>
      <c r="C597" s="8">
        <v>3633640</v>
      </c>
      <c r="D597" s="8">
        <v>134990</v>
      </c>
    </row>
    <row r="598" spans="1:4" x14ac:dyDescent="0.3">
      <c r="A598" s="7">
        <v>34759</v>
      </c>
      <c r="B598" s="8">
        <v>54.7</v>
      </c>
      <c r="C598" s="8">
        <v>3868590</v>
      </c>
      <c r="D598" s="8">
        <v>142770</v>
      </c>
    </row>
    <row r="599" spans="1:4" x14ac:dyDescent="0.3">
      <c r="A599" s="7">
        <v>34790</v>
      </c>
      <c r="B599" s="8">
        <v>55.5</v>
      </c>
      <c r="C599" s="8">
        <v>3757390</v>
      </c>
      <c r="D599" s="8">
        <v>124800</v>
      </c>
    </row>
    <row r="600" spans="1:4" x14ac:dyDescent="0.3">
      <c r="A600" s="7">
        <v>34820</v>
      </c>
      <c r="B600" s="8">
        <v>55.5</v>
      </c>
      <c r="C600" s="8">
        <v>3758330</v>
      </c>
      <c r="D600" s="8">
        <v>130600</v>
      </c>
    </row>
    <row r="601" spans="1:4" x14ac:dyDescent="0.3">
      <c r="A601" s="7">
        <v>34851</v>
      </c>
      <c r="B601" s="8">
        <v>56.2</v>
      </c>
      <c r="C601" s="8">
        <v>3761440</v>
      </c>
      <c r="D601" s="8">
        <v>147260</v>
      </c>
    </row>
    <row r="602" spans="1:4" x14ac:dyDescent="0.3">
      <c r="A602" s="7">
        <v>34881</v>
      </c>
      <c r="B602" s="8">
        <v>55.1</v>
      </c>
      <c r="C602" s="8">
        <v>3806020</v>
      </c>
      <c r="D602" s="8">
        <v>160880</v>
      </c>
    </row>
    <row r="603" spans="1:4" x14ac:dyDescent="0.3">
      <c r="A603" s="7">
        <v>34912</v>
      </c>
      <c r="B603" s="8">
        <v>54.9</v>
      </c>
      <c r="C603" s="8">
        <v>3846190</v>
      </c>
      <c r="D603" s="8">
        <v>143250</v>
      </c>
    </row>
    <row r="604" spans="1:4" x14ac:dyDescent="0.3">
      <c r="A604" s="7">
        <v>34943</v>
      </c>
      <c r="B604" s="8">
        <v>55.6</v>
      </c>
      <c r="C604" s="8">
        <v>3985990</v>
      </c>
      <c r="D604" s="8">
        <v>222670</v>
      </c>
    </row>
    <row r="605" spans="1:4" x14ac:dyDescent="0.3">
      <c r="A605" s="7">
        <v>34973</v>
      </c>
      <c r="B605" s="8">
        <v>56.7</v>
      </c>
      <c r="C605" s="8">
        <v>3984010</v>
      </c>
      <c r="D605" s="8">
        <v>136960</v>
      </c>
    </row>
    <row r="606" spans="1:4" x14ac:dyDescent="0.3">
      <c r="A606" s="7">
        <v>35004</v>
      </c>
      <c r="B606" s="8">
        <v>57.4</v>
      </c>
      <c r="C606" s="8">
        <v>4002450</v>
      </c>
      <c r="D606" s="8">
        <v>123540</v>
      </c>
    </row>
    <row r="607" spans="1:4" x14ac:dyDescent="0.3">
      <c r="A607" s="7">
        <v>35034</v>
      </c>
      <c r="B607" s="8">
        <v>57.9</v>
      </c>
      <c r="C607" s="8">
        <v>4029080</v>
      </c>
      <c r="D607" s="8">
        <v>157360</v>
      </c>
    </row>
    <row r="608" spans="1:4" x14ac:dyDescent="0.3">
      <c r="A608" s="7">
        <v>35065</v>
      </c>
      <c r="B608" s="8">
        <v>59</v>
      </c>
      <c r="C608" s="8">
        <v>4076610</v>
      </c>
      <c r="D608" s="8">
        <v>152960</v>
      </c>
    </row>
    <row r="609" spans="1:4" x14ac:dyDescent="0.3">
      <c r="A609" s="7">
        <v>35096</v>
      </c>
      <c r="B609" s="8">
        <v>59.1</v>
      </c>
      <c r="C609" s="8">
        <v>4128610</v>
      </c>
      <c r="D609" s="8">
        <v>171770</v>
      </c>
    </row>
    <row r="610" spans="1:4" x14ac:dyDescent="0.3">
      <c r="A610" s="7">
        <v>35125</v>
      </c>
      <c r="B610" s="8">
        <v>58.6</v>
      </c>
      <c r="C610" s="8">
        <v>4338190</v>
      </c>
      <c r="D610" s="8">
        <v>165710</v>
      </c>
    </row>
    <row r="611" spans="1:4" x14ac:dyDescent="0.3">
      <c r="A611" s="7">
        <v>35156</v>
      </c>
      <c r="B611" s="8">
        <v>58</v>
      </c>
      <c r="C611" s="8">
        <v>4345140</v>
      </c>
      <c r="D611" s="8">
        <v>139340</v>
      </c>
    </row>
    <row r="612" spans="1:4" x14ac:dyDescent="0.3">
      <c r="A612" s="7">
        <v>35186</v>
      </c>
      <c r="B612" s="8">
        <v>57.2</v>
      </c>
      <c r="C612" s="8">
        <v>4354290</v>
      </c>
      <c r="D612" s="8">
        <v>159430</v>
      </c>
    </row>
    <row r="613" spans="1:4" x14ac:dyDescent="0.3">
      <c r="A613" s="7">
        <v>35217</v>
      </c>
      <c r="B613" s="8">
        <v>56.2</v>
      </c>
      <c r="C613" s="8">
        <v>4404500</v>
      </c>
      <c r="D613" s="8">
        <v>163370</v>
      </c>
    </row>
    <row r="614" spans="1:4" x14ac:dyDescent="0.3">
      <c r="A614" s="7">
        <v>35247</v>
      </c>
      <c r="B614" s="8">
        <v>56</v>
      </c>
      <c r="C614" s="8">
        <v>4459070</v>
      </c>
      <c r="D614" s="8">
        <v>183190</v>
      </c>
    </row>
    <row r="615" spans="1:4" x14ac:dyDescent="0.3">
      <c r="A615" s="7">
        <v>35278</v>
      </c>
      <c r="B615" s="8">
        <v>54.7</v>
      </c>
      <c r="C615" s="8">
        <v>4548460</v>
      </c>
      <c r="D615" s="8">
        <v>154760</v>
      </c>
    </row>
    <row r="616" spans="1:4" x14ac:dyDescent="0.3">
      <c r="A616" s="7">
        <v>35309</v>
      </c>
      <c r="B616" s="8">
        <v>54.3</v>
      </c>
      <c r="C616" s="8">
        <v>4644180</v>
      </c>
      <c r="D616" s="8">
        <v>158380</v>
      </c>
    </row>
    <row r="617" spans="1:4" x14ac:dyDescent="0.3">
      <c r="A617" s="7">
        <v>35339</v>
      </c>
      <c r="B617" s="8">
        <v>55.2</v>
      </c>
      <c r="C617" s="8">
        <v>4628270</v>
      </c>
      <c r="D617" s="8">
        <v>150590</v>
      </c>
    </row>
    <row r="618" spans="1:4" x14ac:dyDescent="0.3">
      <c r="A618" s="7">
        <v>35370</v>
      </c>
      <c r="B618" s="8">
        <v>55.1</v>
      </c>
      <c r="C618" s="8">
        <v>4654490</v>
      </c>
      <c r="D618" s="8">
        <v>182830</v>
      </c>
    </row>
    <row r="619" spans="1:4" x14ac:dyDescent="0.3">
      <c r="A619" s="7">
        <v>35400</v>
      </c>
      <c r="B619" s="8">
        <v>55.1</v>
      </c>
      <c r="C619" s="8">
        <v>4710180</v>
      </c>
      <c r="D619" s="8">
        <v>167000</v>
      </c>
    </row>
    <row r="620" spans="1:4" x14ac:dyDescent="0.3">
      <c r="A620" s="7">
        <v>35431</v>
      </c>
      <c r="B620" s="8">
        <v>55</v>
      </c>
      <c r="C620" s="8">
        <v>4857420</v>
      </c>
      <c r="D620" s="8">
        <v>182500</v>
      </c>
    </row>
    <row r="621" spans="1:4" x14ac:dyDescent="0.3">
      <c r="A621" s="7">
        <v>35462</v>
      </c>
      <c r="B621" s="8">
        <v>54.7</v>
      </c>
      <c r="C621" s="8">
        <v>4907380</v>
      </c>
      <c r="D621" s="8">
        <v>167050</v>
      </c>
    </row>
    <row r="622" spans="1:4" x14ac:dyDescent="0.3">
      <c r="A622" s="7">
        <v>35490</v>
      </c>
      <c r="B622" s="8">
        <v>55.1</v>
      </c>
      <c r="C622" s="8">
        <v>5055990</v>
      </c>
      <c r="D622" s="8">
        <v>198910</v>
      </c>
    </row>
    <row r="623" spans="1:4" x14ac:dyDescent="0.3">
      <c r="A623" s="7">
        <v>35521</v>
      </c>
      <c r="B623" s="8">
        <v>54.1</v>
      </c>
      <c r="C623" s="8">
        <v>5108860</v>
      </c>
      <c r="D623" s="8">
        <v>250820</v>
      </c>
    </row>
    <row r="624" spans="1:4" x14ac:dyDescent="0.3">
      <c r="A624" s="7">
        <v>35551</v>
      </c>
      <c r="B624" s="8">
        <v>53.6</v>
      </c>
      <c r="C624" s="8">
        <v>5174140</v>
      </c>
      <c r="D624" s="8">
        <v>216610</v>
      </c>
    </row>
    <row r="625" spans="1:4" x14ac:dyDescent="0.3">
      <c r="A625" s="7">
        <v>35582</v>
      </c>
      <c r="B625" s="8">
        <v>52.8</v>
      </c>
      <c r="C625" s="8">
        <v>5230800</v>
      </c>
      <c r="D625" s="8">
        <v>227130</v>
      </c>
    </row>
    <row r="626" spans="1:4" x14ac:dyDescent="0.3">
      <c r="A626" s="7">
        <v>35612</v>
      </c>
      <c r="B626" s="8">
        <v>53.2</v>
      </c>
      <c r="C626" s="8">
        <v>5253020</v>
      </c>
      <c r="D626" s="8">
        <v>219110</v>
      </c>
    </row>
    <row r="627" spans="1:4" x14ac:dyDescent="0.3">
      <c r="A627" s="7">
        <v>35643</v>
      </c>
      <c r="B627" s="8">
        <v>52.2</v>
      </c>
      <c r="C627" s="8">
        <v>5305770</v>
      </c>
      <c r="D627" s="8">
        <v>210290</v>
      </c>
    </row>
    <row r="628" spans="1:4" x14ac:dyDescent="0.3">
      <c r="A628" s="7">
        <v>35674</v>
      </c>
      <c r="B628" s="8">
        <v>51.2</v>
      </c>
      <c r="C628" s="8">
        <v>5465480</v>
      </c>
      <c r="D628" s="8">
        <v>201640</v>
      </c>
    </row>
    <row r="629" spans="1:4" x14ac:dyDescent="0.3">
      <c r="A629" s="7">
        <v>35704</v>
      </c>
      <c r="B629" s="8">
        <v>50.9</v>
      </c>
      <c r="C629" s="8">
        <v>5654360</v>
      </c>
      <c r="D629" s="8">
        <v>262640</v>
      </c>
    </row>
    <row r="630" spans="1:4" x14ac:dyDescent="0.3">
      <c r="A630" s="7">
        <v>35735</v>
      </c>
      <c r="B630" s="8">
        <v>51.6</v>
      </c>
      <c r="C630" s="8">
        <v>5591560</v>
      </c>
      <c r="D630" s="8">
        <v>227350</v>
      </c>
    </row>
    <row r="631" spans="1:4" x14ac:dyDescent="0.3">
      <c r="A631" s="7">
        <v>35765</v>
      </c>
      <c r="B631" s="8">
        <v>52.3</v>
      </c>
      <c r="C631" s="8">
        <v>5630400</v>
      </c>
      <c r="D631" s="8">
        <v>225990</v>
      </c>
    </row>
    <row r="632" spans="1:4" x14ac:dyDescent="0.3">
      <c r="A632" s="7">
        <v>35796</v>
      </c>
      <c r="B632" s="8">
        <v>54</v>
      </c>
      <c r="C632" s="8">
        <v>5682350</v>
      </c>
      <c r="D632" s="8">
        <v>202260</v>
      </c>
    </row>
    <row r="633" spans="1:4" x14ac:dyDescent="0.3">
      <c r="A633" s="7">
        <v>35827</v>
      </c>
      <c r="B633" s="8">
        <v>54</v>
      </c>
      <c r="C633" s="8">
        <v>5803140</v>
      </c>
      <c r="D633" s="8">
        <v>216740</v>
      </c>
    </row>
    <row r="634" spans="1:4" x14ac:dyDescent="0.3">
      <c r="A634" s="7">
        <v>35855</v>
      </c>
      <c r="B634" s="8">
        <v>53.5</v>
      </c>
      <c r="C634" s="8">
        <v>6054100</v>
      </c>
      <c r="D634" s="8">
        <v>242420</v>
      </c>
    </row>
    <row r="635" spans="1:4" x14ac:dyDescent="0.3">
      <c r="A635" s="7">
        <v>35886</v>
      </c>
      <c r="B635" s="8">
        <v>52.6</v>
      </c>
      <c r="C635" s="8">
        <v>6112760</v>
      </c>
      <c r="D635" s="8">
        <v>222630</v>
      </c>
    </row>
    <row r="636" spans="1:4" x14ac:dyDescent="0.3">
      <c r="A636" s="7">
        <v>35916</v>
      </c>
      <c r="B636" s="8">
        <v>52</v>
      </c>
      <c r="C636" s="8">
        <v>6165480</v>
      </c>
      <c r="D636" s="8">
        <v>217540</v>
      </c>
    </row>
    <row r="637" spans="1:4" x14ac:dyDescent="0.3">
      <c r="A637" s="7">
        <v>35947</v>
      </c>
      <c r="B637" s="8">
        <v>51.2</v>
      </c>
      <c r="C637" s="8">
        <v>6239440</v>
      </c>
      <c r="D637" s="8">
        <v>234550</v>
      </c>
    </row>
    <row r="638" spans="1:4" x14ac:dyDescent="0.3">
      <c r="A638" s="7">
        <v>35977</v>
      </c>
      <c r="B638" s="8">
        <v>51</v>
      </c>
      <c r="C638" s="8">
        <v>6340390</v>
      </c>
      <c r="D638" s="8">
        <v>225530</v>
      </c>
    </row>
    <row r="639" spans="1:4" x14ac:dyDescent="0.3">
      <c r="A639" s="7">
        <v>36008</v>
      </c>
      <c r="B639" s="8">
        <v>49.5</v>
      </c>
      <c r="C639" s="8">
        <v>6532640</v>
      </c>
      <c r="D639" s="8">
        <v>225180</v>
      </c>
    </row>
    <row r="640" spans="1:4" x14ac:dyDescent="0.3">
      <c r="A640" s="7">
        <v>36039</v>
      </c>
      <c r="B640" s="8">
        <v>49.4</v>
      </c>
      <c r="C640" s="8">
        <v>6690670</v>
      </c>
      <c r="D640" s="8">
        <v>270960</v>
      </c>
    </row>
    <row r="641" spans="1:4" x14ac:dyDescent="0.3">
      <c r="A641" s="7">
        <v>36069</v>
      </c>
      <c r="B641" s="8">
        <v>49.8</v>
      </c>
      <c r="C641" s="8">
        <v>6784250</v>
      </c>
      <c r="D641" s="8">
        <v>320660</v>
      </c>
    </row>
    <row r="642" spans="1:4" x14ac:dyDescent="0.3">
      <c r="A642" s="7">
        <v>36100</v>
      </c>
      <c r="B642" s="8">
        <v>49.6</v>
      </c>
      <c r="C642" s="8">
        <v>6808630</v>
      </c>
      <c r="D642" s="8">
        <v>308360</v>
      </c>
    </row>
    <row r="643" spans="1:4" x14ac:dyDescent="0.3">
      <c r="A643" s="7">
        <v>36130</v>
      </c>
      <c r="B643" s="8">
        <v>49.9</v>
      </c>
      <c r="C643" s="8">
        <v>6829630</v>
      </c>
      <c r="D643" s="8">
        <v>297160</v>
      </c>
    </row>
    <row r="644" spans="1:4" x14ac:dyDescent="0.3">
      <c r="A644" s="7">
        <v>36161</v>
      </c>
      <c r="B644" s="8">
        <v>51</v>
      </c>
      <c r="C644" s="8">
        <v>6847880</v>
      </c>
      <c r="D644" s="8">
        <v>315110</v>
      </c>
    </row>
    <row r="645" spans="1:4" x14ac:dyDescent="0.3">
      <c r="A645" s="7">
        <v>36192</v>
      </c>
      <c r="B645" s="8">
        <v>51.3</v>
      </c>
      <c r="C645" s="8">
        <v>6894150</v>
      </c>
      <c r="D645" s="8">
        <v>341610</v>
      </c>
    </row>
    <row r="646" spans="1:4" x14ac:dyDescent="0.3">
      <c r="A646" s="7">
        <v>36220</v>
      </c>
      <c r="B646" s="8">
        <v>51.7</v>
      </c>
      <c r="C646" s="8">
        <v>7141320</v>
      </c>
      <c r="D646" s="8">
        <v>348410</v>
      </c>
    </row>
    <row r="647" spans="1:4" x14ac:dyDescent="0.3">
      <c r="A647" s="7">
        <v>36251</v>
      </c>
      <c r="B647" s="8">
        <v>51.4</v>
      </c>
      <c r="C647" s="8">
        <v>7204800</v>
      </c>
      <c r="D647" s="8">
        <v>419570</v>
      </c>
    </row>
    <row r="648" spans="1:4" x14ac:dyDescent="0.3">
      <c r="A648" s="7">
        <v>36281</v>
      </c>
      <c r="B648" s="8">
        <v>50.8</v>
      </c>
      <c r="C648" s="8">
        <v>7223590</v>
      </c>
      <c r="D648" s="8">
        <v>336400</v>
      </c>
    </row>
    <row r="649" spans="1:4" x14ac:dyDescent="0.3">
      <c r="A649" s="7">
        <v>36312</v>
      </c>
      <c r="B649" s="8">
        <v>50.1</v>
      </c>
      <c r="C649" s="8">
        <v>7300550</v>
      </c>
      <c r="D649" s="8">
        <v>329750</v>
      </c>
    </row>
    <row r="650" spans="1:4" x14ac:dyDescent="0.3">
      <c r="A650" s="7">
        <v>36342</v>
      </c>
      <c r="B650" s="8">
        <v>50.1</v>
      </c>
      <c r="C650" s="8">
        <v>7433470</v>
      </c>
      <c r="D650" s="8">
        <v>375620</v>
      </c>
    </row>
    <row r="651" spans="1:4" x14ac:dyDescent="0.3">
      <c r="A651" s="7">
        <v>36373</v>
      </c>
      <c r="B651" s="8">
        <v>49.8</v>
      </c>
      <c r="C651" s="8">
        <v>7520230</v>
      </c>
      <c r="D651" s="8">
        <v>365950</v>
      </c>
    </row>
    <row r="652" spans="1:4" x14ac:dyDescent="0.3">
      <c r="A652" s="7">
        <v>36404</v>
      </c>
      <c r="B652" s="8">
        <v>49.7</v>
      </c>
      <c r="C652" s="8">
        <v>7657050</v>
      </c>
      <c r="D652" s="8">
        <v>387930</v>
      </c>
    </row>
    <row r="653" spans="1:4" x14ac:dyDescent="0.3">
      <c r="A653" s="7">
        <v>36434</v>
      </c>
      <c r="B653" s="8">
        <v>50.7</v>
      </c>
      <c r="C653" s="8">
        <v>7740710</v>
      </c>
      <c r="D653" s="8">
        <v>373370</v>
      </c>
    </row>
    <row r="654" spans="1:4" x14ac:dyDescent="0.3">
      <c r="A654" s="7">
        <v>36465</v>
      </c>
      <c r="B654" s="8">
        <v>51.1</v>
      </c>
      <c r="C654" s="8">
        <v>7753490</v>
      </c>
      <c r="D654" s="8">
        <v>421680</v>
      </c>
    </row>
    <row r="655" spans="1:4" x14ac:dyDescent="0.3">
      <c r="A655" s="7">
        <v>36495</v>
      </c>
      <c r="B655" s="8">
        <v>52.5</v>
      </c>
      <c r="C655" s="8">
        <v>7915050</v>
      </c>
      <c r="D655" s="8">
        <v>381860</v>
      </c>
    </row>
    <row r="656" spans="1:4" x14ac:dyDescent="0.3">
      <c r="A656" s="7">
        <v>36526</v>
      </c>
      <c r="B656" s="8">
        <v>52.4</v>
      </c>
      <c r="C656" s="8">
        <v>7927470</v>
      </c>
      <c r="D656" s="8">
        <v>376360</v>
      </c>
    </row>
    <row r="657" spans="1:4" x14ac:dyDescent="0.3">
      <c r="A657" s="7">
        <v>36557</v>
      </c>
      <c r="B657" s="8">
        <v>52.6</v>
      </c>
      <c r="C657" s="8">
        <v>8078880</v>
      </c>
      <c r="D657" s="8">
        <v>388100</v>
      </c>
    </row>
    <row r="658" spans="1:4" x14ac:dyDescent="0.3">
      <c r="A658" s="7">
        <v>36586</v>
      </c>
      <c r="B658" s="8">
        <v>53.6</v>
      </c>
      <c r="C658" s="8">
        <v>8133450</v>
      </c>
      <c r="D658" s="8">
        <v>434480</v>
      </c>
    </row>
    <row r="659" spans="1:4" x14ac:dyDescent="0.3">
      <c r="A659" s="7">
        <v>36617</v>
      </c>
      <c r="B659" s="8">
        <v>53.2</v>
      </c>
      <c r="C659" s="8">
        <v>8362520</v>
      </c>
      <c r="D659" s="8">
        <v>453830</v>
      </c>
    </row>
    <row r="660" spans="1:4" x14ac:dyDescent="0.3">
      <c r="A660" s="7">
        <v>36647</v>
      </c>
      <c r="B660" s="8">
        <v>52.6</v>
      </c>
      <c r="C660" s="8">
        <v>8418270</v>
      </c>
      <c r="D660" s="8">
        <v>429970</v>
      </c>
    </row>
    <row r="661" spans="1:4" x14ac:dyDescent="0.3">
      <c r="A661" s="7">
        <v>36678</v>
      </c>
      <c r="B661" s="8">
        <v>53.9</v>
      </c>
      <c r="C661" s="8">
        <v>8539060</v>
      </c>
      <c r="D661" s="8">
        <v>379570</v>
      </c>
    </row>
    <row r="662" spans="1:4" x14ac:dyDescent="0.3">
      <c r="A662" s="7">
        <v>36708</v>
      </c>
      <c r="B662" s="8">
        <v>53.5</v>
      </c>
      <c r="C662" s="8">
        <v>8557780</v>
      </c>
      <c r="D662" s="8">
        <v>374930</v>
      </c>
    </row>
    <row r="663" spans="1:4" x14ac:dyDescent="0.3">
      <c r="A663" s="7">
        <v>36739</v>
      </c>
      <c r="B663" s="8">
        <v>53.5</v>
      </c>
      <c r="C663" s="8">
        <v>8632560</v>
      </c>
      <c r="D663" s="8">
        <v>386640</v>
      </c>
    </row>
    <row r="664" spans="1:4" x14ac:dyDescent="0.3">
      <c r="A664" s="7">
        <v>36770</v>
      </c>
      <c r="B664" s="8">
        <v>53.2</v>
      </c>
      <c r="C664" s="8">
        <v>8950310</v>
      </c>
      <c r="D664" s="8">
        <v>406610</v>
      </c>
    </row>
    <row r="665" spans="1:4" x14ac:dyDescent="0.3">
      <c r="A665" s="7">
        <v>36800</v>
      </c>
      <c r="B665" s="8">
        <v>54</v>
      </c>
      <c r="C665" s="8">
        <v>8902980</v>
      </c>
      <c r="D665" s="8">
        <v>433510</v>
      </c>
    </row>
    <row r="666" spans="1:4" x14ac:dyDescent="0.3">
      <c r="A666" s="7">
        <v>36831</v>
      </c>
      <c r="B666" s="8">
        <v>52.4</v>
      </c>
      <c r="C666" s="8">
        <v>9178400</v>
      </c>
      <c r="D666" s="8">
        <v>489110</v>
      </c>
    </row>
    <row r="667" spans="1:4" x14ac:dyDescent="0.3">
      <c r="A667" s="7">
        <v>36861</v>
      </c>
      <c r="B667" s="8">
        <v>53.3</v>
      </c>
      <c r="C667" s="8">
        <v>9331690</v>
      </c>
      <c r="D667" s="8">
        <v>531850</v>
      </c>
    </row>
    <row r="668" spans="1:4" x14ac:dyDescent="0.3">
      <c r="A668" s="7">
        <v>36892</v>
      </c>
      <c r="B668" s="8">
        <v>53.4</v>
      </c>
      <c r="C668" s="8">
        <v>9360450</v>
      </c>
      <c r="D668" s="8">
        <v>540000</v>
      </c>
    </row>
    <row r="669" spans="1:4" x14ac:dyDescent="0.3">
      <c r="A669" s="7">
        <v>36923</v>
      </c>
      <c r="B669" s="8">
        <v>53.3</v>
      </c>
      <c r="C669" s="8">
        <v>9473070</v>
      </c>
      <c r="D669" s="8">
        <v>549970</v>
      </c>
    </row>
    <row r="670" spans="1:4" x14ac:dyDescent="0.3">
      <c r="A670" s="7">
        <v>36951</v>
      </c>
      <c r="B670" s="8">
        <v>53.1</v>
      </c>
      <c r="C670" s="8">
        <v>9626180</v>
      </c>
      <c r="D670" s="8">
        <v>623540</v>
      </c>
    </row>
    <row r="671" spans="1:4" x14ac:dyDescent="0.3">
      <c r="A671" s="7">
        <v>36982</v>
      </c>
      <c r="B671" s="8">
        <v>52.1</v>
      </c>
      <c r="C671" s="8">
        <v>9928050</v>
      </c>
      <c r="D671" s="8">
        <v>685660</v>
      </c>
    </row>
    <row r="672" spans="1:4" x14ac:dyDescent="0.3">
      <c r="A672" s="7">
        <v>37012</v>
      </c>
      <c r="B672" s="8">
        <v>51.5</v>
      </c>
      <c r="C672" s="8">
        <v>10002780</v>
      </c>
      <c r="D672" s="8">
        <v>632310</v>
      </c>
    </row>
    <row r="673" spans="1:4" x14ac:dyDescent="0.3">
      <c r="A673" s="7">
        <v>37043</v>
      </c>
      <c r="B673" s="8">
        <v>51.1</v>
      </c>
      <c r="C673" s="8">
        <v>10167890</v>
      </c>
      <c r="D673" s="8">
        <v>627220</v>
      </c>
    </row>
    <row r="674" spans="1:4" x14ac:dyDescent="0.3">
      <c r="A674" s="7">
        <v>37073</v>
      </c>
      <c r="B674" s="8">
        <v>51.2</v>
      </c>
      <c r="C674" s="8">
        <v>10229250</v>
      </c>
      <c r="D674" s="8">
        <v>461390</v>
      </c>
    </row>
    <row r="675" spans="1:4" x14ac:dyDescent="0.3">
      <c r="A675" s="7">
        <v>37104</v>
      </c>
      <c r="B675" s="8">
        <v>50.9</v>
      </c>
      <c r="C675" s="8">
        <v>10373690</v>
      </c>
      <c r="D675" s="8">
        <v>545610</v>
      </c>
    </row>
    <row r="676" spans="1:4" x14ac:dyDescent="0.3">
      <c r="A676" s="7">
        <v>37135</v>
      </c>
      <c r="B676" s="8">
        <v>51.2</v>
      </c>
      <c r="C676" s="8">
        <v>10618250</v>
      </c>
      <c r="D676" s="8">
        <v>520730</v>
      </c>
    </row>
    <row r="677" spans="1:4" x14ac:dyDescent="0.3">
      <c r="A677" s="7">
        <v>37165</v>
      </c>
      <c r="B677" s="8">
        <v>52.1</v>
      </c>
      <c r="C677" s="8">
        <v>10516780</v>
      </c>
      <c r="D677" s="8">
        <v>530550</v>
      </c>
    </row>
    <row r="678" spans="1:4" x14ac:dyDescent="0.3">
      <c r="A678" s="7">
        <v>37196</v>
      </c>
      <c r="B678" s="8">
        <v>51.7</v>
      </c>
      <c r="C678" s="8">
        <v>10628570</v>
      </c>
      <c r="D678" s="8">
        <v>458180</v>
      </c>
    </row>
    <row r="679" spans="1:4" x14ac:dyDescent="0.3">
      <c r="A679" s="7">
        <v>37226</v>
      </c>
      <c r="B679" s="8">
        <v>52.3</v>
      </c>
      <c r="C679" s="8">
        <v>10707630</v>
      </c>
      <c r="D679" s="8">
        <v>461370</v>
      </c>
    </row>
    <row r="680" spans="1:4" x14ac:dyDescent="0.3">
      <c r="A680" s="7">
        <v>37257</v>
      </c>
      <c r="B680" s="8">
        <v>52.8</v>
      </c>
      <c r="C680" s="8">
        <v>10766700</v>
      </c>
      <c r="D680" s="8">
        <v>487060</v>
      </c>
    </row>
    <row r="681" spans="1:4" x14ac:dyDescent="0.3">
      <c r="A681" s="7">
        <v>37288</v>
      </c>
      <c r="B681" s="8">
        <v>52.8</v>
      </c>
      <c r="C681" s="8">
        <v>10845260</v>
      </c>
      <c r="D681" s="8">
        <v>492730</v>
      </c>
    </row>
    <row r="682" spans="1:4" x14ac:dyDescent="0.3">
      <c r="A682" s="7">
        <v>37316</v>
      </c>
      <c r="B682" s="8">
        <v>53.4</v>
      </c>
      <c r="C682" s="8">
        <v>11033600</v>
      </c>
      <c r="D682" s="8">
        <v>528630</v>
      </c>
    </row>
    <row r="683" spans="1:4" x14ac:dyDescent="0.3">
      <c r="A683" s="7">
        <v>37347</v>
      </c>
      <c r="B683" s="8">
        <v>52.5</v>
      </c>
      <c r="C683" s="8">
        <v>11367530</v>
      </c>
      <c r="D683" s="8">
        <v>600340</v>
      </c>
    </row>
    <row r="684" spans="1:4" x14ac:dyDescent="0.3">
      <c r="A684" s="7">
        <v>37377</v>
      </c>
      <c r="B684" s="8">
        <v>54.1</v>
      </c>
      <c r="C684" s="8">
        <v>11918160</v>
      </c>
      <c r="D684" s="8">
        <v>529710</v>
      </c>
    </row>
    <row r="685" spans="1:4" x14ac:dyDescent="0.3">
      <c r="A685" s="7">
        <v>37408</v>
      </c>
      <c r="B685" s="8">
        <v>54.2</v>
      </c>
      <c r="C685" s="8">
        <v>11973940</v>
      </c>
      <c r="D685" s="8">
        <v>532500</v>
      </c>
    </row>
    <row r="686" spans="1:4" x14ac:dyDescent="0.3">
      <c r="A686" s="7">
        <v>37438</v>
      </c>
      <c r="B686" s="8">
        <v>53.9</v>
      </c>
      <c r="C686" s="8">
        <v>12072850</v>
      </c>
      <c r="D686" s="8">
        <v>548330</v>
      </c>
    </row>
    <row r="687" spans="1:4" x14ac:dyDescent="0.3">
      <c r="A687" s="7">
        <v>37469</v>
      </c>
      <c r="B687" s="8">
        <v>53.5</v>
      </c>
      <c r="C687" s="8">
        <v>12272340</v>
      </c>
      <c r="D687" s="8">
        <v>644540</v>
      </c>
    </row>
    <row r="688" spans="1:4" x14ac:dyDescent="0.3">
      <c r="A688" s="7">
        <v>37500</v>
      </c>
      <c r="B688" s="8">
        <v>54.1</v>
      </c>
      <c r="C688" s="8">
        <v>12444720</v>
      </c>
      <c r="D688" s="8">
        <v>663270</v>
      </c>
    </row>
    <row r="689" spans="1:4" x14ac:dyDescent="0.3">
      <c r="A689" s="7">
        <v>37530</v>
      </c>
      <c r="B689" s="8">
        <v>54.2</v>
      </c>
      <c r="C689" s="8">
        <v>12446430</v>
      </c>
      <c r="D689" s="8">
        <v>603500</v>
      </c>
    </row>
    <row r="690" spans="1:4" x14ac:dyDescent="0.3">
      <c r="A690" s="7">
        <v>37561</v>
      </c>
      <c r="B690" s="8">
        <v>54.4</v>
      </c>
      <c r="C690" s="8">
        <v>12574270</v>
      </c>
      <c r="D690" s="8">
        <v>583230</v>
      </c>
    </row>
    <row r="691" spans="1:4" x14ac:dyDescent="0.3">
      <c r="A691" s="7">
        <v>37591</v>
      </c>
      <c r="B691" s="8">
        <v>54.9</v>
      </c>
      <c r="C691" s="8">
        <v>12605320</v>
      </c>
      <c r="D691" s="8">
        <v>618700</v>
      </c>
    </row>
    <row r="692" spans="1:4" x14ac:dyDescent="0.3">
      <c r="A692" s="7">
        <v>37622</v>
      </c>
      <c r="B692" s="8">
        <v>55.3</v>
      </c>
      <c r="C692" s="8">
        <v>12778380</v>
      </c>
      <c r="D692" s="8">
        <v>568430</v>
      </c>
    </row>
    <row r="693" spans="1:4" x14ac:dyDescent="0.3">
      <c r="A693" s="7">
        <v>37653</v>
      </c>
      <c r="B693" s="8">
        <v>55.9</v>
      </c>
      <c r="C693" s="8">
        <v>12784360</v>
      </c>
      <c r="D693" s="8">
        <v>557510</v>
      </c>
    </row>
    <row r="694" spans="1:4" x14ac:dyDescent="0.3">
      <c r="A694" s="7">
        <v>37681</v>
      </c>
      <c r="B694" s="8">
        <v>56.9</v>
      </c>
      <c r="C694" s="8">
        <v>12808530</v>
      </c>
      <c r="D694" s="8">
        <v>590200</v>
      </c>
    </row>
    <row r="695" spans="1:4" x14ac:dyDescent="0.3">
      <c r="A695" s="7">
        <v>37712</v>
      </c>
      <c r="B695" s="8">
        <v>55</v>
      </c>
      <c r="C695" s="8">
        <v>13208620</v>
      </c>
      <c r="D695" s="8">
        <v>515640</v>
      </c>
    </row>
    <row r="696" spans="1:4" x14ac:dyDescent="0.3">
      <c r="A696" s="7">
        <v>37742</v>
      </c>
      <c r="B696" s="8">
        <v>54.9</v>
      </c>
      <c r="C696" s="8">
        <v>13312820</v>
      </c>
      <c r="D696" s="8">
        <v>558250</v>
      </c>
    </row>
    <row r="697" spans="1:4" x14ac:dyDescent="0.3">
      <c r="A697" s="7">
        <v>37773</v>
      </c>
      <c r="B697" s="8">
        <v>54.5</v>
      </c>
      <c r="C697" s="8">
        <v>13444750</v>
      </c>
      <c r="D697" s="8">
        <v>517640</v>
      </c>
    </row>
    <row r="698" spans="1:4" x14ac:dyDescent="0.3">
      <c r="A698" s="7">
        <v>37803</v>
      </c>
      <c r="B698" s="8">
        <v>53.8</v>
      </c>
      <c r="C698" s="8">
        <v>13509850</v>
      </c>
      <c r="D698" s="8">
        <v>536880</v>
      </c>
    </row>
    <row r="699" spans="1:4" x14ac:dyDescent="0.3">
      <c r="A699" s="7">
        <v>37834</v>
      </c>
      <c r="B699" s="8">
        <v>53.4</v>
      </c>
      <c r="C699" s="8">
        <v>13707930</v>
      </c>
      <c r="D699" s="8">
        <v>563170</v>
      </c>
    </row>
    <row r="700" spans="1:4" x14ac:dyDescent="0.3">
      <c r="A700" s="7">
        <v>37865</v>
      </c>
      <c r="B700" s="8">
        <v>53.6</v>
      </c>
      <c r="C700" s="8">
        <v>14000830</v>
      </c>
      <c r="D700" s="8">
        <v>608820</v>
      </c>
    </row>
    <row r="701" spans="1:4" x14ac:dyDescent="0.3">
      <c r="A701" s="7">
        <v>37895</v>
      </c>
      <c r="B701" s="8">
        <v>54.6</v>
      </c>
      <c r="C701" s="8">
        <v>13960600</v>
      </c>
      <c r="D701" s="8">
        <v>495540</v>
      </c>
    </row>
    <row r="702" spans="1:4" x14ac:dyDescent="0.3">
      <c r="A702" s="7">
        <v>37926</v>
      </c>
      <c r="B702" s="8">
        <v>54.7</v>
      </c>
      <c r="C702" s="8">
        <v>14058180</v>
      </c>
      <c r="D702" s="8">
        <v>444410</v>
      </c>
    </row>
    <row r="703" spans="1:4" x14ac:dyDescent="0.3">
      <c r="A703" s="7">
        <v>37956</v>
      </c>
      <c r="B703" s="8">
        <v>55.1</v>
      </c>
      <c r="C703" s="8">
        <v>14218960</v>
      </c>
      <c r="D703" s="8">
        <v>472100</v>
      </c>
    </row>
    <row r="704" spans="1:4" x14ac:dyDescent="0.3">
      <c r="A704" s="7">
        <v>37987</v>
      </c>
      <c r="B704" s="8">
        <v>55.1</v>
      </c>
      <c r="C704" s="8">
        <v>14568720</v>
      </c>
      <c r="D704" s="8">
        <v>470000</v>
      </c>
    </row>
    <row r="705" spans="1:4" x14ac:dyDescent="0.3">
      <c r="A705" s="7">
        <v>38018</v>
      </c>
      <c r="B705" s="8">
        <v>55.4</v>
      </c>
      <c r="C705" s="8">
        <v>14806520</v>
      </c>
      <c r="D705" s="8">
        <v>464070</v>
      </c>
    </row>
    <row r="706" spans="1:4" x14ac:dyDescent="0.3">
      <c r="A706" s="7">
        <v>38047</v>
      </c>
      <c r="B706" s="8">
        <v>55.9</v>
      </c>
      <c r="C706" s="8">
        <v>15044160</v>
      </c>
      <c r="D706" s="8">
        <v>481790</v>
      </c>
    </row>
    <row r="707" spans="1:4" x14ac:dyDescent="0.3">
      <c r="A707" s="7">
        <v>38078</v>
      </c>
      <c r="B707" s="8">
        <v>55.8</v>
      </c>
      <c r="C707" s="8">
        <v>15491670</v>
      </c>
      <c r="D707" s="8">
        <v>482480</v>
      </c>
    </row>
    <row r="708" spans="1:4" x14ac:dyDescent="0.3">
      <c r="A708" s="7">
        <v>38108</v>
      </c>
      <c r="B708" s="8">
        <v>55.8</v>
      </c>
      <c r="C708" s="8">
        <v>15493870</v>
      </c>
      <c r="D708" s="8">
        <v>503790</v>
      </c>
    </row>
    <row r="709" spans="1:4" x14ac:dyDescent="0.3">
      <c r="A709" s="7">
        <v>38139</v>
      </c>
      <c r="B709" s="8">
        <v>56.3</v>
      </c>
      <c r="C709" s="8">
        <v>15624200</v>
      </c>
      <c r="D709" s="8">
        <v>497610</v>
      </c>
    </row>
    <row r="710" spans="1:4" x14ac:dyDescent="0.3">
      <c r="A710" s="7">
        <v>38169</v>
      </c>
      <c r="B710" s="8">
        <v>56.2</v>
      </c>
      <c r="C710" s="8">
        <v>15843320</v>
      </c>
      <c r="D710" s="8">
        <v>483610</v>
      </c>
    </row>
    <row r="711" spans="1:4" x14ac:dyDescent="0.3">
      <c r="A711" s="7">
        <v>38200</v>
      </c>
      <c r="B711" s="8">
        <v>57.1</v>
      </c>
      <c r="C711" s="8">
        <v>15898790</v>
      </c>
      <c r="D711" s="8">
        <v>475260</v>
      </c>
    </row>
    <row r="712" spans="1:4" x14ac:dyDescent="0.3">
      <c r="A712" s="7">
        <v>38231</v>
      </c>
      <c r="B712" s="8">
        <v>58.2</v>
      </c>
      <c r="C712" s="8">
        <v>16021930</v>
      </c>
      <c r="D712" s="8">
        <v>525720</v>
      </c>
    </row>
    <row r="713" spans="1:4" x14ac:dyDescent="0.3">
      <c r="A713" s="7">
        <v>38261</v>
      </c>
      <c r="B713" s="8">
        <v>61.2</v>
      </c>
      <c r="C713" s="8">
        <v>16177260</v>
      </c>
      <c r="D713" s="8">
        <v>502220</v>
      </c>
    </row>
    <row r="714" spans="1:4" x14ac:dyDescent="0.3">
      <c r="A714" s="7">
        <v>38292</v>
      </c>
      <c r="B714" s="8">
        <v>62.5</v>
      </c>
      <c r="C714" s="8">
        <v>16117720</v>
      </c>
      <c r="D714" s="8">
        <v>490030</v>
      </c>
    </row>
    <row r="715" spans="1:4" x14ac:dyDescent="0.3">
      <c r="A715" s="7">
        <v>38322</v>
      </c>
      <c r="B715" s="8">
        <v>62.5</v>
      </c>
      <c r="C715" s="8">
        <v>16724770</v>
      </c>
      <c r="D715" s="8">
        <v>578470</v>
      </c>
    </row>
    <row r="716" spans="1:4" x14ac:dyDescent="0.3">
      <c r="A716" s="7">
        <v>38353</v>
      </c>
      <c r="B716" s="8">
        <v>62.7</v>
      </c>
      <c r="C716" s="8">
        <v>16723050</v>
      </c>
      <c r="D716" s="8">
        <v>515210</v>
      </c>
    </row>
    <row r="717" spans="1:4" x14ac:dyDescent="0.3">
      <c r="A717" s="7">
        <v>38384</v>
      </c>
      <c r="B717" s="8">
        <v>63</v>
      </c>
      <c r="C717" s="8">
        <v>16948870</v>
      </c>
      <c r="D717" s="8">
        <v>482290</v>
      </c>
    </row>
    <row r="718" spans="1:4" x14ac:dyDescent="0.3">
      <c r="A718" s="7">
        <v>38412</v>
      </c>
      <c r="B718" s="8">
        <v>64.7</v>
      </c>
      <c r="C718" s="8">
        <v>17001980</v>
      </c>
      <c r="D718" s="8">
        <v>512980</v>
      </c>
    </row>
    <row r="719" spans="1:4" x14ac:dyDescent="0.3">
      <c r="A719" s="7">
        <v>38443</v>
      </c>
      <c r="B719" s="8">
        <v>63.6</v>
      </c>
      <c r="C719" s="8">
        <v>17732110</v>
      </c>
      <c r="D719" s="8">
        <v>514180</v>
      </c>
    </row>
    <row r="720" spans="1:4" x14ac:dyDescent="0.3">
      <c r="A720" s="7">
        <v>38473</v>
      </c>
      <c r="B720" s="8">
        <v>64.099999999999994</v>
      </c>
      <c r="C720" s="8">
        <v>17788690</v>
      </c>
      <c r="D720" s="8">
        <v>528540</v>
      </c>
    </row>
    <row r="721" spans="1:4" x14ac:dyDescent="0.3">
      <c r="A721" s="7">
        <v>38504</v>
      </c>
      <c r="B721" s="8">
        <v>64.8</v>
      </c>
      <c r="C721" s="8">
        <v>17930840</v>
      </c>
      <c r="D721" s="8">
        <v>575680</v>
      </c>
    </row>
    <row r="722" spans="1:4" x14ac:dyDescent="0.3">
      <c r="A722" s="7">
        <v>38534</v>
      </c>
      <c r="B722" s="8">
        <v>64.7</v>
      </c>
      <c r="C722" s="8">
        <v>18323390</v>
      </c>
      <c r="D722" s="8">
        <v>591880</v>
      </c>
    </row>
    <row r="723" spans="1:4" x14ac:dyDescent="0.3">
      <c r="A723" s="7">
        <v>38565</v>
      </c>
      <c r="B723" s="8">
        <v>65.2</v>
      </c>
      <c r="C723" s="8">
        <v>18444160</v>
      </c>
      <c r="D723" s="8">
        <v>587940</v>
      </c>
    </row>
    <row r="724" spans="1:4" x14ac:dyDescent="0.3">
      <c r="A724" s="7">
        <v>38596</v>
      </c>
      <c r="B724" s="8">
        <v>66.400000000000006</v>
      </c>
      <c r="C724" s="8">
        <v>19228680</v>
      </c>
      <c r="D724" s="8">
        <v>545020</v>
      </c>
    </row>
    <row r="725" spans="1:4" x14ac:dyDescent="0.3">
      <c r="A725" s="7">
        <v>38626</v>
      </c>
      <c r="B725" s="8">
        <v>67.3</v>
      </c>
      <c r="C725" s="8">
        <v>19137880</v>
      </c>
      <c r="D725" s="8">
        <v>545140</v>
      </c>
    </row>
    <row r="726" spans="1:4" x14ac:dyDescent="0.3">
      <c r="A726" s="7">
        <v>38657</v>
      </c>
      <c r="B726" s="8">
        <v>68.099999999999994</v>
      </c>
      <c r="C726" s="8">
        <v>19205320</v>
      </c>
      <c r="D726" s="8">
        <v>566190</v>
      </c>
    </row>
    <row r="727" spans="1:4" x14ac:dyDescent="0.3">
      <c r="A727" s="7">
        <v>38687</v>
      </c>
      <c r="B727" s="8">
        <v>70</v>
      </c>
      <c r="C727" s="8">
        <v>19412660</v>
      </c>
      <c r="D727" s="8">
        <v>453280</v>
      </c>
    </row>
    <row r="728" spans="1:4" x14ac:dyDescent="0.3">
      <c r="A728" s="7">
        <v>38718</v>
      </c>
      <c r="B728" s="8">
        <v>70.3</v>
      </c>
      <c r="C728" s="8">
        <v>19508310</v>
      </c>
      <c r="D728" s="8">
        <v>438800</v>
      </c>
    </row>
    <row r="729" spans="1:4" x14ac:dyDescent="0.3">
      <c r="A729" s="7">
        <v>38749</v>
      </c>
      <c r="B729" s="8">
        <v>71</v>
      </c>
      <c r="C729" s="8">
        <v>19812470</v>
      </c>
      <c r="D729" s="8">
        <v>423800</v>
      </c>
    </row>
    <row r="730" spans="1:4" x14ac:dyDescent="0.3">
      <c r="A730" s="7">
        <v>38777</v>
      </c>
      <c r="B730" s="8">
        <v>71.5</v>
      </c>
      <c r="C730" s="8">
        <v>21090490</v>
      </c>
      <c r="D730" s="8">
        <v>543920</v>
      </c>
    </row>
    <row r="731" spans="1:4" x14ac:dyDescent="0.3">
      <c r="A731" s="7">
        <v>38808</v>
      </c>
      <c r="B731" s="8">
        <v>69.599999999999994</v>
      </c>
      <c r="C731" s="8">
        <v>21347380</v>
      </c>
      <c r="D731" s="8">
        <v>510020</v>
      </c>
    </row>
    <row r="732" spans="1:4" x14ac:dyDescent="0.3">
      <c r="A732" s="7">
        <v>38838</v>
      </c>
      <c r="B732" s="8">
        <v>69.900000000000006</v>
      </c>
      <c r="C732" s="8">
        <v>21370090</v>
      </c>
      <c r="D732" s="8">
        <v>502130</v>
      </c>
    </row>
    <row r="733" spans="1:4" x14ac:dyDescent="0.3">
      <c r="A733" s="7">
        <v>38869</v>
      </c>
      <c r="B733" s="8">
        <v>70.7</v>
      </c>
      <c r="C733" s="8">
        <v>21932330</v>
      </c>
      <c r="D733" s="8">
        <v>579820</v>
      </c>
    </row>
    <row r="734" spans="1:4" x14ac:dyDescent="0.3">
      <c r="A734" s="7">
        <v>38899</v>
      </c>
      <c r="B734" s="8">
        <v>70.599999999999994</v>
      </c>
      <c r="C734" s="8">
        <v>22035530</v>
      </c>
      <c r="D734" s="8">
        <v>527040</v>
      </c>
    </row>
    <row r="735" spans="1:4" x14ac:dyDescent="0.3">
      <c r="A735" s="7">
        <v>38930</v>
      </c>
      <c r="B735" s="8">
        <v>70.599999999999994</v>
      </c>
      <c r="C735" s="8">
        <v>22363530</v>
      </c>
      <c r="D735" s="8">
        <v>595200</v>
      </c>
    </row>
    <row r="736" spans="1:4" x14ac:dyDescent="0.3">
      <c r="A736" s="7">
        <v>38961</v>
      </c>
      <c r="B736" s="8">
        <v>71.900000000000006</v>
      </c>
      <c r="C736" s="8">
        <v>23117100</v>
      </c>
      <c r="D736" s="8">
        <v>670930</v>
      </c>
    </row>
    <row r="737" spans="1:4" x14ac:dyDescent="0.3">
      <c r="A737" s="7">
        <v>38991</v>
      </c>
      <c r="B737" s="8">
        <v>72.3</v>
      </c>
      <c r="C737" s="8">
        <v>22868980</v>
      </c>
      <c r="D737" s="8">
        <v>629040</v>
      </c>
    </row>
    <row r="738" spans="1:4" x14ac:dyDescent="0.3">
      <c r="A738" s="7">
        <v>39022</v>
      </c>
      <c r="B738" s="8">
        <v>72.2</v>
      </c>
      <c r="C738" s="8">
        <v>23312730</v>
      </c>
      <c r="D738" s="8">
        <v>596470</v>
      </c>
    </row>
    <row r="739" spans="1:4" x14ac:dyDescent="0.3">
      <c r="A739" s="7">
        <v>39052</v>
      </c>
      <c r="B739" s="8">
        <v>74.099999999999994</v>
      </c>
      <c r="C739" s="8">
        <v>23881450</v>
      </c>
      <c r="D739" s="8">
        <v>657520</v>
      </c>
    </row>
    <row r="740" spans="1:4" x14ac:dyDescent="0.3">
      <c r="A740" s="7">
        <v>39083</v>
      </c>
      <c r="B740" s="8">
        <v>73.900000000000006</v>
      </c>
      <c r="C740" s="8">
        <v>24084560</v>
      </c>
      <c r="D740" s="8">
        <v>637870</v>
      </c>
    </row>
    <row r="741" spans="1:4" x14ac:dyDescent="0.3">
      <c r="A741" s="7">
        <v>39114</v>
      </c>
      <c r="B741" s="8">
        <v>73.599999999999994</v>
      </c>
      <c r="C741" s="8">
        <v>24706600</v>
      </c>
      <c r="D741" s="8">
        <v>637650</v>
      </c>
    </row>
    <row r="742" spans="1:4" x14ac:dyDescent="0.3">
      <c r="A742" s="7">
        <v>39142</v>
      </c>
      <c r="B742" s="8">
        <v>73.900000000000006</v>
      </c>
      <c r="C742" s="8">
        <v>26119330</v>
      </c>
      <c r="D742" s="8">
        <v>774420</v>
      </c>
    </row>
    <row r="743" spans="1:4" x14ac:dyDescent="0.3">
      <c r="A743" s="7">
        <v>39173</v>
      </c>
      <c r="B743" s="8">
        <v>72.8</v>
      </c>
      <c r="C743" s="8">
        <v>25931650</v>
      </c>
      <c r="D743" s="8">
        <v>698650</v>
      </c>
    </row>
    <row r="744" spans="1:4" x14ac:dyDescent="0.3">
      <c r="A744" s="7">
        <v>39203</v>
      </c>
      <c r="B744" s="8">
        <v>72.2</v>
      </c>
      <c r="C744" s="8">
        <v>26105710</v>
      </c>
      <c r="D744" s="8">
        <v>689170</v>
      </c>
    </row>
    <row r="745" spans="1:4" x14ac:dyDescent="0.3">
      <c r="A745" s="7">
        <v>39234</v>
      </c>
      <c r="B745" s="8">
        <v>70.8</v>
      </c>
      <c r="C745" s="8">
        <v>27082680</v>
      </c>
      <c r="D745" s="8">
        <v>693320</v>
      </c>
    </row>
    <row r="746" spans="1:4" x14ac:dyDescent="0.3">
      <c r="A746" s="7">
        <v>39264</v>
      </c>
      <c r="B746" s="8">
        <v>69</v>
      </c>
      <c r="C746" s="8">
        <v>27726850</v>
      </c>
      <c r="D746" s="8">
        <v>672860</v>
      </c>
    </row>
    <row r="747" spans="1:4" x14ac:dyDescent="0.3">
      <c r="A747" s="7">
        <v>39295</v>
      </c>
      <c r="B747" s="8">
        <v>70.7</v>
      </c>
      <c r="C747" s="8">
        <v>27768500</v>
      </c>
      <c r="D747" s="8">
        <v>656600</v>
      </c>
    </row>
    <row r="748" spans="1:4" x14ac:dyDescent="0.3">
      <c r="A748" s="7">
        <v>39326</v>
      </c>
      <c r="B748" s="8">
        <v>70.900000000000006</v>
      </c>
      <c r="C748" s="8">
        <v>28737350</v>
      </c>
      <c r="D748" s="8">
        <v>705240</v>
      </c>
    </row>
    <row r="749" spans="1:4" x14ac:dyDescent="0.3">
      <c r="A749" s="7">
        <v>39356</v>
      </c>
      <c r="B749" s="8">
        <v>70.400000000000006</v>
      </c>
      <c r="C749" s="8">
        <v>28801630</v>
      </c>
      <c r="D749" s="8">
        <v>761840</v>
      </c>
    </row>
    <row r="750" spans="1:4" x14ac:dyDescent="0.3">
      <c r="A750" s="7">
        <v>39387</v>
      </c>
      <c r="B750" s="8">
        <v>71</v>
      </c>
      <c r="C750" s="8">
        <v>29519490</v>
      </c>
      <c r="D750" s="8">
        <v>759510</v>
      </c>
    </row>
    <row r="751" spans="1:4" x14ac:dyDescent="0.3">
      <c r="A751" s="7">
        <v>39417</v>
      </c>
      <c r="B751" s="8">
        <v>72.8</v>
      </c>
      <c r="C751" s="8">
        <v>29536630</v>
      </c>
      <c r="D751" s="8">
        <v>827660</v>
      </c>
    </row>
    <row r="752" spans="1:4" x14ac:dyDescent="0.3">
      <c r="A752" s="7">
        <v>39448</v>
      </c>
      <c r="B752" s="8">
        <v>70.2</v>
      </c>
      <c r="C752" s="8">
        <v>31132030</v>
      </c>
      <c r="D752" s="8">
        <v>882030</v>
      </c>
    </row>
    <row r="753" spans="1:4" x14ac:dyDescent="0.3">
      <c r="A753" s="7">
        <v>39479</v>
      </c>
      <c r="B753" s="8">
        <v>73</v>
      </c>
      <c r="C753" s="8">
        <v>30882550</v>
      </c>
      <c r="D753" s="8">
        <v>817340</v>
      </c>
    </row>
    <row r="754" spans="1:4" x14ac:dyDescent="0.3">
      <c r="A754" s="7">
        <v>39508</v>
      </c>
      <c r="B754" s="8">
        <v>73.900000000000006</v>
      </c>
      <c r="C754" s="8">
        <v>31969390</v>
      </c>
      <c r="D754" s="8">
        <v>908760</v>
      </c>
    </row>
    <row r="755" spans="1:4" x14ac:dyDescent="0.3">
      <c r="A755" s="7">
        <v>39539</v>
      </c>
      <c r="B755" s="8">
        <v>72.599999999999994</v>
      </c>
      <c r="C755" s="8">
        <v>32013730</v>
      </c>
      <c r="D755" s="8">
        <v>798280</v>
      </c>
    </row>
    <row r="756" spans="1:4" x14ac:dyDescent="0.3">
      <c r="A756" s="7">
        <v>39569</v>
      </c>
      <c r="B756" s="8">
        <v>72.900000000000006</v>
      </c>
      <c r="C756" s="8">
        <v>32519800</v>
      </c>
      <c r="D756" s="8">
        <v>905790</v>
      </c>
    </row>
    <row r="757" spans="1:4" x14ac:dyDescent="0.3">
      <c r="A757" s="7">
        <v>39600</v>
      </c>
      <c r="B757" s="8">
        <v>73.7</v>
      </c>
      <c r="C757" s="8">
        <v>32757600</v>
      </c>
      <c r="D757" s="8">
        <v>959850</v>
      </c>
    </row>
    <row r="758" spans="1:4" x14ac:dyDescent="0.3">
      <c r="A758" s="7">
        <v>39630</v>
      </c>
      <c r="B758" s="8">
        <v>72.599999999999994</v>
      </c>
      <c r="C758" s="8">
        <v>33038210</v>
      </c>
      <c r="D758" s="8">
        <v>987110</v>
      </c>
    </row>
    <row r="759" spans="1:4" x14ac:dyDescent="0.3">
      <c r="A759" s="7">
        <v>39661</v>
      </c>
      <c r="B759" s="8">
        <v>72.7</v>
      </c>
      <c r="C759" s="8">
        <v>33868360</v>
      </c>
      <c r="D759" s="8">
        <v>980470</v>
      </c>
    </row>
    <row r="760" spans="1:4" x14ac:dyDescent="0.3">
      <c r="A760" s="7">
        <v>39692</v>
      </c>
      <c r="B760" s="8">
        <v>74.2</v>
      </c>
      <c r="C760" s="8">
        <v>34393270</v>
      </c>
      <c r="D760" s="8">
        <v>1031850</v>
      </c>
    </row>
    <row r="761" spans="1:4" x14ac:dyDescent="0.3">
      <c r="A761" s="7">
        <v>39722</v>
      </c>
      <c r="B761" s="8">
        <v>75.3</v>
      </c>
      <c r="C761" s="8">
        <v>35159230</v>
      </c>
      <c r="D761" s="8">
        <v>1271480</v>
      </c>
    </row>
    <row r="762" spans="1:4" x14ac:dyDescent="0.3">
      <c r="A762" s="7">
        <v>39753</v>
      </c>
      <c r="B762" s="8">
        <v>74.599999999999994</v>
      </c>
      <c r="C762" s="8">
        <v>35429310</v>
      </c>
      <c r="D762" s="8">
        <v>1298190</v>
      </c>
    </row>
    <row r="763" spans="1:4" x14ac:dyDescent="0.3">
      <c r="A763" s="7">
        <v>39783</v>
      </c>
      <c r="B763" s="8">
        <v>74.2</v>
      </c>
      <c r="C763" s="8">
        <v>35698050</v>
      </c>
      <c r="D763" s="8">
        <v>1072390</v>
      </c>
    </row>
    <row r="764" spans="1:4" x14ac:dyDescent="0.3">
      <c r="A764" s="7">
        <v>39814</v>
      </c>
      <c r="B764" s="8">
        <v>71.900000000000006</v>
      </c>
      <c r="C764" s="8">
        <v>36683750</v>
      </c>
      <c r="D764" s="8">
        <v>1058970</v>
      </c>
    </row>
    <row r="765" spans="1:4" x14ac:dyDescent="0.3">
      <c r="A765" s="7">
        <v>39845</v>
      </c>
      <c r="B765" s="8">
        <v>71.400000000000006</v>
      </c>
      <c r="C765" s="8">
        <v>37347390</v>
      </c>
      <c r="D765" s="8">
        <v>1186220</v>
      </c>
    </row>
    <row r="766" spans="1:4" x14ac:dyDescent="0.3">
      <c r="A766" s="7">
        <v>39873</v>
      </c>
      <c r="B766" s="8">
        <v>72.400000000000006</v>
      </c>
      <c r="C766" s="8">
        <v>38341100</v>
      </c>
      <c r="D766" s="8">
        <v>1225720</v>
      </c>
    </row>
    <row r="767" spans="1:4" x14ac:dyDescent="0.3">
      <c r="A767" s="7">
        <v>39904</v>
      </c>
      <c r="B767" s="8">
        <v>70</v>
      </c>
      <c r="C767" s="8">
        <v>39196710</v>
      </c>
      <c r="D767" s="8">
        <v>1157540</v>
      </c>
    </row>
    <row r="768" spans="1:4" x14ac:dyDescent="0.3">
      <c r="A768" s="7">
        <v>39934</v>
      </c>
      <c r="B768" s="8">
        <v>69.2</v>
      </c>
      <c r="C768" s="8">
        <v>39695900</v>
      </c>
      <c r="D768" s="8">
        <v>1114950</v>
      </c>
    </row>
    <row r="769" spans="1:4" x14ac:dyDescent="0.3">
      <c r="A769" s="7">
        <v>39965</v>
      </c>
      <c r="B769" s="8">
        <v>69.7</v>
      </c>
      <c r="C769" s="8">
        <v>39847210</v>
      </c>
      <c r="D769" s="8">
        <v>1051260</v>
      </c>
    </row>
    <row r="770" spans="1:4" x14ac:dyDescent="0.3">
      <c r="A770" s="7">
        <v>39995</v>
      </c>
      <c r="B770" s="8">
        <v>68.900000000000006</v>
      </c>
      <c r="C770" s="8">
        <v>40704580</v>
      </c>
      <c r="D770" s="8">
        <v>951430</v>
      </c>
    </row>
    <row r="771" spans="1:4" x14ac:dyDescent="0.3">
      <c r="A771" s="7">
        <v>40026</v>
      </c>
      <c r="B771" s="8">
        <v>68.8</v>
      </c>
      <c r="C771" s="8">
        <v>40807110</v>
      </c>
      <c r="D771" s="8">
        <v>953870</v>
      </c>
    </row>
    <row r="772" spans="1:4" x14ac:dyDescent="0.3">
      <c r="A772" s="7">
        <v>40057</v>
      </c>
      <c r="B772" s="8">
        <v>69.8</v>
      </c>
      <c r="C772" s="8">
        <v>41186030</v>
      </c>
      <c r="D772" s="8">
        <v>933180</v>
      </c>
    </row>
    <row r="773" spans="1:4" x14ac:dyDescent="0.3">
      <c r="A773" s="7">
        <v>40087</v>
      </c>
      <c r="B773" s="8">
        <v>69</v>
      </c>
      <c r="C773" s="8">
        <v>41832840</v>
      </c>
      <c r="D773" s="8">
        <v>835900</v>
      </c>
    </row>
    <row r="774" spans="1:4" x14ac:dyDescent="0.3">
      <c r="A774" s="7">
        <v>40118</v>
      </c>
      <c r="B774" s="8">
        <v>69.3</v>
      </c>
      <c r="C774" s="8">
        <v>42006610</v>
      </c>
      <c r="D774" s="8">
        <v>809610</v>
      </c>
    </row>
    <row r="775" spans="1:4" x14ac:dyDescent="0.3">
      <c r="A775" s="7">
        <v>40148</v>
      </c>
      <c r="B775" s="8">
        <v>70.5</v>
      </c>
      <c r="C775" s="8">
        <v>42153480</v>
      </c>
      <c r="D775" s="8">
        <v>1010480</v>
      </c>
    </row>
    <row r="776" spans="1:4" x14ac:dyDescent="0.3">
      <c r="A776" s="7">
        <v>40179</v>
      </c>
      <c r="B776" s="8">
        <v>70.5</v>
      </c>
      <c r="C776" s="8">
        <v>42994070</v>
      </c>
      <c r="D776" s="8">
        <v>902080</v>
      </c>
    </row>
    <row r="777" spans="1:4" x14ac:dyDescent="0.3">
      <c r="A777" s="7">
        <v>40210</v>
      </c>
      <c r="B777" s="8">
        <v>70.8</v>
      </c>
      <c r="C777" s="8">
        <v>43673490</v>
      </c>
      <c r="D777" s="8">
        <v>1014030</v>
      </c>
    </row>
    <row r="778" spans="1:4" x14ac:dyDescent="0.3">
      <c r="A778" s="7">
        <v>40238</v>
      </c>
      <c r="B778" s="8">
        <v>72.2</v>
      </c>
      <c r="C778" s="8">
        <v>44928260</v>
      </c>
      <c r="D778" s="8">
        <v>1344440</v>
      </c>
    </row>
    <row r="779" spans="1:4" x14ac:dyDescent="0.3">
      <c r="A779" s="7">
        <v>40269</v>
      </c>
      <c r="B779" s="8">
        <v>70.900000000000006</v>
      </c>
      <c r="C779" s="8">
        <v>45591820</v>
      </c>
      <c r="D779" s="8">
        <v>1145310</v>
      </c>
    </row>
    <row r="780" spans="1:4" x14ac:dyDescent="0.3">
      <c r="A780" s="7">
        <v>40299</v>
      </c>
      <c r="B780" s="8">
        <v>71</v>
      </c>
      <c r="C780" s="8">
        <v>45718390</v>
      </c>
      <c r="D780" s="8">
        <v>1136120</v>
      </c>
    </row>
    <row r="781" spans="1:4" x14ac:dyDescent="0.3">
      <c r="A781" s="7">
        <v>40330</v>
      </c>
      <c r="B781" s="8">
        <v>73.5</v>
      </c>
      <c r="C781" s="8">
        <v>45618870</v>
      </c>
      <c r="D781" s="8">
        <v>1243890</v>
      </c>
    </row>
    <row r="782" spans="1:4" x14ac:dyDescent="0.3">
      <c r="A782" s="7">
        <v>40360</v>
      </c>
      <c r="B782" s="8">
        <v>72.3</v>
      </c>
      <c r="C782" s="8">
        <v>46747430</v>
      </c>
      <c r="D782" s="8">
        <v>1239000</v>
      </c>
    </row>
    <row r="783" spans="1:4" x14ac:dyDescent="0.3">
      <c r="A783" s="7">
        <v>40391</v>
      </c>
      <c r="B783" s="8">
        <v>71.8</v>
      </c>
      <c r="C783" s="8">
        <v>46741170</v>
      </c>
      <c r="D783" s="8">
        <v>1173650</v>
      </c>
    </row>
    <row r="784" spans="1:4" x14ac:dyDescent="0.3">
      <c r="A784" s="7">
        <v>40422</v>
      </c>
      <c r="B784" s="8">
        <v>72.7</v>
      </c>
      <c r="C784" s="8">
        <v>47112750</v>
      </c>
      <c r="D784" s="8">
        <v>1204590</v>
      </c>
    </row>
    <row r="785" spans="1:4" x14ac:dyDescent="0.3">
      <c r="A785" s="7">
        <v>40452</v>
      </c>
      <c r="B785" s="8">
        <v>71</v>
      </c>
      <c r="C785" s="8">
        <v>49670220</v>
      </c>
      <c r="D785" s="8">
        <v>1266220</v>
      </c>
    </row>
    <row r="786" spans="1:4" x14ac:dyDescent="0.3">
      <c r="A786" s="7">
        <v>40483</v>
      </c>
      <c r="B786" s="8">
        <v>74.400000000000006</v>
      </c>
      <c r="C786" s="8">
        <v>47943760</v>
      </c>
      <c r="D786" s="8">
        <v>1127600</v>
      </c>
    </row>
    <row r="787" spans="1:4" x14ac:dyDescent="0.3">
      <c r="A787" s="7">
        <v>40513</v>
      </c>
      <c r="B787" s="8">
        <v>75.5</v>
      </c>
      <c r="C787" s="8">
        <v>49857890</v>
      </c>
      <c r="D787" s="8">
        <v>1297800</v>
      </c>
    </row>
    <row r="788" spans="1:4" x14ac:dyDescent="0.3">
      <c r="A788" s="7">
        <v>40544</v>
      </c>
      <c r="B788" s="8">
        <v>74.900000000000006</v>
      </c>
      <c r="C788" s="8">
        <v>49874160</v>
      </c>
      <c r="D788" s="8">
        <v>1162060</v>
      </c>
    </row>
    <row r="789" spans="1:4" x14ac:dyDescent="0.3">
      <c r="A789" s="7">
        <v>40575</v>
      </c>
      <c r="B789" s="8">
        <v>74.900000000000006</v>
      </c>
      <c r="C789" s="8">
        <v>50879940</v>
      </c>
      <c r="D789" s="8">
        <v>1310530</v>
      </c>
    </row>
    <row r="790" spans="1:4" x14ac:dyDescent="0.3">
      <c r="A790" s="7">
        <v>40603</v>
      </c>
      <c r="B790" s="8">
        <v>75.7</v>
      </c>
      <c r="C790" s="8">
        <v>52079690</v>
      </c>
      <c r="D790" s="8">
        <v>1543850</v>
      </c>
    </row>
    <row r="791" spans="1:4" x14ac:dyDescent="0.3">
      <c r="A791" s="7">
        <v>40634</v>
      </c>
      <c r="B791" s="8">
        <v>73.3</v>
      </c>
      <c r="C791" s="8">
        <v>53506510</v>
      </c>
      <c r="D791" s="8">
        <v>1425110</v>
      </c>
    </row>
    <row r="792" spans="1:4" x14ac:dyDescent="0.3">
      <c r="A792" s="7">
        <v>40664</v>
      </c>
      <c r="B792" s="8">
        <v>74.3</v>
      </c>
      <c r="C792" s="8">
        <v>53268350</v>
      </c>
      <c r="D792" s="8">
        <v>1396580</v>
      </c>
    </row>
    <row r="793" spans="1:4" x14ac:dyDescent="0.3">
      <c r="A793" s="7">
        <v>40695</v>
      </c>
      <c r="B793" s="8">
        <v>74.7</v>
      </c>
      <c r="C793" s="8">
        <v>53722950</v>
      </c>
      <c r="D793" s="8">
        <v>1558700</v>
      </c>
    </row>
    <row r="794" spans="1:4" x14ac:dyDescent="0.3">
      <c r="A794" s="7">
        <v>40725</v>
      </c>
      <c r="B794" s="8">
        <v>73.099999999999994</v>
      </c>
      <c r="C794" s="8">
        <v>54853770</v>
      </c>
      <c r="D794" s="8">
        <v>1424930</v>
      </c>
    </row>
    <row r="795" spans="1:4" x14ac:dyDescent="0.3">
      <c r="A795" s="7">
        <v>40756</v>
      </c>
      <c r="B795" s="8">
        <v>73.400000000000006</v>
      </c>
      <c r="C795" s="8">
        <v>55134660</v>
      </c>
      <c r="D795" s="8">
        <v>1464020</v>
      </c>
    </row>
    <row r="796" spans="1:4" x14ac:dyDescent="0.3">
      <c r="A796" s="7">
        <v>40787</v>
      </c>
      <c r="B796" s="8">
        <v>73.900000000000006</v>
      </c>
      <c r="C796" s="8">
        <v>57130160</v>
      </c>
      <c r="D796" s="8">
        <v>1730100</v>
      </c>
    </row>
    <row r="797" spans="1:4" x14ac:dyDescent="0.3">
      <c r="A797" s="7">
        <v>40817</v>
      </c>
      <c r="B797" s="8">
        <v>73.7</v>
      </c>
      <c r="C797" s="8">
        <v>56429810</v>
      </c>
      <c r="D797" s="8">
        <v>1546970</v>
      </c>
    </row>
    <row r="798" spans="1:4" x14ac:dyDescent="0.3">
      <c r="A798" s="7">
        <v>40848</v>
      </c>
      <c r="B798" s="8">
        <v>74.3</v>
      </c>
      <c r="C798" s="8">
        <v>56622340</v>
      </c>
      <c r="D798" s="8">
        <v>1453520</v>
      </c>
    </row>
    <row r="799" spans="1:4" x14ac:dyDescent="0.3">
      <c r="A799" s="7">
        <v>40878</v>
      </c>
      <c r="B799" s="8">
        <v>74.900000000000006</v>
      </c>
      <c r="C799" s="8">
        <v>58325130</v>
      </c>
      <c r="D799" s="8">
        <v>1886510</v>
      </c>
    </row>
    <row r="800" spans="1:4" x14ac:dyDescent="0.3">
      <c r="A800" s="7">
        <v>40909</v>
      </c>
      <c r="B800" s="8">
        <v>75.400000000000006</v>
      </c>
      <c r="C800" s="8">
        <v>57719480</v>
      </c>
      <c r="D800" s="8">
        <v>1753140</v>
      </c>
    </row>
    <row r="801" spans="1:4" x14ac:dyDescent="0.3">
      <c r="A801" s="7">
        <v>40940</v>
      </c>
      <c r="B801" s="8">
        <v>75.8</v>
      </c>
      <c r="C801" s="8">
        <v>58199150</v>
      </c>
      <c r="D801" s="8">
        <v>1740800</v>
      </c>
    </row>
    <row r="802" spans="1:4" x14ac:dyDescent="0.3">
      <c r="A802" s="7">
        <v>40969</v>
      </c>
      <c r="B802" s="8">
        <v>78</v>
      </c>
      <c r="C802" s="8">
        <v>59090820</v>
      </c>
      <c r="D802" s="8">
        <v>1779110</v>
      </c>
    </row>
    <row r="803" spans="1:4" x14ac:dyDescent="0.3">
      <c r="A803" s="7">
        <v>41000</v>
      </c>
      <c r="B803" s="8">
        <v>76.2</v>
      </c>
      <c r="C803" s="8">
        <v>60531280</v>
      </c>
      <c r="D803" s="8">
        <v>1948020</v>
      </c>
    </row>
    <row r="804" spans="1:4" x14ac:dyDescent="0.3">
      <c r="A804" s="7">
        <v>41030</v>
      </c>
      <c r="B804" s="8">
        <v>76.599999999999994</v>
      </c>
      <c r="C804" s="8">
        <v>60859760</v>
      </c>
      <c r="D804" s="8">
        <v>1827060</v>
      </c>
    </row>
    <row r="805" spans="1:4" x14ac:dyDescent="0.3">
      <c r="A805" s="7">
        <v>41061</v>
      </c>
      <c r="B805" s="8">
        <v>76.400000000000006</v>
      </c>
      <c r="C805" s="8">
        <v>62328020</v>
      </c>
      <c r="D805" s="8">
        <v>1928050</v>
      </c>
    </row>
    <row r="806" spans="1:4" x14ac:dyDescent="0.3">
      <c r="A806" s="7">
        <v>41091</v>
      </c>
      <c r="B806" s="8">
        <v>75.3</v>
      </c>
      <c r="C806" s="8">
        <v>62471440</v>
      </c>
      <c r="D806" s="8">
        <v>1815400</v>
      </c>
    </row>
    <row r="807" spans="1:4" x14ac:dyDescent="0.3">
      <c r="A807" s="7">
        <v>41122</v>
      </c>
      <c r="B807" s="8">
        <v>75</v>
      </c>
      <c r="C807" s="8">
        <v>63449610</v>
      </c>
      <c r="D807" s="8">
        <v>1734060</v>
      </c>
    </row>
    <row r="808" spans="1:4" x14ac:dyDescent="0.3">
      <c r="A808" s="7">
        <v>41153</v>
      </c>
      <c r="B808" s="8">
        <v>75.3</v>
      </c>
      <c r="C808" s="8">
        <v>64899220</v>
      </c>
      <c r="D808" s="8">
        <v>1880080</v>
      </c>
    </row>
    <row r="809" spans="1:4" x14ac:dyDescent="0.3">
      <c r="A809" s="7">
        <v>41183</v>
      </c>
      <c r="B809" s="8">
        <v>75.3</v>
      </c>
      <c r="C809" s="8">
        <v>63965630</v>
      </c>
      <c r="D809" s="8">
        <v>1837010</v>
      </c>
    </row>
    <row r="810" spans="1:4" x14ac:dyDescent="0.3">
      <c r="A810" s="7">
        <v>41214</v>
      </c>
      <c r="B810" s="8">
        <v>77</v>
      </c>
      <c r="C810" s="8">
        <v>64400280</v>
      </c>
      <c r="D810" s="8">
        <v>1732780</v>
      </c>
    </row>
    <row r="811" spans="1:4" x14ac:dyDescent="0.3">
      <c r="A811" s="7">
        <v>41244</v>
      </c>
      <c r="B811" s="8">
        <v>77.599999999999994</v>
      </c>
      <c r="C811" s="8">
        <v>64748220</v>
      </c>
      <c r="D811" s="8">
        <v>1942140</v>
      </c>
    </row>
    <row r="812" spans="1:4" x14ac:dyDescent="0.3">
      <c r="A812" s="7">
        <v>41275</v>
      </c>
      <c r="B812" s="8">
        <v>77.400000000000006</v>
      </c>
      <c r="C812" s="8">
        <v>65288020</v>
      </c>
      <c r="D812" s="8">
        <v>1764750</v>
      </c>
    </row>
    <row r="813" spans="1:4" x14ac:dyDescent="0.3">
      <c r="A813" s="7">
        <v>41306</v>
      </c>
      <c r="B813" s="8">
        <v>78.099999999999994</v>
      </c>
      <c r="C813" s="8">
        <v>65651370</v>
      </c>
      <c r="D813" s="8">
        <v>1842350</v>
      </c>
    </row>
    <row r="814" spans="1:4" x14ac:dyDescent="0.3">
      <c r="A814" s="7">
        <v>41334</v>
      </c>
      <c r="B814" s="8">
        <v>77.900000000000006</v>
      </c>
      <c r="C814" s="8">
        <v>67504540</v>
      </c>
      <c r="D814" s="8">
        <v>2199480</v>
      </c>
    </row>
    <row r="815" spans="1:4" x14ac:dyDescent="0.3">
      <c r="A815" s="7">
        <v>41365</v>
      </c>
      <c r="B815" s="8">
        <v>77.400000000000006</v>
      </c>
      <c r="C815" s="8">
        <v>68271550</v>
      </c>
      <c r="D815" s="8">
        <v>1948860</v>
      </c>
    </row>
    <row r="816" spans="1:4" x14ac:dyDescent="0.3">
      <c r="A816" s="7">
        <v>41395</v>
      </c>
      <c r="B816" s="8">
        <v>77.3</v>
      </c>
      <c r="C816" s="8">
        <v>69495270</v>
      </c>
      <c r="D816" s="8">
        <v>1997200</v>
      </c>
    </row>
    <row r="817" spans="1:4" x14ac:dyDescent="0.3">
      <c r="A817" s="7">
        <v>41426</v>
      </c>
      <c r="B817" s="8">
        <v>76.400000000000006</v>
      </c>
      <c r="C817" s="8">
        <v>70721390</v>
      </c>
      <c r="D817" s="8">
        <v>1984970</v>
      </c>
    </row>
    <row r="818" spans="1:4" x14ac:dyDescent="0.3">
      <c r="A818" s="7">
        <v>41456</v>
      </c>
      <c r="B818" s="8">
        <v>76.3</v>
      </c>
      <c r="C818" s="8">
        <v>70678270</v>
      </c>
      <c r="D818" s="8">
        <v>1877410</v>
      </c>
    </row>
    <row r="819" spans="1:4" x14ac:dyDescent="0.3">
      <c r="A819" s="7">
        <v>41487</v>
      </c>
      <c r="B819" s="8">
        <v>77.5</v>
      </c>
      <c r="C819" s="8">
        <v>71433410</v>
      </c>
      <c r="D819" s="8">
        <v>1785790</v>
      </c>
    </row>
    <row r="820" spans="1:4" x14ac:dyDescent="0.3">
      <c r="A820" s="7">
        <v>41518</v>
      </c>
      <c r="B820" s="8">
        <v>77.7</v>
      </c>
      <c r="C820" s="8">
        <v>72337070</v>
      </c>
      <c r="D820" s="8">
        <v>1836770</v>
      </c>
    </row>
    <row r="821" spans="1:4" x14ac:dyDescent="0.3">
      <c r="A821" s="7">
        <v>41548</v>
      </c>
      <c r="B821" s="8">
        <v>76.400000000000006</v>
      </c>
      <c r="C821" s="8">
        <v>73139040</v>
      </c>
      <c r="D821" s="8">
        <v>1702740</v>
      </c>
    </row>
    <row r="822" spans="1:4" x14ac:dyDescent="0.3">
      <c r="A822" s="7">
        <v>41579</v>
      </c>
      <c r="B822" s="8">
        <v>75.8</v>
      </c>
      <c r="C822" s="8">
        <v>74455440</v>
      </c>
      <c r="D822" s="8">
        <v>1758110</v>
      </c>
    </row>
    <row r="823" spans="1:4" x14ac:dyDescent="0.3">
      <c r="A823" s="7">
        <v>41609</v>
      </c>
      <c r="B823" s="8">
        <v>76.8</v>
      </c>
      <c r="C823" s="8">
        <v>74748560</v>
      </c>
      <c r="D823" s="8">
        <v>1699240</v>
      </c>
    </row>
    <row r="824" spans="1:4" x14ac:dyDescent="0.3">
      <c r="A824" s="7">
        <v>41640</v>
      </c>
      <c r="B824" s="8">
        <v>77.099999999999994</v>
      </c>
      <c r="C824" s="8">
        <v>75843900</v>
      </c>
      <c r="D824" s="8">
        <v>1711730</v>
      </c>
    </row>
    <row r="825" spans="1:4" x14ac:dyDescent="0.3">
      <c r="A825" s="7">
        <v>41671</v>
      </c>
      <c r="B825" s="8">
        <v>77.5</v>
      </c>
      <c r="C825" s="8">
        <v>76577000</v>
      </c>
      <c r="D825" s="8">
        <v>1753100</v>
      </c>
    </row>
    <row r="826" spans="1:4" x14ac:dyDescent="0.3">
      <c r="A826" s="7">
        <v>41699</v>
      </c>
      <c r="B826" s="8">
        <v>77.8</v>
      </c>
      <c r="C826" s="8">
        <v>77055600</v>
      </c>
      <c r="D826" s="8">
        <v>1950490</v>
      </c>
    </row>
    <row r="827" spans="1:4" x14ac:dyDescent="0.3">
      <c r="A827" s="7">
        <v>41730</v>
      </c>
      <c r="B827" s="8">
        <v>76.8</v>
      </c>
      <c r="C827" s="8">
        <v>78331290</v>
      </c>
      <c r="D827" s="8">
        <v>1860940</v>
      </c>
    </row>
    <row r="828" spans="1:4" x14ac:dyDescent="0.3">
      <c r="A828" s="7">
        <v>41760</v>
      </c>
      <c r="B828" s="8">
        <v>76.599999999999994</v>
      </c>
      <c r="C828" s="8">
        <v>78835860</v>
      </c>
      <c r="D828" s="8">
        <v>1763970</v>
      </c>
    </row>
    <row r="829" spans="1:4" x14ac:dyDescent="0.3">
      <c r="A829" s="7">
        <v>41791</v>
      </c>
      <c r="B829" s="8">
        <v>77.2</v>
      </c>
      <c r="C829" s="8">
        <v>78993370</v>
      </c>
      <c r="D829" s="8">
        <v>1729580</v>
      </c>
    </row>
    <row r="830" spans="1:4" x14ac:dyDescent="0.3">
      <c r="A830" s="7">
        <v>41821</v>
      </c>
      <c r="B830" s="8">
        <v>76.5</v>
      </c>
      <c r="C830" s="8">
        <v>79492290</v>
      </c>
      <c r="D830" s="8">
        <v>1664490</v>
      </c>
    </row>
    <row r="831" spans="1:4" x14ac:dyDescent="0.3">
      <c r="A831" s="7">
        <v>41852</v>
      </c>
      <c r="B831" s="8">
        <v>75.8</v>
      </c>
      <c r="C831" s="8">
        <v>80667380</v>
      </c>
      <c r="D831" s="8">
        <v>1658510</v>
      </c>
    </row>
    <row r="832" spans="1:4" x14ac:dyDescent="0.3">
      <c r="A832" s="7">
        <v>41883</v>
      </c>
      <c r="B832" s="8">
        <v>75.8</v>
      </c>
      <c r="C832" s="8">
        <v>81277740</v>
      </c>
      <c r="D832" s="8">
        <v>1784820</v>
      </c>
    </row>
    <row r="833" spans="1:4" x14ac:dyDescent="0.3">
      <c r="A833" s="7">
        <v>41913</v>
      </c>
      <c r="B833" s="8">
        <v>75.900000000000006</v>
      </c>
      <c r="C833" s="8">
        <v>82241300</v>
      </c>
      <c r="D833" s="8">
        <v>1698690</v>
      </c>
    </row>
    <row r="834" spans="1:4" x14ac:dyDescent="0.3">
      <c r="A834" s="7">
        <v>41944</v>
      </c>
      <c r="B834" s="8">
        <v>75.7</v>
      </c>
      <c r="C834" s="8">
        <v>82635880</v>
      </c>
      <c r="D834" s="8">
        <v>1846990</v>
      </c>
    </row>
    <row r="835" spans="1:4" x14ac:dyDescent="0.3">
      <c r="A835" s="7">
        <v>41974</v>
      </c>
      <c r="B835" s="8">
        <v>76.3</v>
      </c>
      <c r="C835" s="8">
        <v>82833430</v>
      </c>
      <c r="D835" s="8">
        <v>1840330</v>
      </c>
    </row>
    <row r="836" spans="1:4" x14ac:dyDescent="0.3">
      <c r="A836" s="7">
        <v>42005</v>
      </c>
      <c r="B836" s="8">
        <v>76</v>
      </c>
      <c r="C836" s="8">
        <v>84078130</v>
      </c>
      <c r="D836" s="8">
        <v>1891940</v>
      </c>
    </row>
    <row r="837" spans="1:4" x14ac:dyDescent="0.3">
      <c r="A837" s="7">
        <v>42036</v>
      </c>
      <c r="B837" s="8">
        <v>76</v>
      </c>
      <c r="C837" s="8">
        <v>84994150</v>
      </c>
      <c r="D837" s="8">
        <v>1939040</v>
      </c>
    </row>
    <row r="838" spans="1:4" x14ac:dyDescent="0.3">
      <c r="A838" s="7">
        <v>42064</v>
      </c>
      <c r="B838" s="8">
        <v>76.3</v>
      </c>
      <c r="C838" s="8">
        <v>86789130</v>
      </c>
      <c r="D838" s="8">
        <v>2278090</v>
      </c>
    </row>
    <row r="839" spans="1:4" x14ac:dyDescent="0.3">
      <c r="A839" s="7">
        <v>42095</v>
      </c>
      <c r="B839" s="8">
        <v>75.5</v>
      </c>
      <c r="C839" s="8">
        <v>87029960</v>
      </c>
      <c r="D839" s="8">
        <v>2132920</v>
      </c>
    </row>
    <row r="840" spans="1:4" x14ac:dyDescent="0.3">
      <c r="A840" s="7">
        <v>42125</v>
      </c>
      <c r="B840" s="8">
        <v>75.599999999999994</v>
      </c>
      <c r="C840" s="8">
        <v>87384190</v>
      </c>
      <c r="D840" s="8">
        <v>2212960</v>
      </c>
    </row>
    <row r="841" spans="1:4" x14ac:dyDescent="0.3">
      <c r="A841" s="7">
        <v>42156</v>
      </c>
      <c r="B841" s="8">
        <v>75.8</v>
      </c>
      <c r="C841" s="8">
        <v>87457500</v>
      </c>
      <c r="D841" s="8">
        <v>2098990</v>
      </c>
    </row>
    <row r="842" spans="1:4" x14ac:dyDescent="0.3">
      <c r="A842" s="7">
        <v>42186</v>
      </c>
      <c r="B842" s="8">
        <v>74.8</v>
      </c>
      <c r="C842" s="8">
        <v>89459240</v>
      </c>
      <c r="D842" s="8">
        <v>2174870</v>
      </c>
    </row>
    <row r="843" spans="1:4" x14ac:dyDescent="0.3">
      <c r="A843" s="7">
        <v>42217</v>
      </c>
      <c r="B843" s="8">
        <v>74.5</v>
      </c>
      <c r="C843" s="8">
        <v>89300240</v>
      </c>
      <c r="D843" s="8">
        <v>2227270</v>
      </c>
    </row>
    <row r="844" spans="1:4" x14ac:dyDescent="0.3">
      <c r="A844" s="7">
        <v>42248</v>
      </c>
      <c r="B844" s="8">
        <v>74.900000000000006</v>
      </c>
      <c r="C844" s="8">
        <v>89462780</v>
      </c>
      <c r="D844" s="8">
        <v>2360620</v>
      </c>
    </row>
    <row r="845" spans="1:4" x14ac:dyDescent="0.3">
      <c r="A845" s="7">
        <v>42278</v>
      </c>
      <c r="B845" s="8">
        <v>74.7</v>
      </c>
      <c r="C845" s="8">
        <v>90911310</v>
      </c>
      <c r="D845" s="8">
        <v>2496840</v>
      </c>
    </row>
    <row r="846" spans="1:4" x14ac:dyDescent="0.3">
      <c r="A846" s="7">
        <v>42309</v>
      </c>
      <c r="B846" s="8">
        <v>75.400000000000006</v>
      </c>
      <c r="C846" s="8">
        <v>90727220</v>
      </c>
      <c r="D846" s="8">
        <v>2449620</v>
      </c>
    </row>
    <row r="847" spans="1:4" x14ac:dyDescent="0.3">
      <c r="A847" s="7">
        <v>42339</v>
      </c>
      <c r="B847" s="8">
        <v>76.5</v>
      </c>
      <c r="C847" s="8">
        <v>91323830</v>
      </c>
      <c r="D847" s="8">
        <v>2595350</v>
      </c>
    </row>
    <row r="848" spans="1:4" x14ac:dyDescent="0.3">
      <c r="A848" s="7">
        <v>42370</v>
      </c>
      <c r="B848" s="8">
        <v>76.400000000000006</v>
      </c>
      <c r="C848" s="8">
        <v>92870010</v>
      </c>
      <c r="D848" s="8">
        <v>2553110</v>
      </c>
    </row>
    <row r="849" spans="1:4" x14ac:dyDescent="0.3">
      <c r="A849" s="7">
        <v>42401</v>
      </c>
      <c r="B849" s="8">
        <v>77</v>
      </c>
      <c r="C849" s="8">
        <v>93204990</v>
      </c>
      <c r="D849" s="8">
        <v>2566040</v>
      </c>
    </row>
    <row r="850" spans="1:4" x14ac:dyDescent="0.3">
      <c r="A850" s="7">
        <v>42430</v>
      </c>
      <c r="B850" s="8">
        <v>77.7</v>
      </c>
      <c r="C850" s="8">
        <v>93272900</v>
      </c>
      <c r="D850" s="8">
        <v>2603990</v>
      </c>
    </row>
    <row r="851" spans="1:4" x14ac:dyDescent="0.3">
      <c r="A851" s="7">
        <v>42461</v>
      </c>
      <c r="B851" s="8">
        <v>75.900000000000006</v>
      </c>
      <c r="C851" s="8">
        <v>95253240</v>
      </c>
      <c r="D851" s="8">
        <v>2573350</v>
      </c>
    </row>
    <row r="852" spans="1:4" x14ac:dyDescent="0.3">
      <c r="A852" s="7">
        <v>42491</v>
      </c>
      <c r="B852" s="8">
        <v>76</v>
      </c>
      <c r="C852" s="8">
        <v>95140870</v>
      </c>
      <c r="D852" s="8">
        <v>2489610</v>
      </c>
    </row>
    <row r="853" spans="1:4" x14ac:dyDescent="0.3">
      <c r="A853" s="7">
        <v>42522</v>
      </c>
      <c r="B853" s="8">
        <v>75.7</v>
      </c>
      <c r="C853" s="8">
        <v>95435220</v>
      </c>
      <c r="D853" s="8">
        <v>2387780</v>
      </c>
    </row>
    <row r="854" spans="1:4" x14ac:dyDescent="0.3">
      <c r="A854" s="7">
        <v>42552</v>
      </c>
      <c r="B854" s="8">
        <v>74.900000000000006</v>
      </c>
      <c r="C854" s="8">
        <v>96877700</v>
      </c>
      <c r="D854" s="8">
        <v>2297520</v>
      </c>
    </row>
    <row r="855" spans="1:4" x14ac:dyDescent="0.3">
      <c r="A855" s="7">
        <v>42583</v>
      </c>
      <c r="B855" s="8">
        <v>74.400000000000006</v>
      </c>
      <c r="C855" s="8">
        <v>97269750</v>
      </c>
      <c r="D855" s="8">
        <v>2109280</v>
      </c>
    </row>
    <row r="856" spans="1:4" x14ac:dyDescent="0.3">
      <c r="A856" s="7">
        <v>42614</v>
      </c>
      <c r="B856" s="8">
        <v>74.3</v>
      </c>
      <c r="C856" s="8">
        <v>100936470</v>
      </c>
      <c r="D856" s="8">
        <v>2606770</v>
      </c>
    </row>
    <row r="857" spans="1:4" x14ac:dyDescent="0.3">
      <c r="A857" s="7">
        <v>42644</v>
      </c>
      <c r="B857" s="8">
        <v>74.400000000000006</v>
      </c>
      <c r="C857" s="8">
        <v>99317890</v>
      </c>
      <c r="D857" s="8">
        <v>2615550</v>
      </c>
    </row>
    <row r="858" spans="1:4" x14ac:dyDescent="0.3">
      <c r="A858" s="7">
        <v>42675</v>
      </c>
      <c r="B858" s="8">
        <v>69.3</v>
      </c>
      <c r="C858" s="8">
        <v>104846620</v>
      </c>
      <c r="D858" s="8">
        <v>2681270</v>
      </c>
    </row>
    <row r="859" spans="1:4" x14ac:dyDescent="0.3">
      <c r="A859" s="7">
        <v>42705</v>
      </c>
      <c r="B859" s="8">
        <v>70.099999999999994</v>
      </c>
      <c r="C859" s="8">
        <v>105686170</v>
      </c>
      <c r="D859" s="8">
        <v>2645090</v>
      </c>
    </row>
    <row r="860" spans="1:4" x14ac:dyDescent="0.3">
      <c r="A860" s="7">
        <v>42736</v>
      </c>
      <c r="B860" s="8">
        <v>70.7</v>
      </c>
      <c r="C860" s="8">
        <v>104650210</v>
      </c>
      <c r="D860" s="8">
        <v>2451170</v>
      </c>
    </row>
    <row r="861" spans="1:4" x14ac:dyDescent="0.3">
      <c r="A861" s="7">
        <v>42767</v>
      </c>
      <c r="B861" s="8">
        <v>71.2</v>
      </c>
      <c r="C861" s="8">
        <v>104367420</v>
      </c>
      <c r="D861" s="8">
        <v>2442600</v>
      </c>
    </row>
    <row r="862" spans="1:4" x14ac:dyDescent="0.3">
      <c r="A862" s="7">
        <v>42795</v>
      </c>
      <c r="B862" s="8">
        <v>72.900000000000006</v>
      </c>
      <c r="C862" s="8">
        <v>107576560</v>
      </c>
      <c r="D862" s="8">
        <v>2437300</v>
      </c>
    </row>
    <row r="863" spans="1:4" x14ac:dyDescent="0.3">
      <c r="A863" s="7">
        <v>42826</v>
      </c>
      <c r="B863" s="8">
        <v>71.8</v>
      </c>
      <c r="C863" s="8">
        <v>105644100</v>
      </c>
      <c r="D863" s="8">
        <v>2499350</v>
      </c>
    </row>
    <row r="864" spans="1:4" x14ac:dyDescent="0.3">
      <c r="A864" s="7">
        <v>42856</v>
      </c>
      <c r="B864" s="8">
        <v>72.099999999999994</v>
      </c>
      <c r="C864" s="8">
        <v>104995620</v>
      </c>
      <c r="D864" s="8">
        <v>2453820</v>
      </c>
    </row>
    <row r="865" spans="1:4" x14ac:dyDescent="0.3">
      <c r="A865" s="7">
        <v>42887</v>
      </c>
      <c r="B865" s="8">
        <v>72.599999999999994</v>
      </c>
      <c r="C865" s="8">
        <v>107651120</v>
      </c>
      <c r="D865" s="8">
        <v>2482060</v>
      </c>
    </row>
    <row r="866" spans="1:4" x14ac:dyDescent="0.3">
      <c r="A866" s="7">
        <v>42917</v>
      </c>
      <c r="B866" s="8">
        <v>72.3</v>
      </c>
      <c r="C866" s="8">
        <v>106113950</v>
      </c>
      <c r="D866" s="8">
        <v>2344020</v>
      </c>
    </row>
    <row r="867" spans="1:4" x14ac:dyDescent="0.3">
      <c r="A867" s="7">
        <v>42948</v>
      </c>
      <c r="B867" s="8">
        <v>72.599999999999994</v>
      </c>
      <c r="C867" s="8">
        <v>105937120</v>
      </c>
      <c r="D867" s="8">
        <v>2411780</v>
      </c>
    </row>
    <row r="868" spans="1:4" x14ac:dyDescent="0.3">
      <c r="A868" s="7">
        <v>42979</v>
      </c>
      <c r="B868" s="8">
        <v>73.099999999999994</v>
      </c>
      <c r="C868" s="8">
        <v>109175420</v>
      </c>
      <c r="D868" s="8">
        <v>2502550</v>
      </c>
    </row>
    <row r="869" spans="1:4" x14ac:dyDescent="0.3">
      <c r="A869" s="7">
        <v>43009</v>
      </c>
      <c r="B869" s="8">
        <v>73</v>
      </c>
      <c r="C869" s="8">
        <v>107975520</v>
      </c>
      <c r="D869" s="8">
        <v>2511390</v>
      </c>
    </row>
    <row r="870" spans="1:4" x14ac:dyDescent="0.3">
      <c r="A870" s="7">
        <v>43040</v>
      </c>
      <c r="B870" s="8">
        <v>73.5</v>
      </c>
      <c r="C870" s="8">
        <v>107948260</v>
      </c>
      <c r="D870" s="8">
        <v>2490740</v>
      </c>
    </row>
    <row r="871" spans="1:4" x14ac:dyDescent="0.3">
      <c r="A871" s="7">
        <v>43070</v>
      </c>
      <c r="B871" s="8">
        <v>74.7</v>
      </c>
      <c r="C871" s="8">
        <v>109521910</v>
      </c>
      <c r="D871" s="8">
        <v>2280800</v>
      </c>
    </row>
    <row r="872" spans="1:4" x14ac:dyDescent="0.3">
      <c r="A872" s="7">
        <v>43101</v>
      </c>
      <c r="B872" s="8">
        <v>74.5</v>
      </c>
      <c r="C872" s="8">
        <v>109421760</v>
      </c>
      <c r="D872" s="8">
        <v>2407910</v>
      </c>
    </row>
    <row r="873" spans="1:4" x14ac:dyDescent="0.3">
      <c r="A873" s="7">
        <v>43132</v>
      </c>
      <c r="B873" s="8">
        <v>74.900000000000006</v>
      </c>
      <c r="C873" s="8">
        <v>109962180</v>
      </c>
      <c r="D873" s="8">
        <v>2467020</v>
      </c>
    </row>
    <row r="874" spans="1:4" x14ac:dyDescent="0.3">
      <c r="A874" s="7">
        <v>43160</v>
      </c>
      <c r="B874" s="8">
        <v>75.5</v>
      </c>
      <c r="C874" s="8">
        <v>114260490</v>
      </c>
      <c r="D874" s="8">
        <v>2614560</v>
      </c>
    </row>
    <row r="875" spans="1:4" x14ac:dyDescent="0.3">
      <c r="A875" s="7">
        <v>43191</v>
      </c>
      <c r="B875" s="8">
        <v>74.8</v>
      </c>
      <c r="C875" s="8">
        <v>113814220</v>
      </c>
      <c r="D875" s="8">
        <v>2878740</v>
      </c>
    </row>
    <row r="876" spans="1:4" x14ac:dyDescent="0.3">
      <c r="A876" s="7">
        <v>43221</v>
      </c>
      <c r="B876" s="8">
        <v>75.2</v>
      </c>
      <c r="C876" s="8">
        <v>113528220</v>
      </c>
      <c r="D876" s="8">
        <v>2870650</v>
      </c>
    </row>
    <row r="877" spans="1:4" x14ac:dyDescent="0.3">
      <c r="A877" s="7">
        <v>43252</v>
      </c>
      <c r="B877" s="8">
        <v>75.400000000000006</v>
      </c>
      <c r="C877" s="8">
        <v>114982230</v>
      </c>
      <c r="D877" s="8">
        <v>2678360</v>
      </c>
    </row>
    <row r="878" spans="1:4" x14ac:dyDescent="0.3">
      <c r="A878" s="7">
        <v>43282</v>
      </c>
      <c r="B878" s="8">
        <v>74.7</v>
      </c>
      <c r="C878" s="8">
        <v>115298730</v>
      </c>
      <c r="D878" s="8">
        <v>2809530</v>
      </c>
    </row>
    <row r="879" spans="1:4" x14ac:dyDescent="0.3">
      <c r="A879" s="7">
        <v>43313</v>
      </c>
      <c r="B879" s="8">
        <v>75.400000000000006</v>
      </c>
      <c r="C879" s="8">
        <v>116465160</v>
      </c>
      <c r="D879" s="8">
        <v>2876420</v>
      </c>
    </row>
    <row r="880" spans="1:4" x14ac:dyDescent="0.3">
      <c r="A880" s="7">
        <v>43344</v>
      </c>
      <c r="B880" s="8">
        <v>76.099999999999994</v>
      </c>
      <c r="C880" s="8">
        <v>117998550</v>
      </c>
      <c r="D880" s="8">
        <v>2845860</v>
      </c>
    </row>
    <row r="881" spans="1:4" x14ac:dyDescent="0.3">
      <c r="A881" s="7">
        <v>43374</v>
      </c>
      <c r="B881" s="8">
        <v>76.7</v>
      </c>
      <c r="C881" s="8">
        <v>117712550</v>
      </c>
      <c r="D881" s="8">
        <v>2859990</v>
      </c>
    </row>
    <row r="882" spans="1:4" x14ac:dyDescent="0.3">
      <c r="A882" s="7">
        <v>43405</v>
      </c>
      <c r="B882" s="8">
        <v>77.099999999999994</v>
      </c>
      <c r="C882" s="8">
        <v>119602920</v>
      </c>
      <c r="D882" s="8">
        <v>2846780</v>
      </c>
    </row>
    <row r="883" spans="1:4" x14ac:dyDescent="0.3">
      <c r="A883" s="7">
        <v>43435</v>
      </c>
      <c r="B883" s="8">
        <v>78.2</v>
      </c>
      <c r="C883" s="8">
        <v>119249040</v>
      </c>
      <c r="D883" s="8">
        <v>3296710</v>
      </c>
    </row>
    <row r="884" spans="1:4" x14ac:dyDescent="0.3">
      <c r="A884" s="7">
        <v>43466</v>
      </c>
      <c r="B884" s="8">
        <v>78</v>
      </c>
      <c r="C884" s="8">
        <v>119945100</v>
      </c>
      <c r="D884" s="8">
        <v>3051480</v>
      </c>
    </row>
    <row r="885" spans="1:4" x14ac:dyDescent="0.3">
      <c r="A885" s="7">
        <v>43497</v>
      </c>
      <c r="B885" s="8">
        <v>78.099999999999994</v>
      </c>
      <c r="C885" s="8">
        <v>120932930</v>
      </c>
      <c r="D885" s="8">
        <v>3180850</v>
      </c>
    </row>
    <row r="886" spans="1:4" x14ac:dyDescent="0.3">
      <c r="A886" s="7">
        <v>43525</v>
      </c>
      <c r="B886" s="8">
        <v>77.7</v>
      </c>
      <c r="C886" s="8">
        <v>125737720</v>
      </c>
      <c r="D886" s="8">
        <v>3278140</v>
      </c>
    </row>
    <row r="887" spans="1:4" x14ac:dyDescent="0.3">
      <c r="A887" s="7">
        <v>43556</v>
      </c>
      <c r="B887" s="8">
        <v>77.099999999999994</v>
      </c>
      <c r="C887" s="8">
        <v>124838690</v>
      </c>
      <c r="D887" s="8">
        <v>3199080</v>
      </c>
    </row>
    <row r="888" spans="1:4" x14ac:dyDescent="0.3">
      <c r="A888" s="7">
        <v>43586</v>
      </c>
      <c r="B888" s="8">
        <v>76.8</v>
      </c>
      <c r="C888" s="8">
        <v>126129080</v>
      </c>
      <c r="D888" s="8">
        <v>3131620</v>
      </c>
    </row>
    <row r="889" spans="1:4" x14ac:dyDescent="0.3">
      <c r="A889" s="7">
        <v>43617</v>
      </c>
      <c r="B889" s="8">
        <v>76.400000000000006</v>
      </c>
      <c r="C889" s="8">
        <v>126912040</v>
      </c>
      <c r="D889" s="8">
        <v>3192780</v>
      </c>
    </row>
    <row r="890" spans="1:4" x14ac:dyDescent="0.3">
      <c r="A890" s="7">
        <v>43647</v>
      </c>
      <c r="B890" s="8">
        <v>76.5</v>
      </c>
      <c r="C890" s="8">
        <v>126335270</v>
      </c>
      <c r="D890" s="8">
        <v>3153190</v>
      </c>
    </row>
    <row r="891" spans="1:4" x14ac:dyDescent="0.3">
      <c r="A891" s="7">
        <v>43678</v>
      </c>
      <c r="B891" s="8">
        <v>75.7</v>
      </c>
      <c r="C891" s="8">
        <v>127801970</v>
      </c>
      <c r="D891" s="8">
        <v>3295500</v>
      </c>
    </row>
    <row r="892" spans="1:4" x14ac:dyDescent="0.3">
      <c r="A892" s="7">
        <v>43709</v>
      </c>
      <c r="B892" s="8">
        <v>75.7</v>
      </c>
      <c r="C892" s="8">
        <v>129064610</v>
      </c>
      <c r="D892" s="8">
        <v>3184100</v>
      </c>
    </row>
    <row r="893" spans="1:4" x14ac:dyDescent="0.3">
      <c r="A893" s="7">
        <v>43739</v>
      </c>
      <c r="B893" s="8">
        <v>75.8</v>
      </c>
      <c r="C893" s="8">
        <v>129780840</v>
      </c>
      <c r="D893" s="8">
        <v>3072160</v>
      </c>
    </row>
    <row r="894" spans="1:4" x14ac:dyDescent="0.3">
      <c r="A894" s="7">
        <v>43770</v>
      </c>
      <c r="B894" s="8">
        <v>75.5</v>
      </c>
      <c r="C894" s="8">
        <v>130988290</v>
      </c>
      <c r="D894" s="8">
        <v>2072810</v>
      </c>
    </row>
    <row r="895" spans="1:4" x14ac:dyDescent="0.3">
      <c r="A895" s="7">
        <v>43800</v>
      </c>
      <c r="B895" s="8">
        <v>76.2</v>
      </c>
      <c r="C895" s="8">
        <v>130762530</v>
      </c>
      <c r="D895" s="8">
        <v>2312990</v>
      </c>
    </row>
    <row r="896" spans="1:4" x14ac:dyDescent="0.3">
      <c r="A896" s="7">
        <v>43831</v>
      </c>
      <c r="B896" s="8">
        <v>75.8</v>
      </c>
      <c r="C896" s="8">
        <v>133240010</v>
      </c>
      <c r="D896" s="8">
        <v>2316230</v>
      </c>
    </row>
    <row r="897" spans="1:4" x14ac:dyDescent="0.3">
      <c r="A897" s="7">
        <v>43862</v>
      </c>
      <c r="B897" s="8">
        <v>75.8</v>
      </c>
      <c r="C897" s="8">
        <v>133262680</v>
      </c>
      <c r="D897" s="8">
        <v>2619590</v>
      </c>
    </row>
    <row r="898" spans="1:4" x14ac:dyDescent="0.3">
      <c r="A898" s="7">
        <v>43891</v>
      </c>
      <c r="B898" s="8">
        <v>76.400000000000006</v>
      </c>
      <c r="C898" s="8">
        <v>135674920</v>
      </c>
      <c r="D898" s="8">
        <v>2602380</v>
      </c>
    </row>
    <row r="899" spans="1:4" x14ac:dyDescent="0.3">
      <c r="A899" s="7">
        <v>43922</v>
      </c>
      <c r="B899" s="8">
        <v>74.900000000000006</v>
      </c>
      <c r="C899" s="8">
        <v>137231820</v>
      </c>
      <c r="D899" s="8">
        <v>2675970</v>
      </c>
    </row>
    <row r="900" spans="1:4" x14ac:dyDescent="0.3">
      <c r="A900" s="7">
        <v>43952</v>
      </c>
      <c r="B900" s="8">
        <v>73.3</v>
      </c>
      <c r="C900" s="8">
        <v>139426460</v>
      </c>
      <c r="D900" s="8">
        <v>2650580</v>
      </c>
    </row>
    <row r="901" spans="1:4" x14ac:dyDescent="0.3">
      <c r="A901" s="7">
        <v>43983</v>
      </c>
      <c r="B901" s="8">
        <v>73.599999999999994</v>
      </c>
      <c r="C901" s="8">
        <v>139151140</v>
      </c>
      <c r="D901" s="8">
        <v>2608390</v>
      </c>
    </row>
    <row r="902" spans="1:4" x14ac:dyDescent="0.3">
      <c r="A902" s="7">
        <v>44013</v>
      </c>
      <c r="B902" s="8">
        <v>72.599999999999994</v>
      </c>
      <c r="C902" s="8">
        <v>141612690</v>
      </c>
      <c r="D902" s="8">
        <v>2400220</v>
      </c>
    </row>
    <row r="903" spans="1:4" x14ac:dyDescent="0.3">
      <c r="A903" s="7">
        <v>44044</v>
      </c>
      <c r="B903" s="8">
        <v>72.099999999999994</v>
      </c>
      <c r="C903" s="8">
        <v>141767930</v>
      </c>
      <c r="D903" s="8">
        <v>2194890</v>
      </c>
    </row>
    <row r="904" spans="1:4" x14ac:dyDescent="0.3">
      <c r="A904" s="7">
        <v>44075</v>
      </c>
      <c r="B904" s="8">
        <v>72</v>
      </c>
      <c r="C904" s="8">
        <v>142624030</v>
      </c>
      <c r="D904" s="8">
        <v>2180220</v>
      </c>
    </row>
    <row r="905" spans="1:4" x14ac:dyDescent="0.3">
      <c r="A905" s="7">
        <v>44105</v>
      </c>
      <c r="B905" s="8">
        <v>72</v>
      </c>
      <c r="C905" s="8">
        <v>144200000</v>
      </c>
      <c r="D905" s="8">
        <v>2169190</v>
      </c>
    </row>
    <row r="906" spans="1:4" x14ac:dyDescent="0.3">
      <c r="A906" s="7">
        <v>44136</v>
      </c>
      <c r="B906" s="8">
        <v>72.2</v>
      </c>
      <c r="C906" s="8">
        <v>144973510</v>
      </c>
      <c r="D906" s="8">
        <v>2057720</v>
      </c>
    </row>
    <row r="907" spans="1:4" x14ac:dyDescent="0.3">
      <c r="A907" s="7">
        <v>44166</v>
      </c>
      <c r="B907" s="8">
        <v>73.099999999999994</v>
      </c>
      <c r="C907" s="8">
        <v>144883700</v>
      </c>
      <c r="D907" s="8">
        <v>2042540</v>
      </c>
    </row>
    <row r="908" spans="1:4" x14ac:dyDescent="0.3">
      <c r="A908" s="7">
        <v>44197</v>
      </c>
      <c r="B908" s="8">
        <v>72.3</v>
      </c>
      <c r="C908" s="8">
        <v>148027650</v>
      </c>
      <c r="D908" s="8">
        <v>1930560</v>
      </c>
    </row>
    <row r="909" spans="1:4" x14ac:dyDescent="0.3">
      <c r="A909" s="7">
        <v>44228</v>
      </c>
      <c r="B909" s="8">
        <v>72.2</v>
      </c>
      <c r="C909" s="8">
        <v>149335800</v>
      </c>
      <c r="D909" s="8">
        <v>1912210</v>
      </c>
    </row>
    <row r="910" spans="1:4" x14ac:dyDescent="0.3">
      <c r="A910" s="7">
        <v>44256</v>
      </c>
      <c r="B910" s="8">
        <v>72.400000000000006</v>
      </c>
      <c r="C910" s="8">
        <v>151135120</v>
      </c>
      <c r="D910" s="8">
        <v>1975410</v>
      </c>
    </row>
    <row r="911" spans="1:4" x14ac:dyDescent="0.3">
      <c r="A911" s="7">
        <v>44287</v>
      </c>
      <c r="B911" s="8">
        <v>71.5</v>
      </c>
      <c r="C911" s="8">
        <v>152601040</v>
      </c>
      <c r="D911" s="8">
        <v>2112870</v>
      </c>
    </row>
    <row r="912" spans="1:4" x14ac:dyDescent="0.3">
      <c r="A912" s="7">
        <v>44317</v>
      </c>
      <c r="B912" s="9">
        <v>70.900000000000006</v>
      </c>
      <c r="C912" s="9">
        <v>152611520</v>
      </c>
      <c r="D912" s="9">
        <v>1910720</v>
      </c>
    </row>
    <row r="913" spans="1:4" x14ac:dyDescent="0.3">
      <c r="A913" s="7">
        <v>44348</v>
      </c>
      <c r="B913" s="8">
        <v>71.099999999999994</v>
      </c>
      <c r="C913" s="8">
        <v>152723520</v>
      </c>
      <c r="D913" s="8">
        <v>1889300</v>
      </c>
    </row>
    <row r="914" spans="1:4" x14ac:dyDescent="0.3">
      <c r="A914" s="7">
        <v>44378</v>
      </c>
      <c r="B914" s="8">
        <v>70.2</v>
      </c>
      <c r="C914" s="8">
        <v>155490960</v>
      </c>
      <c r="D914" s="8">
        <v>1983680</v>
      </c>
    </row>
    <row r="915" spans="1:4" x14ac:dyDescent="0.3">
      <c r="A915" s="7">
        <v>44409</v>
      </c>
      <c r="B915" s="8">
        <v>70.2</v>
      </c>
      <c r="C915" s="8">
        <v>155170500</v>
      </c>
      <c r="D915" s="8">
        <v>1959910</v>
      </c>
    </row>
    <row r="916" spans="1:4" x14ac:dyDescent="0.3">
      <c r="A916" s="7">
        <v>44440</v>
      </c>
      <c r="B916" s="8">
        <v>70.2</v>
      </c>
      <c r="C916" s="8">
        <v>155989480</v>
      </c>
      <c r="D916" s="8">
        <v>2010090</v>
      </c>
    </row>
    <row r="917" spans="1:4" x14ac:dyDescent="0.3">
      <c r="A917" s="7">
        <v>44470</v>
      </c>
      <c r="B917" s="8">
        <v>70</v>
      </c>
      <c r="C917" s="8">
        <v>158660610</v>
      </c>
      <c r="D917" s="8">
        <v>2139420</v>
      </c>
    </row>
    <row r="918" spans="1:4" x14ac:dyDescent="0.3">
      <c r="A918" s="7">
        <v>44501</v>
      </c>
      <c r="B918" s="8">
        <v>71</v>
      </c>
      <c r="C918" s="8">
        <v>157847170</v>
      </c>
      <c r="D918" s="8">
        <v>2135150</v>
      </c>
    </row>
    <row r="919" spans="1:4" x14ac:dyDescent="0.3">
      <c r="A919" s="7">
        <v>44531</v>
      </c>
      <c r="B919" s="8">
        <v>71.3</v>
      </c>
      <c r="C919" s="8">
        <v>162418540</v>
      </c>
      <c r="D919" s="8">
        <v>2268920</v>
      </c>
    </row>
    <row r="920" spans="1:4" x14ac:dyDescent="0.3">
      <c r="A920" s="7">
        <v>44562</v>
      </c>
      <c r="B920" s="8">
        <v>71.5</v>
      </c>
      <c r="C920" s="8">
        <v>160325260</v>
      </c>
      <c r="D920" s="8">
        <v>2408680</v>
      </c>
    </row>
    <row r="921" spans="1:4" x14ac:dyDescent="0.3">
      <c r="A921" s="7">
        <v>44593</v>
      </c>
      <c r="B921" s="8">
        <v>71.8</v>
      </c>
      <c r="C921" s="8">
        <v>162175290</v>
      </c>
      <c r="D921" s="8">
        <v>2328230</v>
      </c>
    </row>
    <row r="922" spans="1:4" x14ac:dyDescent="0.3">
      <c r="A922" s="7">
        <v>44621</v>
      </c>
      <c r="B922" s="8">
        <v>72.2</v>
      </c>
      <c r="C922" s="8">
        <v>164653130</v>
      </c>
      <c r="D922" s="8">
        <v>2436370</v>
      </c>
    </row>
    <row r="923" spans="1:4" x14ac:dyDescent="0.3">
      <c r="A923" s="7">
        <v>44652</v>
      </c>
      <c r="B923" s="9">
        <v>71.5</v>
      </c>
      <c r="C923" s="9">
        <v>167818220</v>
      </c>
      <c r="D923" s="9">
        <v>2769770</v>
      </c>
    </row>
    <row r="924" spans="1:4" x14ac:dyDescent="0.3">
      <c r="A924" s="7">
        <v>44682</v>
      </c>
      <c r="B924" s="9">
        <v>72.599999999999994</v>
      </c>
      <c r="C924" s="9">
        <v>165742741</v>
      </c>
      <c r="D924" s="9">
        <v>2874923</v>
      </c>
    </row>
    <row r="925" spans="1:4" x14ac:dyDescent="0.3">
      <c r="A925" s="7">
        <v>44713</v>
      </c>
      <c r="B925" s="9">
        <v>73.3</v>
      </c>
      <c r="C925" s="9">
        <v>165697414</v>
      </c>
      <c r="D925" s="9">
        <v>2908479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865EF-BCF5-4AB5-AF91-95F637B30D79}">
  <dimension ref="A1:B136"/>
  <sheetViews>
    <sheetView topLeftCell="A95" workbookViewId="0">
      <selection activeCell="A136" sqref="A136"/>
    </sheetView>
  </sheetViews>
  <sheetFormatPr defaultRowHeight="14.4" x14ac:dyDescent="0.3"/>
  <sheetData>
    <row r="1" spans="1:2" x14ac:dyDescent="0.3">
      <c r="A1" t="s">
        <v>40</v>
      </c>
      <c r="B1" t="s">
        <v>41</v>
      </c>
    </row>
    <row r="2" spans="1:2" x14ac:dyDescent="0.3">
      <c r="A2" s="7">
        <v>40664</v>
      </c>
      <c r="B2" s="10">
        <f>74.3/(100)</f>
        <v>0.74299999999999999</v>
      </c>
    </row>
    <row r="3" spans="1:2" x14ac:dyDescent="0.3">
      <c r="A3" s="7">
        <v>40695</v>
      </c>
      <c r="B3" s="10">
        <f>74.7/(100)</f>
        <v>0.747</v>
      </c>
    </row>
    <row r="4" spans="1:2" x14ac:dyDescent="0.3">
      <c r="A4" s="7">
        <v>40725</v>
      </c>
      <c r="B4" s="10">
        <f>73.1/(100)</f>
        <v>0.73099999999999998</v>
      </c>
    </row>
    <row r="5" spans="1:2" x14ac:dyDescent="0.3">
      <c r="A5" s="7">
        <v>40756</v>
      </c>
      <c r="B5" s="10">
        <f>73.4/(100)</f>
        <v>0.7340000000000001</v>
      </c>
    </row>
    <row r="6" spans="1:2" x14ac:dyDescent="0.3">
      <c r="A6" s="7">
        <v>40787</v>
      </c>
      <c r="B6" s="10">
        <f>73.9/(100)</f>
        <v>0.7390000000000001</v>
      </c>
    </row>
    <row r="7" spans="1:2" x14ac:dyDescent="0.3">
      <c r="A7" s="7">
        <v>40817</v>
      </c>
      <c r="B7" s="10">
        <f>73.7/(100)</f>
        <v>0.73699999999999999</v>
      </c>
    </row>
    <row r="8" spans="1:2" x14ac:dyDescent="0.3">
      <c r="A8" s="7">
        <v>40848</v>
      </c>
      <c r="B8" s="10">
        <f>74.3/(100)</f>
        <v>0.74299999999999999</v>
      </c>
    </row>
    <row r="9" spans="1:2" x14ac:dyDescent="0.3">
      <c r="A9" s="7">
        <v>40878</v>
      </c>
      <c r="B9" s="10">
        <f>74.9/(100)</f>
        <v>0.74900000000000011</v>
      </c>
    </row>
    <row r="10" spans="1:2" x14ac:dyDescent="0.3">
      <c r="A10" s="7">
        <v>40909</v>
      </c>
      <c r="B10" s="10">
        <f>75.4/(100)</f>
        <v>0.754</v>
      </c>
    </row>
    <row r="11" spans="1:2" x14ac:dyDescent="0.3">
      <c r="A11" s="7">
        <v>40940</v>
      </c>
      <c r="B11" s="10">
        <f>75.8/(100)</f>
        <v>0.75800000000000001</v>
      </c>
    </row>
    <row r="12" spans="1:2" x14ac:dyDescent="0.3">
      <c r="A12" s="7">
        <v>40969</v>
      </c>
      <c r="B12" s="10">
        <f>78/(100)</f>
        <v>0.78</v>
      </c>
    </row>
    <row r="13" spans="1:2" x14ac:dyDescent="0.3">
      <c r="A13" s="7">
        <v>41000</v>
      </c>
      <c r="B13" s="10">
        <f>76.2/(100)</f>
        <v>0.76200000000000001</v>
      </c>
    </row>
    <row r="14" spans="1:2" x14ac:dyDescent="0.3">
      <c r="A14" s="7">
        <v>41030</v>
      </c>
      <c r="B14" s="10">
        <f>76.6/(100)</f>
        <v>0.7659999999999999</v>
      </c>
    </row>
    <row r="15" spans="1:2" x14ac:dyDescent="0.3">
      <c r="A15" s="7">
        <v>41061</v>
      </c>
      <c r="B15" s="10">
        <f>76.4/(100)</f>
        <v>0.76400000000000001</v>
      </c>
    </row>
    <row r="16" spans="1:2" x14ac:dyDescent="0.3">
      <c r="A16" s="7">
        <v>41091</v>
      </c>
      <c r="B16" s="10">
        <f>75.3/(100)</f>
        <v>0.753</v>
      </c>
    </row>
    <row r="17" spans="1:2" x14ac:dyDescent="0.3">
      <c r="A17" s="7">
        <v>41122</v>
      </c>
      <c r="B17" s="10">
        <f>75/(100)</f>
        <v>0.75</v>
      </c>
    </row>
    <row r="18" spans="1:2" x14ac:dyDescent="0.3">
      <c r="A18" s="7">
        <v>41153</v>
      </c>
      <c r="B18" s="10">
        <f>75.3/(100)</f>
        <v>0.753</v>
      </c>
    </row>
    <row r="19" spans="1:2" x14ac:dyDescent="0.3">
      <c r="A19" s="7">
        <v>41183</v>
      </c>
      <c r="B19" s="10">
        <f>75.3/(100)</f>
        <v>0.753</v>
      </c>
    </row>
    <row r="20" spans="1:2" x14ac:dyDescent="0.3">
      <c r="A20" s="7">
        <v>41214</v>
      </c>
      <c r="B20" s="10">
        <f>77/(100)</f>
        <v>0.77</v>
      </c>
    </row>
    <row r="21" spans="1:2" x14ac:dyDescent="0.3">
      <c r="A21" s="7">
        <v>41244</v>
      </c>
      <c r="B21" s="10">
        <f>77.6/(100)</f>
        <v>0.77599999999999991</v>
      </c>
    </row>
    <row r="22" spans="1:2" x14ac:dyDescent="0.3">
      <c r="A22" s="7">
        <v>41275</v>
      </c>
      <c r="B22" s="10">
        <f>77.4/(100)</f>
        <v>0.77400000000000002</v>
      </c>
    </row>
    <row r="23" spans="1:2" x14ac:dyDescent="0.3">
      <c r="A23" s="7">
        <v>41306</v>
      </c>
      <c r="B23" s="10">
        <f>78.1/(100)</f>
        <v>0.78099999999999992</v>
      </c>
    </row>
    <row r="24" spans="1:2" x14ac:dyDescent="0.3">
      <c r="A24" s="7">
        <v>41334</v>
      </c>
      <c r="B24" s="10">
        <f>77.9/(100)</f>
        <v>0.77900000000000003</v>
      </c>
    </row>
    <row r="25" spans="1:2" x14ac:dyDescent="0.3">
      <c r="A25" s="7">
        <v>41365</v>
      </c>
      <c r="B25" s="10">
        <f>77.4/(100)</f>
        <v>0.77400000000000002</v>
      </c>
    </row>
    <row r="26" spans="1:2" x14ac:dyDescent="0.3">
      <c r="A26" s="7">
        <v>41395</v>
      </c>
      <c r="B26" s="10">
        <f>77.3/(100)</f>
        <v>0.77300000000000002</v>
      </c>
    </row>
    <row r="27" spans="1:2" x14ac:dyDescent="0.3">
      <c r="A27" s="7">
        <v>41426</v>
      </c>
      <c r="B27" s="10">
        <f>76.4/(100)</f>
        <v>0.76400000000000001</v>
      </c>
    </row>
    <row r="28" spans="1:2" x14ac:dyDescent="0.3">
      <c r="A28" s="7">
        <v>41456</v>
      </c>
      <c r="B28" s="10">
        <f>76.3/(100)</f>
        <v>0.76300000000000001</v>
      </c>
    </row>
    <row r="29" spans="1:2" x14ac:dyDescent="0.3">
      <c r="A29" s="7">
        <v>41487</v>
      </c>
      <c r="B29" s="10">
        <f>77.5/(100)</f>
        <v>0.77500000000000002</v>
      </c>
    </row>
    <row r="30" spans="1:2" x14ac:dyDescent="0.3">
      <c r="A30" s="7">
        <v>41518</v>
      </c>
      <c r="B30" s="10">
        <f>77.7/(100)</f>
        <v>0.77700000000000002</v>
      </c>
    </row>
    <row r="31" spans="1:2" x14ac:dyDescent="0.3">
      <c r="A31" s="7">
        <v>41548</v>
      </c>
      <c r="B31" s="10">
        <f>76.4/(100)</f>
        <v>0.76400000000000001</v>
      </c>
    </row>
    <row r="32" spans="1:2" x14ac:dyDescent="0.3">
      <c r="A32" s="7">
        <v>41579</v>
      </c>
      <c r="B32" s="10">
        <f>75.8/(100)</f>
        <v>0.75800000000000001</v>
      </c>
    </row>
    <row r="33" spans="1:2" x14ac:dyDescent="0.3">
      <c r="A33" s="7">
        <v>41609</v>
      </c>
      <c r="B33" s="10">
        <f>76.8/(100)</f>
        <v>0.76800000000000002</v>
      </c>
    </row>
    <row r="34" spans="1:2" x14ac:dyDescent="0.3">
      <c r="A34" s="7">
        <v>41640</v>
      </c>
      <c r="B34" s="10">
        <f>77.1/(100)</f>
        <v>0.77099999999999991</v>
      </c>
    </row>
    <row r="35" spans="1:2" x14ac:dyDescent="0.3">
      <c r="A35" s="7">
        <v>41671</v>
      </c>
      <c r="B35" s="10">
        <f>77.5/(100)</f>
        <v>0.77500000000000002</v>
      </c>
    </row>
    <row r="36" spans="1:2" x14ac:dyDescent="0.3">
      <c r="A36" s="7">
        <v>41699</v>
      </c>
      <c r="B36" s="10">
        <f>77.8/(100)</f>
        <v>0.77800000000000002</v>
      </c>
    </row>
    <row r="37" spans="1:2" x14ac:dyDescent="0.3">
      <c r="A37" s="7">
        <v>41730</v>
      </c>
      <c r="B37" s="10">
        <f>76.8/(100)</f>
        <v>0.76800000000000002</v>
      </c>
    </row>
    <row r="38" spans="1:2" x14ac:dyDescent="0.3">
      <c r="A38" s="7">
        <v>41760</v>
      </c>
      <c r="B38" s="10">
        <f>76.6/(100)</f>
        <v>0.7659999999999999</v>
      </c>
    </row>
    <row r="39" spans="1:2" x14ac:dyDescent="0.3">
      <c r="A39" s="7">
        <v>41791</v>
      </c>
      <c r="B39" s="10">
        <f>77.2/(100)</f>
        <v>0.77200000000000002</v>
      </c>
    </row>
    <row r="40" spans="1:2" x14ac:dyDescent="0.3">
      <c r="A40" s="7">
        <v>41821</v>
      </c>
      <c r="B40" s="10">
        <f>76.5/(100)</f>
        <v>0.76500000000000001</v>
      </c>
    </row>
    <row r="41" spans="1:2" x14ac:dyDescent="0.3">
      <c r="A41" s="7">
        <v>41852</v>
      </c>
      <c r="B41" s="10">
        <f>75.8/(100)</f>
        <v>0.75800000000000001</v>
      </c>
    </row>
    <row r="42" spans="1:2" x14ac:dyDescent="0.3">
      <c r="A42" s="7">
        <v>41883</v>
      </c>
      <c r="B42" s="10">
        <f>75.8/(100)</f>
        <v>0.75800000000000001</v>
      </c>
    </row>
    <row r="43" spans="1:2" x14ac:dyDescent="0.3">
      <c r="A43" s="7">
        <v>41913</v>
      </c>
      <c r="B43" s="10">
        <f>75.9/(100)</f>
        <v>0.75900000000000001</v>
      </c>
    </row>
    <row r="44" spans="1:2" x14ac:dyDescent="0.3">
      <c r="A44" s="7">
        <v>41944</v>
      </c>
      <c r="B44" s="10">
        <f>75.7/(100)</f>
        <v>0.75700000000000001</v>
      </c>
    </row>
    <row r="45" spans="1:2" x14ac:dyDescent="0.3">
      <c r="A45" s="7">
        <v>41974</v>
      </c>
      <c r="B45" s="10">
        <f>76.3/(100)</f>
        <v>0.76300000000000001</v>
      </c>
    </row>
    <row r="46" spans="1:2" x14ac:dyDescent="0.3">
      <c r="A46" s="7">
        <v>42005</v>
      </c>
      <c r="B46" s="10">
        <f>76/(100)</f>
        <v>0.76</v>
      </c>
    </row>
    <row r="47" spans="1:2" x14ac:dyDescent="0.3">
      <c r="A47" s="7">
        <v>42036</v>
      </c>
      <c r="B47" s="10">
        <f>76/(100)</f>
        <v>0.76</v>
      </c>
    </row>
    <row r="48" spans="1:2" x14ac:dyDescent="0.3">
      <c r="A48" s="7">
        <v>42064</v>
      </c>
      <c r="B48" s="10">
        <f>76.3/(100)</f>
        <v>0.76300000000000001</v>
      </c>
    </row>
    <row r="49" spans="1:2" x14ac:dyDescent="0.3">
      <c r="A49" s="7">
        <v>42095</v>
      </c>
      <c r="B49" s="10">
        <f>75.5/(100)</f>
        <v>0.755</v>
      </c>
    </row>
    <row r="50" spans="1:2" x14ac:dyDescent="0.3">
      <c r="A50" s="7">
        <v>42125</v>
      </c>
      <c r="B50" s="10">
        <f>75.6/(100)</f>
        <v>0.75599999999999989</v>
      </c>
    </row>
    <row r="51" spans="1:2" x14ac:dyDescent="0.3">
      <c r="A51" s="7">
        <v>42156</v>
      </c>
      <c r="B51" s="10">
        <f>75.8/(100)</f>
        <v>0.75800000000000001</v>
      </c>
    </row>
    <row r="52" spans="1:2" x14ac:dyDescent="0.3">
      <c r="A52" s="7">
        <v>42186</v>
      </c>
      <c r="B52" s="10">
        <f>74.8/(100)</f>
        <v>0.748</v>
      </c>
    </row>
    <row r="53" spans="1:2" x14ac:dyDescent="0.3">
      <c r="A53" s="7">
        <v>42217</v>
      </c>
      <c r="B53" s="10">
        <f>74.5/(100)</f>
        <v>0.745</v>
      </c>
    </row>
    <row r="54" spans="1:2" x14ac:dyDescent="0.3">
      <c r="A54" s="7">
        <v>42248</v>
      </c>
      <c r="B54" s="10">
        <f>74.9/(100)</f>
        <v>0.74900000000000011</v>
      </c>
    </row>
    <row r="55" spans="1:2" x14ac:dyDescent="0.3">
      <c r="A55" s="7">
        <v>42278</v>
      </c>
      <c r="B55" s="10">
        <f>74.7/(100)</f>
        <v>0.747</v>
      </c>
    </row>
    <row r="56" spans="1:2" x14ac:dyDescent="0.3">
      <c r="A56" s="7">
        <v>42309</v>
      </c>
      <c r="B56" s="10">
        <f>75.4/(100)</f>
        <v>0.754</v>
      </c>
    </row>
    <row r="57" spans="1:2" x14ac:dyDescent="0.3">
      <c r="A57" s="7">
        <v>42339</v>
      </c>
      <c r="B57" s="10">
        <f>76.5/(100)</f>
        <v>0.76500000000000001</v>
      </c>
    </row>
    <row r="58" spans="1:2" x14ac:dyDescent="0.3">
      <c r="A58" s="7">
        <v>42370</v>
      </c>
      <c r="B58" s="10">
        <f>76.4/(100)</f>
        <v>0.76400000000000001</v>
      </c>
    </row>
    <row r="59" spans="1:2" x14ac:dyDescent="0.3">
      <c r="A59" s="7">
        <v>42401</v>
      </c>
      <c r="B59" s="10">
        <f>77/(100)</f>
        <v>0.77</v>
      </c>
    </row>
    <row r="60" spans="1:2" x14ac:dyDescent="0.3">
      <c r="A60" s="7">
        <v>42430</v>
      </c>
      <c r="B60" s="10">
        <f>77.7/(100)</f>
        <v>0.77700000000000002</v>
      </c>
    </row>
    <row r="61" spans="1:2" x14ac:dyDescent="0.3">
      <c r="A61" s="7">
        <v>42461</v>
      </c>
      <c r="B61" s="10">
        <f>75.9/(100)</f>
        <v>0.75900000000000001</v>
      </c>
    </row>
    <row r="62" spans="1:2" x14ac:dyDescent="0.3">
      <c r="A62" s="7">
        <v>42491</v>
      </c>
      <c r="B62" s="10">
        <f>76/(100)</f>
        <v>0.76</v>
      </c>
    </row>
    <row r="63" spans="1:2" x14ac:dyDescent="0.3">
      <c r="A63" s="7">
        <v>42522</v>
      </c>
      <c r="B63" s="10">
        <f>75.7/(100)</f>
        <v>0.75700000000000001</v>
      </c>
    </row>
    <row r="64" spans="1:2" x14ac:dyDescent="0.3">
      <c r="A64" s="7">
        <v>42552</v>
      </c>
      <c r="B64" s="10">
        <f>74.9/(100)</f>
        <v>0.74900000000000011</v>
      </c>
    </row>
    <row r="65" spans="1:2" x14ac:dyDescent="0.3">
      <c r="A65" s="7">
        <v>42583</v>
      </c>
      <c r="B65" s="10">
        <f>74.4/(100)</f>
        <v>0.74400000000000011</v>
      </c>
    </row>
    <row r="66" spans="1:2" x14ac:dyDescent="0.3">
      <c r="A66" s="7">
        <v>42614</v>
      </c>
      <c r="B66" s="10">
        <f>74.3/(100)</f>
        <v>0.74299999999999999</v>
      </c>
    </row>
    <row r="67" spans="1:2" x14ac:dyDescent="0.3">
      <c r="A67" s="7">
        <v>42644</v>
      </c>
      <c r="B67" s="10">
        <f>74.4/(100)</f>
        <v>0.74400000000000011</v>
      </c>
    </row>
    <row r="68" spans="1:2" x14ac:dyDescent="0.3">
      <c r="A68" s="7">
        <v>42675</v>
      </c>
      <c r="B68" s="10">
        <f>69.3/(100)</f>
        <v>0.69299999999999995</v>
      </c>
    </row>
    <row r="69" spans="1:2" x14ac:dyDescent="0.3">
      <c r="A69" s="7">
        <v>42705</v>
      </c>
      <c r="B69" s="10">
        <f>70.1/(100)</f>
        <v>0.70099999999999996</v>
      </c>
    </row>
    <row r="70" spans="1:2" x14ac:dyDescent="0.3">
      <c r="A70" s="7">
        <v>42736</v>
      </c>
      <c r="B70" s="10">
        <f>70.7/(100)</f>
        <v>0.70700000000000007</v>
      </c>
    </row>
    <row r="71" spans="1:2" x14ac:dyDescent="0.3">
      <c r="A71" s="7">
        <v>42767</v>
      </c>
      <c r="B71" s="10">
        <f>71.2/(100)</f>
        <v>0.71200000000000008</v>
      </c>
    </row>
    <row r="72" spans="1:2" x14ac:dyDescent="0.3">
      <c r="A72" s="7">
        <v>42795</v>
      </c>
      <c r="B72" s="10">
        <f>72.9/(100)</f>
        <v>0.72900000000000009</v>
      </c>
    </row>
    <row r="73" spans="1:2" x14ac:dyDescent="0.3">
      <c r="A73" s="7">
        <v>42826</v>
      </c>
      <c r="B73" s="10">
        <f>71.8/(100)</f>
        <v>0.71799999999999997</v>
      </c>
    </row>
    <row r="74" spans="1:2" x14ac:dyDescent="0.3">
      <c r="A74" s="7">
        <v>42856</v>
      </c>
      <c r="B74" s="10">
        <f>72.1/(100)</f>
        <v>0.72099999999999997</v>
      </c>
    </row>
    <row r="75" spans="1:2" x14ac:dyDescent="0.3">
      <c r="A75" s="7">
        <v>42887</v>
      </c>
      <c r="B75" s="10">
        <f>72.6/(100)</f>
        <v>0.72599999999999998</v>
      </c>
    </row>
    <row r="76" spans="1:2" x14ac:dyDescent="0.3">
      <c r="A76" s="7">
        <v>42917</v>
      </c>
      <c r="B76" s="10">
        <f>72.3/(100)</f>
        <v>0.72299999999999998</v>
      </c>
    </row>
    <row r="77" spans="1:2" x14ac:dyDescent="0.3">
      <c r="A77" s="7">
        <v>42948</v>
      </c>
      <c r="B77" s="10">
        <f>72.6/(100)</f>
        <v>0.72599999999999998</v>
      </c>
    </row>
    <row r="78" spans="1:2" x14ac:dyDescent="0.3">
      <c r="A78" s="7">
        <v>42979</v>
      </c>
      <c r="B78" s="10">
        <f>73.1/(100)</f>
        <v>0.73099999999999998</v>
      </c>
    </row>
    <row r="79" spans="1:2" x14ac:dyDescent="0.3">
      <c r="A79" s="7">
        <v>43009</v>
      </c>
      <c r="B79" s="10">
        <f>73/(100)</f>
        <v>0.73</v>
      </c>
    </row>
    <row r="80" spans="1:2" x14ac:dyDescent="0.3">
      <c r="A80" s="7">
        <v>43040</v>
      </c>
      <c r="B80" s="10">
        <f>73.5/(100)</f>
        <v>0.73499999999999999</v>
      </c>
    </row>
    <row r="81" spans="1:2" x14ac:dyDescent="0.3">
      <c r="A81" s="7">
        <v>43070</v>
      </c>
      <c r="B81" s="10">
        <f>74.7/(100)</f>
        <v>0.747</v>
      </c>
    </row>
    <row r="82" spans="1:2" x14ac:dyDescent="0.3">
      <c r="A82" s="7">
        <v>43101</v>
      </c>
      <c r="B82" s="10">
        <f>74.5/(100)</f>
        <v>0.745</v>
      </c>
    </row>
    <row r="83" spans="1:2" x14ac:dyDescent="0.3">
      <c r="A83" s="7">
        <v>43132</v>
      </c>
      <c r="B83" s="10">
        <f>74.9/(100)</f>
        <v>0.74900000000000011</v>
      </c>
    </row>
    <row r="84" spans="1:2" x14ac:dyDescent="0.3">
      <c r="A84" s="7">
        <v>43160</v>
      </c>
      <c r="B84" s="10">
        <f>75.5/(100)</f>
        <v>0.755</v>
      </c>
    </row>
    <row r="85" spans="1:2" x14ac:dyDescent="0.3">
      <c r="A85" s="7">
        <v>43191</v>
      </c>
      <c r="B85" s="10">
        <f>74.8/(100)</f>
        <v>0.748</v>
      </c>
    </row>
    <row r="86" spans="1:2" x14ac:dyDescent="0.3">
      <c r="A86" s="7">
        <v>43221</v>
      </c>
      <c r="B86" s="10">
        <f>75.2/(100)</f>
        <v>0.752</v>
      </c>
    </row>
    <row r="87" spans="1:2" x14ac:dyDescent="0.3">
      <c r="A87" s="7">
        <v>43252</v>
      </c>
      <c r="B87" s="10">
        <f>75.4/(100)</f>
        <v>0.754</v>
      </c>
    </row>
    <row r="88" spans="1:2" x14ac:dyDescent="0.3">
      <c r="A88" s="7">
        <v>43282</v>
      </c>
      <c r="B88" s="10">
        <f>74.7/(100)</f>
        <v>0.747</v>
      </c>
    </row>
    <row r="89" spans="1:2" x14ac:dyDescent="0.3">
      <c r="A89" s="7">
        <v>43313</v>
      </c>
      <c r="B89" s="10">
        <f>75.4/(100)</f>
        <v>0.754</v>
      </c>
    </row>
    <row r="90" spans="1:2" x14ac:dyDescent="0.3">
      <c r="A90" s="7">
        <v>43344</v>
      </c>
      <c r="B90" s="10">
        <f>76.1/(100)</f>
        <v>0.7609999999999999</v>
      </c>
    </row>
    <row r="91" spans="1:2" x14ac:dyDescent="0.3">
      <c r="A91" s="7">
        <v>43374</v>
      </c>
      <c r="B91" s="10">
        <f>76.7/(100)</f>
        <v>0.76700000000000002</v>
      </c>
    </row>
    <row r="92" spans="1:2" x14ac:dyDescent="0.3">
      <c r="A92" s="7">
        <v>43405</v>
      </c>
      <c r="B92" s="10">
        <f>77.1/(100)</f>
        <v>0.77099999999999991</v>
      </c>
    </row>
    <row r="93" spans="1:2" x14ac:dyDescent="0.3">
      <c r="A93" s="7">
        <v>43435</v>
      </c>
      <c r="B93" s="10">
        <f>78.2/(100)</f>
        <v>0.78200000000000003</v>
      </c>
    </row>
    <row r="94" spans="1:2" x14ac:dyDescent="0.3">
      <c r="A94" s="7">
        <v>43466</v>
      </c>
      <c r="B94" s="10">
        <f>78/(100)</f>
        <v>0.78</v>
      </c>
    </row>
    <row r="95" spans="1:2" x14ac:dyDescent="0.3">
      <c r="A95" s="7">
        <v>43497</v>
      </c>
      <c r="B95" s="10">
        <f>78.1/(100)</f>
        <v>0.78099999999999992</v>
      </c>
    </row>
    <row r="96" spans="1:2" x14ac:dyDescent="0.3">
      <c r="A96" s="7">
        <v>43525</v>
      </c>
      <c r="B96" s="10">
        <f>77.7/(100)</f>
        <v>0.77700000000000002</v>
      </c>
    </row>
    <row r="97" spans="1:2" x14ac:dyDescent="0.3">
      <c r="A97" s="7">
        <v>43556</v>
      </c>
      <c r="B97" s="10">
        <f>77.1/(100)</f>
        <v>0.77099999999999991</v>
      </c>
    </row>
    <row r="98" spans="1:2" x14ac:dyDescent="0.3">
      <c r="A98" s="7">
        <v>43586</v>
      </c>
      <c r="B98" s="10">
        <f>76.8/(100)</f>
        <v>0.76800000000000002</v>
      </c>
    </row>
    <row r="99" spans="1:2" x14ac:dyDescent="0.3">
      <c r="A99" s="7">
        <v>43617</v>
      </c>
      <c r="B99" s="10">
        <f>76.4/(100)</f>
        <v>0.76400000000000001</v>
      </c>
    </row>
    <row r="100" spans="1:2" x14ac:dyDescent="0.3">
      <c r="A100" s="7">
        <v>43647</v>
      </c>
      <c r="B100" s="10">
        <f>76.5/(100)</f>
        <v>0.76500000000000001</v>
      </c>
    </row>
    <row r="101" spans="1:2" x14ac:dyDescent="0.3">
      <c r="A101" s="7">
        <v>43678</v>
      </c>
      <c r="B101" s="10">
        <f>75.7/(100)</f>
        <v>0.75700000000000001</v>
      </c>
    </row>
    <row r="102" spans="1:2" x14ac:dyDescent="0.3">
      <c r="A102" s="7">
        <v>43709</v>
      </c>
      <c r="B102" s="10">
        <f>75.7/(100)</f>
        <v>0.75700000000000001</v>
      </c>
    </row>
    <row r="103" spans="1:2" x14ac:dyDescent="0.3">
      <c r="A103" s="7">
        <v>43739</v>
      </c>
      <c r="B103" s="10">
        <f>75.8/(100)</f>
        <v>0.75800000000000001</v>
      </c>
    </row>
    <row r="104" spans="1:2" x14ac:dyDescent="0.3">
      <c r="A104" s="7">
        <v>43770</v>
      </c>
      <c r="B104" s="10">
        <f>75.5/(100)</f>
        <v>0.755</v>
      </c>
    </row>
    <row r="105" spans="1:2" x14ac:dyDescent="0.3">
      <c r="A105" s="7">
        <v>43800</v>
      </c>
      <c r="B105" s="10">
        <f>76.2/(100)</f>
        <v>0.76200000000000001</v>
      </c>
    </row>
    <row r="106" spans="1:2" x14ac:dyDescent="0.3">
      <c r="A106" s="7">
        <v>43831</v>
      </c>
      <c r="B106" s="10">
        <f>75.8/(100)</f>
        <v>0.75800000000000001</v>
      </c>
    </row>
    <row r="107" spans="1:2" x14ac:dyDescent="0.3">
      <c r="A107" s="7">
        <v>43862</v>
      </c>
      <c r="B107" s="10">
        <f>75.8/(100)</f>
        <v>0.75800000000000001</v>
      </c>
    </row>
    <row r="108" spans="1:2" x14ac:dyDescent="0.3">
      <c r="A108" s="7">
        <v>43891</v>
      </c>
      <c r="B108" s="10">
        <f>76.4/(100)</f>
        <v>0.76400000000000001</v>
      </c>
    </row>
    <row r="109" spans="1:2" x14ac:dyDescent="0.3">
      <c r="A109" s="7">
        <v>43922</v>
      </c>
      <c r="B109" s="10">
        <f>74.9/(100)</f>
        <v>0.74900000000000011</v>
      </c>
    </row>
    <row r="110" spans="1:2" x14ac:dyDescent="0.3">
      <c r="A110" s="7">
        <v>43952</v>
      </c>
      <c r="B110" s="10">
        <f>73.3/(100)</f>
        <v>0.73299999999999998</v>
      </c>
    </row>
    <row r="111" spans="1:2" x14ac:dyDescent="0.3">
      <c r="A111" s="7">
        <v>43983</v>
      </c>
      <c r="B111" s="10">
        <f>73.6/(100)</f>
        <v>0.73599999999999999</v>
      </c>
    </row>
    <row r="112" spans="1:2" x14ac:dyDescent="0.3">
      <c r="A112" s="7">
        <v>44013</v>
      </c>
      <c r="B112" s="10">
        <f>72.6/(100)</f>
        <v>0.72599999999999998</v>
      </c>
    </row>
    <row r="113" spans="1:2" x14ac:dyDescent="0.3">
      <c r="A113" s="7">
        <v>44044</v>
      </c>
      <c r="B113" s="10">
        <f>72.1/(100)</f>
        <v>0.72099999999999997</v>
      </c>
    </row>
    <row r="114" spans="1:2" x14ac:dyDescent="0.3">
      <c r="A114" s="7">
        <v>44075</v>
      </c>
      <c r="B114" s="10">
        <f>72/(100)</f>
        <v>0.72</v>
      </c>
    </row>
    <row r="115" spans="1:2" x14ac:dyDescent="0.3">
      <c r="A115" s="7">
        <v>44105</v>
      </c>
      <c r="B115" s="10">
        <f>72/(100)</f>
        <v>0.72</v>
      </c>
    </row>
    <row r="116" spans="1:2" x14ac:dyDescent="0.3">
      <c r="A116" s="7">
        <v>44136</v>
      </c>
      <c r="B116" s="10">
        <f>72.2/(100)</f>
        <v>0.72199999999999998</v>
      </c>
    </row>
    <row r="117" spans="1:2" x14ac:dyDescent="0.3">
      <c r="A117" s="7">
        <v>44166</v>
      </c>
      <c r="B117" s="10">
        <f>73.1/(100)</f>
        <v>0.73099999999999998</v>
      </c>
    </row>
    <row r="118" spans="1:2" x14ac:dyDescent="0.3">
      <c r="A118" s="7">
        <v>44197</v>
      </c>
      <c r="B118" s="10">
        <f>72.3/(100)</f>
        <v>0.72299999999999998</v>
      </c>
    </row>
    <row r="119" spans="1:2" x14ac:dyDescent="0.3">
      <c r="A119" s="7">
        <v>44228</v>
      </c>
      <c r="B119" s="10">
        <f>72.2/(100)</f>
        <v>0.72199999999999998</v>
      </c>
    </row>
    <row r="120" spans="1:2" x14ac:dyDescent="0.3">
      <c r="A120" s="7">
        <v>44256</v>
      </c>
      <c r="B120" s="10">
        <f>72.4/(100)</f>
        <v>0.72400000000000009</v>
      </c>
    </row>
    <row r="121" spans="1:2" x14ac:dyDescent="0.3">
      <c r="A121" s="7">
        <v>44287</v>
      </c>
      <c r="B121" s="10">
        <f>71.5/(100)</f>
        <v>0.71499999999999997</v>
      </c>
    </row>
    <row r="122" spans="1:2" x14ac:dyDescent="0.3">
      <c r="A122" s="7">
        <v>44317</v>
      </c>
      <c r="B122" s="10">
        <f>70.9/(100)</f>
        <v>0.70900000000000007</v>
      </c>
    </row>
    <row r="123" spans="1:2" x14ac:dyDescent="0.3">
      <c r="A123" s="7">
        <v>44348</v>
      </c>
      <c r="B123" s="10">
        <f>71.1/(100)</f>
        <v>0.71099999999999997</v>
      </c>
    </row>
    <row r="124" spans="1:2" x14ac:dyDescent="0.3">
      <c r="A124" s="7">
        <v>44378</v>
      </c>
      <c r="B124" s="10">
        <f>70.2/(100)</f>
        <v>0.70200000000000007</v>
      </c>
    </row>
    <row r="125" spans="1:2" x14ac:dyDescent="0.3">
      <c r="A125" s="7">
        <v>44409</v>
      </c>
      <c r="B125" s="10">
        <f>70.2/(100)</f>
        <v>0.70200000000000007</v>
      </c>
    </row>
    <row r="126" spans="1:2" x14ac:dyDescent="0.3">
      <c r="A126" s="7">
        <v>44440</v>
      </c>
      <c r="B126" s="10">
        <f>70.2/(100)</f>
        <v>0.70200000000000007</v>
      </c>
    </row>
    <row r="127" spans="1:2" x14ac:dyDescent="0.3">
      <c r="A127" s="7">
        <v>44470</v>
      </c>
      <c r="B127" s="10">
        <f>70/(100)</f>
        <v>0.7</v>
      </c>
    </row>
    <row r="128" spans="1:2" x14ac:dyDescent="0.3">
      <c r="A128" s="7">
        <v>44501</v>
      </c>
      <c r="B128" s="10">
        <f>71/(100)</f>
        <v>0.71</v>
      </c>
    </row>
    <row r="129" spans="1:2" x14ac:dyDescent="0.3">
      <c r="A129" s="7">
        <v>44531</v>
      </c>
      <c r="B129" s="10">
        <f>71.3/(100)</f>
        <v>0.71299999999999997</v>
      </c>
    </row>
    <row r="130" spans="1:2" x14ac:dyDescent="0.3">
      <c r="A130" s="7">
        <v>44562</v>
      </c>
      <c r="B130" s="10">
        <f>71.5/(100)</f>
        <v>0.71499999999999997</v>
      </c>
    </row>
    <row r="131" spans="1:2" x14ac:dyDescent="0.3">
      <c r="A131" s="7">
        <v>44593</v>
      </c>
      <c r="B131" s="10">
        <f>71.8/(100)</f>
        <v>0.71799999999999997</v>
      </c>
    </row>
    <row r="132" spans="1:2" x14ac:dyDescent="0.3">
      <c r="A132" s="7">
        <v>44621</v>
      </c>
      <c r="B132" s="10">
        <f>72.2/(100)</f>
        <v>0.72199999999999998</v>
      </c>
    </row>
    <row r="133" spans="1:2" x14ac:dyDescent="0.3">
      <c r="A133" s="7">
        <v>44652</v>
      </c>
      <c r="B133" s="10">
        <f>71.5/(100)</f>
        <v>0.71499999999999997</v>
      </c>
    </row>
    <row r="134" spans="1:2" x14ac:dyDescent="0.3">
      <c r="A134" s="7">
        <v>44682</v>
      </c>
      <c r="B134" s="10">
        <f>72.6/(100)</f>
        <v>0.72599999999999998</v>
      </c>
    </row>
    <row r="135" spans="1:2" x14ac:dyDescent="0.3">
      <c r="A135" s="7">
        <v>44713</v>
      </c>
      <c r="B135" s="10">
        <f>73.3/(100)</f>
        <v>0.73299999999999998</v>
      </c>
    </row>
    <row r="136" spans="1:2" x14ac:dyDescent="0.3">
      <c r="A136" s="7">
        <v>44729</v>
      </c>
      <c r="B136" s="10">
        <f>73.3/(100)</f>
        <v>0.73299999999999998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2544-8EFF-4445-A833-3ADF645F76CC}">
  <dimension ref="A1:B263"/>
  <sheetViews>
    <sheetView tabSelected="1" workbookViewId="0">
      <selection sqref="A1:A1048576"/>
    </sheetView>
  </sheetViews>
  <sheetFormatPr defaultRowHeight="14.4" x14ac:dyDescent="0.3"/>
  <cols>
    <col min="1" max="1" width="10.33203125" bestFit="1" customWidth="1"/>
    <col min="2" max="2" width="14.77734375" bestFit="1" customWidth="1"/>
  </cols>
  <sheetData>
    <row r="1" spans="1:2" x14ac:dyDescent="0.3">
      <c r="A1" t="s">
        <v>40</v>
      </c>
      <c r="B1" t="s">
        <v>42</v>
      </c>
    </row>
    <row r="2" spans="1:2" x14ac:dyDescent="0.3">
      <c r="A2" s="11">
        <v>44378</v>
      </c>
      <c r="B2" s="12">
        <f>1.4578/(100)</f>
        <v>1.4578000000000001E-2</v>
      </c>
    </row>
    <row r="3" spans="1:2" x14ac:dyDescent="0.3">
      <c r="A3" s="11">
        <v>44379</v>
      </c>
      <c r="B3" s="12">
        <f>1.4238/(100)</f>
        <v>1.4237999999999999E-2</v>
      </c>
    </row>
    <row r="4" spans="1:2" x14ac:dyDescent="0.3">
      <c r="A4" s="11">
        <v>44382</v>
      </c>
      <c r="B4" s="12">
        <f>1.4238/(100)</f>
        <v>1.4237999999999999E-2</v>
      </c>
    </row>
    <row r="5" spans="1:2" x14ac:dyDescent="0.3">
      <c r="A5" s="11">
        <v>44383</v>
      </c>
      <c r="B5" s="12">
        <f>1.3481/(100)</f>
        <v>1.3481E-2</v>
      </c>
    </row>
    <row r="6" spans="1:2" x14ac:dyDescent="0.3">
      <c r="A6" s="11">
        <v>44384</v>
      </c>
      <c r="B6" s="12">
        <f>1.3163/(100)</f>
        <v>1.3163000000000001E-2</v>
      </c>
    </row>
    <row r="7" spans="1:2" x14ac:dyDescent="0.3">
      <c r="A7" s="11">
        <v>44385</v>
      </c>
      <c r="B7" s="12">
        <f>1.2928/(100)</f>
        <v>1.2928E-2</v>
      </c>
    </row>
    <row r="8" spans="1:2" x14ac:dyDescent="0.3">
      <c r="A8" s="11">
        <v>44386</v>
      </c>
      <c r="B8" s="12">
        <f>1.3595/(100)</f>
        <v>1.3594999999999999E-2</v>
      </c>
    </row>
    <row r="9" spans="1:2" x14ac:dyDescent="0.3">
      <c r="A9" s="11">
        <v>44389</v>
      </c>
      <c r="B9" s="12">
        <f>1.3645/(100)</f>
        <v>1.3645000000000001E-2</v>
      </c>
    </row>
    <row r="10" spans="1:2" x14ac:dyDescent="0.3">
      <c r="A10" s="11">
        <v>44390</v>
      </c>
      <c r="B10" s="12">
        <f>1.4166/(100)</f>
        <v>1.4166000000000002E-2</v>
      </c>
    </row>
    <row r="11" spans="1:2" x14ac:dyDescent="0.3">
      <c r="A11" s="11">
        <v>44391</v>
      </c>
      <c r="B11" s="12">
        <f>1.3459/(100)</f>
        <v>1.3459E-2</v>
      </c>
    </row>
    <row r="12" spans="1:2" x14ac:dyDescent="0.3">
      <c r="A12" s="11">
        <v>44392</v>
      </c>
      <c r="B12" s="12">
        <f>1.2989/(100)</f>
        <v>1.2988999999999999E-2</v>
      </c>
    </row>
    <row r="13" spans="1:2" x14ac:dyDescent="0.3">
      <c r="A13" s="11">
        <v>44393</v>
      </c>
      <c r="B13" s="12">
        <f>1.2903/(100)</f>
        <v>1.2903E-2</v>
      </c>
    </row>
    <row r="14" spans="1:2" x14ac:dyDescent="0.3">
      <c r="A14" s="11">
        <v>44396</v>
      </c>
      <c r="B14" s="12">
        <f>1.1888/(100)</f>
        <v>1.1888000000000001E-2</v>
      </c>
    </row>
    <row r="15" spans="1:2" x14ac:dyDescent="0.3">
      <c r="A15" s="11">
        <v>44397</v>
      </c>
      <c r="B15" s="12">
        <f>1.2218/(100)</f>
        <v>1.2218E-2</v>
      </c>
    </row>
    <row r="16" spans="1:2" x14ac:dyDescent="0.3">
      <c r="A16" s="11">
        <v>44398</v>
      </c>
      <c r="B16" s="12">
        <f>1.2884/(100)</f>
        <v>1.2884E-2</v>
      </c>
    </row>
    <row r="17" spans="1:2" x14ac:dyDescent="0.3">
      <c r="A17" s="11">
        <v>44399</v>
      </c>
      <c r="B17" s="12">
        <f>1.2783/(100)</f>
        <v>1.2782999999999999E-2</v>
      </c>
    </row>
    <row r="18" spans="1:2" x14ac:dyDescent="0.3">
      <c r="A18" s="11">
        <v>44400</v>
      </c>
      <c r="B18" s="12">
        <f>1.2763/(100)</f>
        <v>1.2763E-2</v>
      </c>
    </row>
    <row r="19" spans="1:2" x14ac:dyDescent="0.3">
      <c r="A19" s="11">
        <v>44403</v>
      </c>
      <c r="B19" s="12">
        <f>1.2896/(100)</f>
        <v>1.2896000000000001E-2</v>
      </c>
    </row>
    <row r="20" spans="1:2" x14ac:dyDescent="0.3">
      <c r="A20" s="11">
        <v>44404</v>
      </c>
      <c r="B20" s="12">
        <f>1.2411/(100)</f>
        <v>1.2411E-2</v>
      </c>
    </row>
    <row r="21" spans="1:2" x14ac:dyDescent="0.3">
      <c r="A21" s="11">
        <v>44405</v>
      </c>
      <c r="B21" s="12">
        <f>1.2327/(100)</f>
        <v>1.2326999999999999E-2</v>
      </c>
    </row>
    <row r="22" spans="1:2" x14ac:dyDescent="0.3">
      <c r="A22" s="11">
        <v>44406</v>
      </c>
      <c r="B22" s="12">
        <f>1.2693/(100)</f>
        <v>1.2693000000000001E-2</v>
      </c>
    </row>
    <row r="23" spans="1:2" x14ac:dyDescent="0.3">
      <c r="A23" s="11">
        <v>44407</v>
      </c>
      <c r="B23" s="12">
        <f>1.2223/(100)</f>
        <v>1.2222999999999999E-2</v>
      </c>
    </row>
    <row r="24" spans="1:2" x14ac:dyDescent="0.3">
      <c r="A24" s="11">
        <v>44410</v>
      </c>
      <c r="B24" s="12">
        <f>1.1773/(100)</f>
        <v>1.1773E-2</v>
      </c>
    </row>
    <row r="25" spans="1:2" x14ac:dyDescent="0.3">
      <c r="A25" s="11">
        <v>44411</v>
      </c>
      <c r="B25" s="12">
        <f>1.1722/(100)</f>
        <v>1.1722E-2</v>
      </c>
    </row>
    <row r="26" spans="1:2" x14ac:dyDescent="0.3">
      <c r="A26" s="11">
        <v>44412</v>
      </c>
      <c r="B26" s="12">
        <f>1.182/(100)</f>
        <v>1.1819999999999999E-2</v>
      </c>
    </row>
    <row r="27" spans="1:2" x14ac:dyDescent="0.3">
      <c r="A27" s="11">
        <v>44413</v>
      </c>
      <c r="B27" s="12">
        <f>1.2235/(100)</f>
        <v>1.2235000000000001E-2</v>
      </c>
    </row>
    <row r="28" spans="1:2" x14ac:dyDescent="0.3">
      <c r="A28" s="11">
        <v>44414</v>
      </c>
      <c r="B28" s="12">
        <f>1.2969/(100)</f>
        <v>1.2969E-2</v>
      </c>
    </row>
    <row r="29" spans="1:2" x14ac:dyDescent="0.3">
      <c r="A29" s="11">
        <v>44417</v>
      </c>
      <c r="B29" s="12">
        <f>1.3237/(100)</f>
        <v>1.3237000000000001E-2</v>
      </c>
    </row>
    <row r="30" spans="1:2" x14ac:dyDescent="0.3">
      <c r="A30" s="11">
        <v>44418</v>
      </c>
      <c r="B30" s="12">
        <f>1.349/(100)</f>
        <v>1.349E-2</v>
      </c>
    </row>
    <row r="31" spans="1:2" x14ac:dyDescent="0.3">
      <c r="A31" s="11">
        <v>44419</v>
      </c>
      <c r="B31" s="12">
        <f>1.3303/(100)</f>
        <v>1.3303000000000001E-2</v>
      </c>
    </row>
    <row r="32" spans="1:2" x14ac:dyDescent="0.3">
      <c r="A32" s="11">
        <v>44420</v>
      </c>
      <c r="B32" s="12">
        <f>1.359/(100)</f>
        <v>1.359E-2</v>
      </c>
    </row>
    <row r="33" spans="1:2" x14ac:dyDescent="0.3">
      <c r="A33" s="11">
        <v>44421</v>
      </c>
      <c r="B33" s="12">
        <f>1.2767/(100)</f>
        <v>1.2766999999999999E-2</v>
      </c>
    </row>
    <row r="34" spans="1:2" x14ac:dyDescent="0.3">
      <c r="A34" s="11">
        <v>44424</v>
      </c>
      <c r="B34" s="12">
        <f>1.265/(100)</f>
        <v>1.265E-2</v>
      </c>
    </row>
    <row r="35" spans="1:2" x14ac:dyDescent="0.3">
      <c r="A35" s="11">
        <v>44425</v>
      </c>
      <c r="B35" s="12">
        <f>1.2617/(100)</f>
        <v>1.2617E-2</v>
      </c>
    </row>
    <row r="36" spans="1:2" x14ac:dyDescent="0.3">
      <c r="A36" s="11">
        <v>44426</v>
      </c>
      <c r="B36" s="12">
        <f>1.2583/(100)</f>
        <v>1.2583E-2</v>
      </c>
    </row>
    <row r="37" spans="1:2" x14ac:dyDescent="0.3">
      <c r="A37" s="11">
        <v>44427</v>
      </c>
      <c r="B37" s="12">
        <f>1.2433/(100)</f>
        <v>1.2433000000000001E-2</v>
      </c>
    </row>
    <row r="38" spans="1:2" x14ac:dyDescent="0.3">
      <c r="A38" s="11">
        <v>44428</v>
      </c>
      <c r="B38" s="12">
        <f>1.255/(100)</f>
        <v>1.2549999999999999E-2</v>
      </c>
    </row>
    <row r="39" spans="1:2" x14ac:dyDescent="0.3">
      <c r="A39" s="11">
        <v>44431</v>
      </c>
      <c r="B39" s="12">
        <f>1.2517/(100)</f>
        <v>1.2517E-2</v>
      </c>
    </row>
    <row r="40" spans="1:2" x14ac:dyDescent="0.3">
      <c r="A40" s="11">
        <v>44432</v>
      </c>
      <c r="B40" s="12">
        <f>1.2935/(100)</f>
        <v>1.2935E-2</v>
      </c>
    </row>
    <row r="41" spans="1:2" x14ac:dyDescent="0.3">
      <c r="A41" s="11">
        <v>44433</v>
      </c>
      <c r="B41" s="12">
        <f>1.339/(100)</f>
        <v>1.3389999999999999E-2</v>
      </c>
    </row>
    <row r="42" spans="1:2" x14ac:dyDescent="0.3">
      <c r="A42" s="11">
        <v>44434</v>
      </c>
      <c r="B42" s="12">
        <f>1.3491/(100)</f>
        <v>1.3491E-2</v>
      </c>
    </row>
    <row r="43" spans="1:2" x14ac:dyDescent="0.3">
      <c r="A43" s="11">
        <v>44435</v>
      </c>
      <c r="B43" s="12">
        <f>1.307/(100)</f>
        <v>1.307E-2</v>
      </c>
    </row>
    <row r="44" spans="1:2" x14ac:dyDescent="0.3">
      <c r="A44" s="11">
        <v>44438</v>
      </c>
      <c r="B44" s="12">
        <f>1.2785/(100)</f>
        <v>1.2784999999999999E-2</v>
      </c>
    </row>
    <row r="45" spans="1:2" x14ac:dyDescent="0.3">
      <c r="A45" s="11">
        <v>44439</v>
      </c>
      <c r="B45" s="12">
        <f>1.3088/(100)</f>
        <v>1.3087999999999999E-2</v>
      </c>
    </row>
    <row r="46" spans="1:2" x14ac:dyDescent="0.3">
      <c r="A46" s="11">
        <v>44440</v>
      </c>
      <c r="B46" s="12">
        <f>1.2936/(100)</f>
        <v>1.2936000000000001E-2</v>
      </c>
    </row>
    <row r="47" spans="1:2" x14ac:dyDescent="0.3">
      <c r="A47" s="11">
        <v>44441</v>
      </c>
      <c r="B47" s="12">
        <f>1.2835/(100)</f>
        <v>1.2835000000000001E-2</v>
      </c>
    </row>
    <row r="48" spans="1:2" x14ac:dyDescent="0.3">
      <c r="A48" s="11">
        <v>44442</v>
      </c>
      <c r="B48" s="12">
        <f>1.3223/(100)</f>
        <v>1.3223E-2</v>
      </c>
    </row>
    <row r="49" spans="1:2" x14ac:dyDescent="0.3">
      <c r="A49" s="11">
        <v>44445</v>
      </c>
      <c r="B49" s="12">
        <f>1.3223/(100)</f>
        <v>1.3223E-2</v>
      </c>
    </row>
    <row r="50" spans="1:2" x14ac:dyDescent="0.3">
      <c r="A50" s="11">
        <v>44446</v>
      </c>
      <c r="B50" s="12">
        <f>1.3732/(100)</f>
        <v>1.3731999999999999E-2</v>
      </c>
    </row>
    <row r="51" spans="1:2" x14ac:dyDescent="0.3">
      <c r="A51" s="11">
        <v>44447</v>
      </c>
      <c r="B51" s="12">
        <f>1.3376/(100)</f>
        <v>1.3375999999999999E-2</v>
      </c>
    </row>
    <row r="52" spans="1:2" x14ac:dyDescent="0.3">
      <c r="A52" s="11">
        <v>44448</v>
      </c>
      <c r="B52" s="12">
        <f>1.2971/(100)</f>
        <v>1.2971E-2</v>
      </c>
    </row>
    <row r="53" spans="1:2" x14ac:dyDescent="0.3">
      <c r="A53" s="11">
        <v>44449</v>
      </c>
      <c r="B53" s="12">
        <f>1.3411/(100)</f>
        <v>1.3410999999999999E-2</v>
      </c>
    </row>
    <row r="54" spans="1:2" x14ac:dyDescent="0.3">
      <c r="A54" s="11">
        <v>44452</v>
      </c>
      <c r="B54" s="12">
        <f>1.3259/(100)</f>
        <v>1.3259E-2</v>
      </c>
    </row>
    <row r="55" spans="1:2" x14ac:dyDescent="0.3">
      <c r="A55" s="11">
        <v>44453</v>
      </c>
      <c r="B55" s="12">
        <f>1.2836/(100)</f>
        <v>1.2836E-2</v>
      </c>
    </row>
    <row r="56" spans="1:2" x14ac:dyDescent="0.3">
      <c r="A56" s="11">
        <v>44454</v>
      </c>
      <c r="B56" s="12">
        <f>1.2988/(100)</f>
        <v>1.2988E-2</v>
      </c>
    </row>
    <row r="57" spans="1:2" x14ac:dyDescent="0.3">
      <c r="A57" s="11">
        <v>44455</v>
      </c>
      <c r="B57" s="12">
        <f>1.3378/(100)</f>
        <v>1.3378000000000001E-2</v>
      </c>
    </row>
    <row r="58" spans="1:2" x14ac:dyDescent="0.3">
      <c r="A58" s="11">
        <v>44456</v>
      </c>
      <c r="B58" s="12">
        <f>1.3616/(100)</f>
        <v>1.3616E-2</v>
      </c>
    </row>
    <row r="59" spans="1:2" x14ac:dyDescent="0.3">
      <c r="A59" s="11">
        <v>44459</v>
      </c>
      <c r="B59" s="12">
        <f>1.3107/(100)</f>
        <v>1.3107000000000001E-2</v>
      </c>
    </row>
    <row r="60" spans="1:2" x14ac:dyDescent="0.3">
      <c r="A60" s="11">
        <v>44460</v>
      </c>
      <c r="B60" s="12">
        <f>1.3226/(100)</f>
        <v>1.3226E-2</v>
      </c>
    </row>
    <row r="61" spans="1:2" x14ac:dyDescent="0.3">
      <c r="A61" s="11">
        <v>44461</v>
      </c>
      <c r="B61" s="12">
        <f>1.3006/(100)</f>
        <v>1.3006E-2</v>
      </c>
    </row>
    <row r="62" spans="1:2" x14ac:dyDescent="0.3">
      <c r="A62" s="11">
        <v>44462</v>
      </c>
      <c r="B62" s="12">
        <f>1.4301/(100)</f>
        <v>1.4300999999999999E-2</v>
      </c>
    </row>
    <row r="63" spans="1:2" x14ac:dyDescent="0.3">
      <c r="A63" s="11">
        <v>44463</v>
      </c>
      <c r="B63" s="12">
        <f>1.4509/(100)</f>
        <v>1.4509000000000001E-2</v>
      </c>
    </row>
    <row r="64" spans="1:2" x14ac:dyDescent="0.3">
      <c r="A64" s="11">
        <v>44466</v>
      </c>
      <c r="B64" s="12">
        <f>1.4871/(100)</f>
        <v>1.4871000000000001E-2</v>
      </c>
    </row>
    <row r="65" spans="1:2" x14ac:dyDescent="0.3">
      <c r="A65" s="11">
        <v>44467</v>
      </c>
      <c r="B65" s="12">
        <f>1.5374/(100)</f>
        <v>1.5374000000000001E-2</v>
      </c>
    </row>
    <row r="66" spans="1:2" x14ac:dyDescent="0.3">
      <c r="A66" s="11">
        <v>44468</v>
      </c>
      <c r="B66" s="12">
        <f>1.5167/(100)</f>
        <v>1.5167E-2</v>
      </c>
    </row>
    <row r="67" spans="1:2" x14ac:dyDescent="0.3">
      <c r="A67" s="11">
        <v>44469</v>
      </c>
      <c r="B67" s="12">
        <f>1.4873/(100)</f>
        <v>1.4873000000000001E-2</v>
      </c>
    </row>
    <row r="68" spans="1:2" x14ac:dyDescent="0.3">
      <c r="A68" s="11">
        <v>44470</v>
      </c>
      <c r="B68" s="12">
        <f>1.4616/(100)</f>
        <v>1.4616000000000001E-2</v>
      </c>
    </row>
    <row r="69" spans="1:2" x14ac:dyDescent="0.3">
      <c r="A69" s="11">
        <v>44473</v>
      </c>
      <c r="B69" s="12">
        <f>1.4789/(100)</f>
        <v>1.4789000000000002E-2</v>
      </c>
    </row>
    <row r="70" spans="1:2" x14ac:dyDescent="0.3">
      <c r="A70" s="11">
        <v>44474</v>
      </c>
      <c r="B70" s="12">
        <f>1.5258/(100)</f>
        <v>1.5258000000000001E-2</v>
      </c>
    </row>
    <row r="71" spans="1:2" x14ac:dyDescent="0.3">
      <c r="A71" s="11">
        <v>44475</v>
      </c>
      <c r="B71" s="12">
        <f>1.5206/(100)</f>
        <v>1.5205999999999999E-2</v>
      </c>
    </row>
    <row r="72" spans="1:2" x14ac:dyDescent="0.3">
      <c r="A72" s="11">
        <v>44476</v>
      </c>
      <c r="B72" s="12">
        <f>1.5729/(100)</f>
        <v>1.5729E-2</v>
      </c>
    </row>
    <row r="73" spans="1:2" x14ac:dyDescent="0.3">
      <c r="A73" s="11">
        <v>44477</v>
      </c>
      <c r="B73" s="12">
        <f>1.6118/(100)</f>
        <v>1.6118E-2</v>
      </c>
    </row>
    <row r="74" spans="1:2" x14ac:dyDescent="0.3">
      <c r="A74" s="11">
        <v>44480</v>
      </c>
      <c r="B74" s="12">
        <f>1.6118/(100)</f>
        <v>1.6118E-2</v>
      </c>
    </row>
    <row r="75" spans="1:2" x14ac:dyDescent="0.3">
      <c r="A75" s="11">
        <v>44481</v>
      </c>
      <c r="B75" s="12">
        <f>1.5769/(100)</f>
        <v>1.5768999999999998E-2</v>
      </c>
    </row>
    <row r="76" spans="1:2" x14ac:dyDescent="0.3">
      <c r="A76" s="11">
        <v>44482</v>
      </c>
      <c r="B76" s="12">
        <f>1.5368/(100)</f>
        <v>1.5368E-2</v>
      </c>
    </row>
    <row r="77" spans="1:2" x14ac:dyDescent="0.3">
      <c r="A77" s="11">
        <v>44483</v>
      </c>
      <c r="B77" s="12">
        <f>1.5107/(100)</f>
        <v>1.5106999999999999E-2</v>
      </c>
    </row>
    <row r="78" spans="1:2" x14ac:dyDescent="0.3">
      <c r="A78" s="11">
        <v>44484</v>
      </c>
      <c r="B78" s="12">
        <f>1.5703/(100)</f>
        <v>1.5703000000000002E-2</v>
      </c>
    </row>
    <row r="79" spans="1:2" x14ac:dyDescent="0.3">
      <c r="A79" s="11">
        <v>44487</v>
      </c>
      <c r="B79" s="12">
        <f>1.6002/(100)</f>
        <v>1.6002000000000002E-2</v>
      </c>
    </row>
    <row r="80" spans="1:2" x14ac:dyDescent="0.3">
      <c r="A80" s="11">
        <v>44488</v>
      </c>
      <c r="B80" s="12">
        <f>1.6372/(100)</f>
        <v>1.6372000000000001E-2</v>
      </c>
    </row>
    <row r="81" spans="1:2" x14ac:dyDescent="0.3">
      <c r="A81" s="11">
        <v>44489</v>
      </c>
      <c r="B81" s="12">
        <f>1.6567/(100)</f>
        <v>1.6567000000000002E-2</v>
      </c>
    </row>
    <row r="82" spans="1:2" x14ac:dyDescent="0.3">
      <c r="A82" s="11">
        <v>44490</v>
      </c>
      <c r="B82" s="12">
        <f>1.7011/(100)</f>
        <v>1.7011000000000002E-2</v>
      </c>
    </row>
    <row r="83" spans="1:2" x14ac:dyDescent="0.3">
      <c r="A83" s="11">
        <v>44491</v>
      </c>
      <c r="B83" s="12">
        <f>1.6324/(100)</f>
        <v>1.6324000000000002E-2</v>
      </c>
    </row>
    <row r="84" spans="1:2" x14ac:dyDescent="0.3">
      <c r="A84" s="11">
        <v>44494</v>
      </c>
      <c r="B84" s="12">
        <f>1.6307/(100)</f>
        <v>1.6307000000000002E-2</v>
      </c>
    </row>
    <row r="85" spans="1:2" x14ac:dyDescent="0.3">
      <c r="A85" s="11">
        <v>44495</v>
      </c>
      <c r="B85" s="12">
        <f>1.6079/(100)</f>
        <v>1.6079E-2</v>
      </c>
    </row>
    <row r="86" spans="1:2" x14ac:dyDescent="0.3">
      <c r="A86" s="11">
        <v>44496</v>
      </c>
      <c r="B86" s="12">
        <f>1.5413/(100)</f>
        <v>1.5413E-2</v>
      </c>
    </row>
    <row r="87" spans="1:2" x14ac:dyDescent="0.3">
      <c r="A87" s="11">
        <v>44497</v>
      </c>
      <c r="B87" s="12">
        <f>1.58/(100)</f>
        <v>1.5800000000000002E-2</v>
      </c>
    </row>
    <row r="88" spans="1:2" x14ac:dyDescent="0.3">
      <c r="A88" s="11">
        <v>44498</v>
      </c>
      <c r="B88" s="12">
        <f>1.5521/(100)</f>
        <v>1.5521E-2</v>
      </c>
    </row>
    <row r="89" spans="1:2" x14ac:dyDescent="0.3">
      <c r="A89" s="11">
        <v>44501</v>
      </c>
      <c r="B89" s="12">
        <f>1.5557/(100)</f>
        <v>1.5557000000000001E-2</v>
      </c>
    </row>
    <row r="90" spans="1:2" x14ac:dyDescent="0.3">
      <c r="A90" s="11">
        <v>44502</v>
      </c>
      <c r="B90" s="12">
        <f>1.5488/(100)</f>
        <v>1.5488E-2</v>
      </c>
    </row>
    <row r="91" spans="1:2" x14ac:dyDescent="0.3">
      <c r="A91" s="11">
        <v>44503</v>
      </c>
      <c r="B91" s="12">
        <f>1.6034/(100)</f>
        <v>1.6034E-2</v>
      </c>
    </row>
    <row r="92" spans="1:2" x14ac:dyDescent="0.3">
      <c r="A92" s="11">
        <v>44504</v>
      </c>
      <c r="B92" s="12">
        <f>1.5262/(100)</f>
        <v>1.5262E-2</v>
      </c>
    </row>
    <row r="93" spans="1:2" x14ac:dyDescent="0.3">
      <c r="A93" s="11">
        <v>44505</v>
      </c>
      <c r="B93" s="12">
        <f>1.4513/(100)</f>
        <v>1.4513E-2</v>
      </c>
    </row>
    <row r="94" spans="1:2" x14ac:dyDescent="0.3">
      <c r="A94" s="11">
        <v>44508</v>
      </c>
      <c r="B94" s="12">
        <f>1.4897/(100)</f>
        <v>1.4897000000000001E-2</v>
      </c>
    </row>
    <row r="95" spans="1:2" x14ac:dyDescent="0.3">
      <c r="A95" s="11">
        <v>44509</v>
      </c>
      <c r="B95" s="12">
        <f>1.4358/(100)</f>
        <v>1.4357999999999999E-2</v>
      </c>
    </row>
    <row r="96" spans="1:2" x14ac:dyDescent="0.3">
      <c r="A96" s="11">
        <v>44510</v>
      </c>
      <c r="B96" s="12">
        <f>1.5493/(100)</f>
        <v>1.5493E-2</v>
      </c>
    </row>
    <row r="97" spans="1:2" x14ac:dyDescent="0.3">
      <c r="A97" s="11">
        <v>44511</v>
      </c>
      <c r="B97" s="12">
        <f>1.5493/(100)</f>
        <v>1.5493E-2</v>
      </c>
    </row>
    <row r="98" spans="1:2" x14ac:dyDescent="0.3">
      <c r="A98" s="11">
        <v>44512</v>
      </c>
      <c r="B98" s="12">
        <f>1.5613/(100)</f>
        <v>1.5612999999999998E-2</v>
      </c>
    </row>
    <row r="99" spans="1:2" x14ac:dyDescent="0.3">
      <c r="A99" s="11">
        <v>44515</v>
      </c>
      <c r="B99" s="12">
        <f>1.6145/(100)</f>
        <v>1.6145E-2</v>
      </c>
    </row>
    <row r="100" spans="1:2" x14ac:dyDescent="0.3">
      <c r="A100" s="11">
        <v>44516</v>
      </c>
      <c r="B100" s="12">
        <f>1.6335/(100)</f>
        <v>1.6334999999999999E-2</v>
      </c>
    </row>
    <row r="101" spans="1:2" x14ac:dyDescent="0.3">
      <c r="A101" s="11">
        <v>44517</v>
      </c>
      <c r="B101" s="12">
        <f>1.5889/(100)</f>
        <v>1.5889E-2</v>
      </c>
    </row>
    <row r="102" spans="1:2" x14ac:dyDescent="0.3">
      <c r="A102" s="11">
        <v>44518</v>
      </c>
      <c r="B102" s="12">
        <f>1.5855/(100)</f>
        <v>1.5854999999999998E-2</v>
      </c>
    </row>
    <row r="103" spans="1:2" x14ac:dyDescent="0.3">
      <c r="A103" s="11">
        <v>44519</v>
      </c>
      <c r="B103" s="12">
        <f>1.5462/(100)</f>
        <v>1.5462E-2</v>
      </c>
    </row>
    <row r="104" spans="1:2" x14ac:dyDescent="0.3">
      <c r="A104" s="11">
        <v>44522</v>
      </c>
      <c r="B104" s="12">
        <f>1.6236/(100)</f>
        <v>1.6236E-2</v>
      </c>
    </row>
    <row r="105" spans="1:2" x14ac:dyDescent="0.3">
      <c r="A105" s="11">
        <v>44523</v>
      </c>
      <c r="B105" s="12">
        <f>1.6651/(100)</f>
        <v>1.6650999999999999E-2</v>
      </c>
    </row>
    <row r="106" spans="1:2" x14ac:dyDescent="0.3">
      <c r="A106" s="11">
        <v>44524</v>
      </c>
      <c r="B106" s="12">
        <f>1.6341/(100)</f>
        <v>1.6341000000000001E-2</v>
      </c>
    </row>
    <row r="107" spans="1:2" x14ac:dyDescent="0.3">
      <c r="A107" s="11">
        <v>44525</v>
      </c>
      <c r="B107" s="12">
        <f>1.6341/(100)</f>
        <v>1.6341000000000001E-2</v>
      </c>
    </row>
    <row r="108" spans="1:2" x14ac:dyDescent="0.3">
      <c r="A108" s="11">
        <v>44526</v>
      </c>
      <c r="B108" s="12">
        <f>1.4731/(100)</f>
        <v>1.4731000000000001E-2</v>
      </c>
    </row>
    <row r="109" spans="1:2" x14ac:dyDescent="0.3">
      <c r="A109" s="11">
        <v>44529</v>
      </c>
      <c r="B109" s="12">
        <f>1.4987/(100)</f>
        <v>1.4986999999999999E-2</v>
      </c>
    </row>
    <row r="110" spans="1:2" x14ac:dyDescent="0.3">
      <c r="A110" s="11">
        <v>44530</v>
      </c>
      <c r="B110" s="12">
        <f>1.4443/(100)</f>
        <v>1.4442999999999999E-2</v>
      </c>
    </row>
    <row r="111" spans="1:2" x14ac:dyDescent="0.3">
      <c r="A111" s="11">
        <v>44531</v>
      </c>
      <c r="B111" s="12">
        <f>1.4037/(100)</f>
        <v>1.4036999999999999E-2</v>
      </c>
    </row>
    <row r="112" spans="1:2" x14ac:dyDescent="0.3">
      <c r="A112" s="11">
        <v>44532</v>
      </c>
      <c r="B112" s="12">
        <f>1.4443/(100)</f>
        <v>1.4442999999999999E-2</v>
      </c>
    </row>
    <row r="113" spans="1:2" x14ac:dyDescent="0.3">
      <c r="A113" s="11">
        <v>44533</v>
      </c>
      <c r="B113" s="12">
        <f>1.343/(100)</f>
        <v>1.3429999999999999E-2</v>
      </c>
    </row>
    <row r="114" spans="1:2" x14ac:dyDescent="0.3">
      <c r="A114" s="11">
        <v>44536</v>
      </c>
      <c r="B114" s="12">
        <f>1.4342/(100)</f>
        <v>1.4341999999999999E-2</v>
      </c>
    </row>
    <row r="115" spans="1:2" x14ac:dyDescent="0.3">
      <c r="A115" s="11">
        <v>44537</v>
      </c>
      <c r="B115" s="12">
        <f>1.4733/(100)</f>
        <v>1.4733000000000001E-2</v>
      </c>
    </row>
    <row r="116" spans="1:2" x14ac:dyDescent="0.3">
      <c r="A116" s="11">
        <v>44538</v>
      </c>
      <c r="B116" s="12">
        <f>1.5212/(100)</f>
        <v>1.5212000000000002E-2</v>
      </c>
    </row>
    <row r="117" spans="1:2" x14ac:dyDescent="0.3">
      <c r="A117" s="11">
        <v>44539</v>
      </c>
      <c r="B117" s="12">
        <f>1.499/(100)</f>
        <v>1.4990000000000002E-2</v>
      </c>
    </row>
    <row r="118" spans="1:2" x14ac:dyDescent="0.3">
      <c r="A118" s="11">
        <v>44540</v>
      </c>
      <c r="B118" s="12">
        <f>1.4837/(100)</f>
        <v>1.4836999999999999E-2</v>
      </c>
    </row>
    <row r="119" spans="1:2" x14ac:dyDescent="0.3">
      <c r="A119" s="11">
        <v>44543</v>
      </c>
      <c r="B119" s="12">
        <f>1.4156/(100)</f>
        <v>1.4156E-2</v>
      </c>
    </row>
    <row r="120" spans="1:2" x14ac:dyDescent="0.3">
      <c r="A120" s="11">
        <v>44544</v>
      </c>
      <c r="B120" s="12">
        <f>1.4411/(100)</f>
        <v>1.4411E-2</v>
      </c>
    </row>
    <row r="121" spans="1:2" x14ac:dyDescent="0.3">
      <c r="A121" s="11">
        <v>44545</v>
      </c>
      <c r="B121" s="12">
        <f>1.4565/(100)</f>
        <v>1.4565E-2</v>
      </c>
    </row>
    <row r="122" spans="1:2" x14ac:dyDescent="0.3">
      <c r="A122" s="11">
        <v>44546</v>
      </c>
      <c r="B122" s="12">
        <f>1.4106/(100)</f>
        <v>1.4106E-2</v>
      </c>
    </row>
    <row r="123" spans="1:2" x14ac:dyDescent="0.3">
      <c r="A123" s="11">
        <v>44547</v>
      </c>
      <c r="B123" s="12">
        <f>1.4021/(100)</f>
        <v>1.4020999999999999E-2</v>
      </c>
    </row>
    <row r="124" spans="1:2" x14ac:dyDescent="0.3">
      <c r="A124" s="11">
        <v>44550</v>
      </c>
      <c r="B124" s="12">
        <f>1.4225/(100)</f>
        <v>1.4225000000000002E-2</v>
      </c>
    </row>
    <row r="125" spans="1:2" x14ac:dyDescent="0.3">
      <c r="A125" s="11">
        <v>44551</v>
      </c>
      <c r="B125" s="12">
        <f>1.4617/(100)</f>
        <v>1.4617E-2</v>
      </c>
    </row>
    <row r="126" spans="1:2" x14ac:dyDescent="0.3">
      <c r="A126" s="11">
        <v>44552</v>
      </c>
      <c r="B126" s="12">
        <f>1.4515/(100)</f>
        <v>1.4515E-2</v>
      </c>
    </row>
    <row r="127" spans="1:2" x14ac:dyDescent="0.3">
      <c r="A127" s="11">
        <v>44553</v>
      </c>
      <c r="B127" s="12">
        <f>1.4927/(100)</f>
        <v>1.4926999999999999E-2</v>
      </c>
    </row>
    <row r="128" spans="1:2" x14ac:dyDescent="0.3">
      <c r="A128" s="11">
        <v>44554</v>
      </c>
      <c r="B128" s="12">
        <f>1.4927/(100)</f>
        <v>1.4926999999999999E-2</v>
      </c>
    </row>
    <row r="129" spans="1:2" x14ac:dyDescent="0.3">
      <c r="A129" s="11">
        <v>44557</v>
      </c>
      <c r="B129" s="12">
        <f>1.4756/(100)</f>
        <v>1.4756E-2</v>
      </c>
    </row>
    <row r="130" spans="1:2" x14ac:dyDescent="0.3">
      <c r="A130" s="11">
        <v>44558</v>
      </c>
      <c r="B130" s="12">
        <f>1.4807/(100)</f>
        <v>1.4806999999999999E-2</v>
      </c>
    </row>
    <row r="131" spans="1:2" x14ac:dyDescent="0.3">
      <c r="A131" s="11">
        <v>44559</v>
      </c>
      <c r="B131" s="12">
        <f>1.5496/(100)</f>
        <v>1.5496000000000001E-2</v>
      </c>
    </row>
    <row r="132" spans="1:2" x14ac:dyDescent="0.3">
      <c r="A132" s="11">
        <v>44560</v>
      </c>
      <c r="B132" s="12">
        <f>1.5083/(100)</f>
        <v>1.5082999999999999E-2</v>
      </c>
    </row>
    <row r="133" spans="1:2" x14ac:dyDescent="0.3">
      <c r="A133" s="11">
        <v>44561</v>
      </c>
      <c r="B133" s="12">
        <f>1.5101/(100)</f>
        <v>1.5101E-2</v>
      </c>
    </row>
    <row r="134" spans="1:2" x14ac:dyDescent="0.3">
      <c r="A134" s="11">
        <v>44564</v>
      </c>
      <c r="B134" s="12">
        <f>1.628/(100)</f>
        <v>1.6279999999999999E-2</v>
      </c>
    </row>
    <row r="135" spans="1:2" x14ac:dyDescent="0.3">
      <c r="A135" s="11">
        <v>44565</v>
      </c>
      <c r="B135" s="12">
        <f>1.6473/(100)</f>
        <v>1.6473000000000002E-2</v>
      </c>
    </row>
    <row r="136" spans="1:2" x14ac:dyDescent="0.3">
      <c r="A136" s="11">
        <v>44566</v>
      </c>
      <c r="B136" s="12">
        <f>1.7052/(100)</f>
        <v>1.7052000000000001E-2</v>
      </c>
    </row>
    <row r="137" spans="1:2" x14ac:dyDescent="0.3">
      <c r="A137" s="11">
        <v>44567</v>
      </c>
      <c r="B137" s="12">
        <f>1.7211/(100)</f>
        <v>1.7211000000000001E-2</v>
      </c>
    </row>
    <row r="138" spans="1:2" x14ac:dyDescent="0.3">
      <c r="A138" s="11">
        <v>44568</v>
      </c>
      <c r="B138" s="12">
        <f>1.762/(100)</f>
        <v>1.762E-2</v>
      </c>
    </row>
    <row r="139" spans="1:2" x14ac:dyDescent="0.3">
      <c r="A139" s="11">
        <v>44571</v>
      </c>
      <c r="B139" s="12">
        <f>1.7603/(100)</f>
        <v>1.7603000000000001E-2</v>
      </c>
    </row>
    <row r="140" spans="1:2" x14ac:dyDescent="0.3">
      <c r="A140" s="11">
        <v>44572</v>
      </c>
      <c r="B140" s="12">
        <f>1.7357/(100)</f>
        <v>1.7357000000000001E-2</v>
      </c>
    </row>
    <row r="141" spans="1:2" x14ac:dyDescent="0.3">
      <c r="A141" s="11">
        <v>44573</v>
      </c>
      <c r="B141" s="12">
        <f>1.7428/(100)</f>
        <v>1.7427999999999999E-2</v>
      </c>
    </row>
    <row r="142" spans="1:2" x14ac:dyDescent="0.3">
      <c r="A142" s="11">
        <v>44574</v>
      </c>
      <c r="B142" s="12">
        <f>1.7041/(100)</f>
        <v>1.7041000000000001E-2</v>
      </c>
    </row>
    <row r="143" spans="1:2" x14ac:dyDescent="0.3">
      <c r="A143" s="11">
        <v>44575</v>
      </c>
      <c r="B143" s="12">
        <f>1.7841/(100)</f>
        <v>1.7840999999999999E-2</v>
      </c>
    </row>
    <row r="144" spans="1:2" x14ac:dyDescent="0.3">
      <c r="A144" s="11">
        <v>44578</v>
      </c>
      <c r="B144" s="12">
        <f>1.7841/(100)</f>
        <v>1.7840999999999999E-2</v>
      </c>
    </row>
    <row r="145" spans="1:2" x14ac:dyDescent="0.3">
      <c r="A145" s="11">
        <v>44579</v>
      </c>
      <c r="B145" s="12">
        <f>1.8735/(100)</f>
        <v>1.8734999999999998E-2</v>
      </c>
    </row>
    <row r="146" spans="1:2" x14ac:dyDescent="0.3">
      <c r="A146" s="11">
        <v>44580</v>
      </c>
      <c r="B146" s="12">
        <f>1.8646/(100)</f>
        <v>1.8645999999999999E-2</v>
      </c>
    </row>
    <row r="147" spans="1:2" x14ac:dyDescent="0.3">
      <c r="A147" s="11">
        <v>44581</v>
      </c>
      <c r="B147" s="12">
        <f>1.804/(100)</f>
        <v>1.804E-2</v>
      </c>
    </row>
    <row r="148" spans="1:2" x14ac:dyDescent="0.3">
      <c r="A148" s="11">
        <v>44582</v>
      </c>
      <c r="B148" s="12">
        <f>1.7581/(100)</f>
        <v>1.7580999999999999E-2</v>
      </c>
    </row>
    <row r="149" spans="1:2" x14ac:dyDescent="0.3">
      <c r="A149" s="11">
        <v>44585</v>
      </c>
      <c r="B149" s="12">
        <f>1.7706/(100)</f>
        <v>1.7706E-2</v>
      </c>
    </row>
    <row r="150" spans="1:2" x14ac:dyDescent="0.3">
      <c r="A150" s="11">
        <v>44586</v>
      </c>
      <c r="B150" s="12">
        <f>1.7689/(100)</f>
        <v>1.7689E-2</v>
      </c>
    </row>
    <row r="151" spans="1:2" x14ac:dyDescent="0.3">
      <c r="A151" s="11">
        <v>44587</v>
      </c>
      <c r="B151" s="12">
        <f>1.8637/(100)</f>
        <v>1.8637000000000001E-2</v>
      </c>
    </row>
    <row r="152" spans="1:2" x14ac:dyDescent="0.3">
      <c r="A152" s="11">
        <v>44588</v>
      </c>
      <c r="B152" s="12">
        <f>1.7994/(100)</f>
        <v>1.7994E-2</v>
      </c>
    </row>
    <row r="153" spans="1:2" x14ac:dyDescent="0.3">
      <c r="A153" s="11">
        <v>44589</v>
      </c>
      <c r="B153" s="12">
        <f>1.7694/(100)</f>
        <v>1.7694000000000001E-2</v>
      </c>
    </row>
    <row r="154" spans="1:2" x14ac:dyDescent="0.3">
      <c r="A154" s="11">
        <v>44592</v>
      </c>
      <c r="B154" s="12">
        <f>1.7767/(100)</f>
        <v>1.7766999999999998E-2</v>
      </c>
    </row>
    <row r="155" spans="1:2" x14ac:dyDescent="0.3">
      <c r="A155" s="11">
        <v>44593</v>
      </c>
      <c r="B155" s="12">
        <f>1.7875/(100)</f>
        <v>1.7875000000000002E-2</v>
      </c>
    </row>
    <row r="156" spans="1:2" x14ac:dyDescent="0.3">
      <c r="A156" s="11">
        <v>44594</v>
      </c>
      <c r="B156" s="12">
        <f>1.7751/(100)</f>
        <v>1.7750999999999999E-2</v>
      </c>
    </row>
    <row r="157" spans="1:2" x14ac:dyDescent="0.3">
      <c r="A157" s="11">
        <v>44595</v>
      </c>
      <c r="B157" s="12">
        <f>1.8306/(100)</f>
        <v>1.8305999999999999E-2</v>
      </c>
    </row>
    <row r="158" spans="1:2" x14ac:dyDescent="0.3">
      <c r="A158" s="11">
        <v>44596</v>
      </c>
      <c r="B158" s="12">
        <f>1.9085/(100)</f>
        <v>1.9085000000000001E-2</v>
      </c>
    </row>
    <row r="159" spans="1:2" x14ac:dyDescent="0.3">
      <c r="A159" s="11">
        <v>44599</v>
      </c>
      <c r="B159" s="12">
        <f>1.9159/(100)</f>
        <v>1.9158999999999999E-2</v>
      </c>
    </row>
    <row r="160" spans="1:2" x14ac:dyDescent="0.3">
      <c r="A160" s="11">
        <v>44600</v>
      </c>
      <c r="B160" s="12">
        <f>1.9632/(100)</f>
        <v>1.9632E-2</v>
      </c>
    </row>
    <row r="161" spans="1:2" x14ac:dyDescent="0.3">
      <c r="A161" s="11">
        <v>44601</v>
      </c>
      <c r="B161" s="12">
        <f>1.9415/(100)</f>
        <v>1.9415000000000002E-2</v>
      </c>
    </row>
    <row r="162" spans="1:2" x14ac:dyDescent="0.3">
      <c r="A162" s="11">
        <v>44602</v>
      </c>
      <c r="B162" s="12">
        <f>2.0294/(100)</f>
        <v>2.0294E-2</v>
      </c>
    </row>
    <row r="163" spans="1:2" x14ac:dyDescent="0.3">
      <c r="A163" s="11">
        <v>44603</v>
      </c>
      <c r="B163" s="12">
        <f>1.9371/(100)</f>
        <v>1.9370999999999999E-2</v>
      </c>
    </row>
    <row r="164" spans="1:2" x14ac:dyDescent="0.3">
      <c r="A164" s="11">
        <v>44606</v>
      </c>
      <c r="B164" s="12">
        <f>1.9875/(100)</f>
        <v>1.9875E-2</v>
      </c>
    </row>
    <row r="165" spans="1:2" x14ac:dyDescent="0.3">
      <c r="A165" s="11">
        <v>44607</v>
      </c>
      <c r="B165" s="12">
        <f>2.0434/(100)</f>
        <v>2.0434000000000001E-2</v>
      </c>
    </row>
    <row r="166" spans="1:2" x14ac:dyDescent="0.3">
      <c r="A166" s="11">
        <v>44608</v>
      </c>
      <c r="B166" s="12">
        <f>2.0382/(100)</f>
        <v>2.0381999999999997E-2</v>
      </c>
    </row>
    <row r="167" spans="1:2" x14ac:dyDescent="0.3">
      <c r="A167" s="11">
        <v>44609</v>
      </c>
      <c r="B167" s="12">
        <f>1.9615/(100)</f>
        <v>1.9615E-2</v>
      </c>
    </row>
    <row r="168" spans="1:2" x14ac:dyDescent="0.3">
      <c r="A168" s="11">
        <v>44610</v>
      </c>
      <c r="B168" s="12">
        <f>1.9286/(100)</f>
        <v>1.9286000000000001E-2</v>
      </c>
    </row>
    <row r="169" spans="1:2" x14ac:dyDescent="0.3">
      <c r="A169" s="11">
        <v>44613</v>
      </c>
      <c r="B169" s="12">
        <f>1.9286/(100)</f>
        <v>1.9286000000000001E-2</v>
      </c>
    </row>
    <row r="170" spans="1:2" x14ac:dyDescent="0.3">
      <c r="A170" s="11">
        <v>44614</v>
      </c>
      <c r="B170" s="12">
        <f>1.939/(100)</f>
        <v>1.9390000000000001E-2</v>
      </c>
    </row>
    <row r="171" spans="1:2" x14ac:dyDescent="0.3">
      <c r="A171" s="11">
        <v>44615</v>
      </c>
      <c r="B171" s="12">
        <f>1.9912/(100)</f>
        <v>1.9911999999999999E-2</v>
      </c>
    </row>
    <row r="172" spans="1:2" x14ac:dyDescent="0.3">
      <c r="A172" s="11">
        <v>44616</v>
      </c>
      <c r="B172" s="12">
        <f>1.9633/(100)</f>
        <v>1.9633000000000001E-2</v>
      </c>
    </row>
    <row r="173" spans="1:2" x14ac:dyDescent="0.3">
      <c r="A173" s="11">
        <v>44617</v>
      </c>
      <c r="B173" s="12">
        <f>1.9617/(100)</f>
        <v>1.9616999999999999E-2</v>
      </c>
    </row>
    <row r="174" spans="1:2" x14ac:dyDescent="0.3">
      <c r="A174" s="11">
        <v>44620</v>
      </c>
      <c r="B174" s="12">
        <f>1.825/(100)</f>
        <v>1.8249999999999999E-2</v>
      </c>
    </row>
    <row r="175" spans="1:2" x14ac:dyDescent="0.3">
      <c r="A175" s="11">
        <v>44621</v>
      </c>
      <c r="B175" s="12">
        <f>1.7275/(100)</f>
        <v>1.7274999999999999E-2</v>
      </c>
    </row>
    <row r="176" spans="1:2" x14ac:dyDescent="0.3">
      <c r="A176" s="11">
        <v>44622</v>
      </c>
      <c r="B176" s="12">
        <f>1.8767/(100)</f>
        <v>1.8766999999999999E-2</v>
      </c>
    </row>
    <row r="177" spans="1:2" x14ac:dyDescent="0.3">
      <c r="A177" s="11">
        <v>44623</v>
      </c>
      <c r="B177" s="12">
        <f>1.8405/(100)</f>
        <v>1.8405000000000001E-2</v>
      </c>
    </row>
    <row r="178" spans="1:2" x14ac:dyDescent="0.3">
      <c r="A178" s="11">
        <v>44624</v>
      </c>
      <c r="B178" s="12">
        <f>1.7307/(100)</f>
        <v>1.7306999999999999E-2</v>
      </c>
    </row>
    <row r="179" spans="1:2" x14ac:dyDescent="0.3">
      <c r="A179" s="11">
        <v>44627</v>
      </c>
      <c r="B179" s="12">
        <f>1.7734/(100)</f>
        <v>1.7734E-2</v>
      </c>
    </row>
    <row r="180" spans="1:2" x14ac:dyDescent="0.3">
      <c r="A180" s="11">
        <v>44628</v>
      </c>
      <c r="B180" s="12">
        <f>1.8456/(100)</f>
        <v>1.8456E-2</v>
      </c>
    </row>
    <row r="181" spans="1:2" x14ac:dyDescent="0.3">
      <c r="A181" s="11">
        <v>44629</v>
      </c>
      <c r="B181" s="12">
        <f>1.9531/(100)</f>
        <v>1.9531E-2</v>
      </c>
    </row>
    <row r="182" spans="1:2" x14ac:dyDescent="0.3">
      <c r="A182" s="11">
        <v>44630</v>
      </c>
      <c r="B182" s="12">
        <f>1.9864/(100)</f>
        <v>1.9864E-2</v>
      </c>
    </row>
    <row r="183" spans="1:2" x14ac:dyDescent="0.3">
      <c r="A183" s="11">
        <v>44631</v>
      </c>
      <c r="B183" s="12">
        <f>1.9917/(100)</f>
        <v>1.9917000000000001E-2</v>
      </c>
    </row>
    <row r="184" spans="1:2" x14ac:dyDescent="0.3">
      <c r="A184" s="11">
        <v>44634</v>
      </c>
      <c r="B184" s="12">
        <f>2.133/(100)</f>
        <v>2.1330000000000002E-2</v>
      </c>
    </row>
    <row r="185" spans="1:2" x14ac:dyDescent="0.3">
      <c r="A185" s="11">
        <v>44635</v>
      </c>
      <c r="B185" s="12">
        <f>2.1437/(100)</f>
        <v>2.1436999999999998E-2</v>
      </c>
    </row>
    <row r="186" spans="1:2" x14ac:dyDescent="0.3">
      <c r="A186" s="11">
        <v>44636</v>
      </c>
      <c r="B186" s="12">
        <f>2.1849/(100)</f>
        <v>2.1848999999999997E-2</v>
      </c>
    </row>
    <row r="187" spans="1:2" x14ac:dyDescent="0.3">
      <c r="A187" s="11">
        <v>44637</v>
      </c>
      <c r="B187" s="12">
        <f>2.1706/(100)</f>
        <v>2.1706E-2</v>
      </c>
    </row>
    <row r="188" spans="1:2" x14ac:dyDescent="0.3">
      <c r="A188" s="11">
        <v>44638</v>
      </c>
      <c r="B188" s="12">
        <f>2.1494/(100)</f>
        <v>2.1493999999999999E-2</v>
      </c>
    </row>
    <row r="189" spans="1:2" x14ac:dyDescent="0.3">
      <c r="A189" s="11">
        <v>44641</v>
      </c>
      <c r="B189" s="12">
        <f>2.2896/(100)</f>
        <v>2.2896E-2</v>
      </c>
    </row>
    <row r="190" spans="1:2" x14ac:dyDescent="0.3">
      <c r="A190" s="11">
        <v>44642</v>
      </c>
      <c r="B190" s="12">
        <f>2.3825/(100)</f>
        <v>2.3824999999999999E-2</v>
      </c>
    </row>
    <row r="191" spans="1:2" x14ac:dyDescent="0.3">
      <c r="A191" s="11">
        <v>44643</v>
      </c>
      <c r="B191" s="12">
        <f>2.2917/(100)</f>
        <v>2.2917E-2</v>
      </c>
    </row>
    <row r="192" spans="1:2" x14ac:dyDescent="0.3">
      <c r="A192" s="11">
        <v>44644</v>
      </c>
      <c r="B192" s="12">
        <f>2.3718/(100)</f>
        <v>2.3717999999999999E-2</v>
      </c>
    </row>
    <row r="193" spans="1:2" x14ac:dyDescent="0.3">
      <c r="A193" s="11">
        <v>44645</v>
      </c>
      <c r="B193" s="12">
        <f>2.4731/(100)</f>
        <v>2.4731E-2</v>
      </c>
    </row>
    <row r="194" spans="1:2" x14ac:dyDescent="0.3">
      <c r="A194" s="11">
        <v>44648</v>
      </c>
      <c r="B194" s="12">
        <f>2.4585/(100)</f>
        <v>2.4584999999999999E-2</v>
      </c>
    </row>
    <row r="195" spans="1:2" x14ac:dyDescent="0.3">
      <c r="A195" s="11">
        <v>44649</v>
      </c>
      <c r="B195" s="12">
        <f>2.3944/(100)</f>
        <v>2.3944E-2</v>
      </c>
    </row>
    <row r="196" spans="1:2" x14ac:dyDescent="0.3">
      <c r="A196" s="11">
        <v>44650</v>
      </c>
      <c r="B196" s="12">
        <f>2.3488/(100)</f>
        <v>2.3488000000000002E-2</v>
      </c>
    </row>
    <row r="197" spans="1:2" x14ac:dyDescent="0.3">
      <c r="A197" s="11">
        <v>44651</v>
      </c>
      <c r="B197" s="12">
        <f>2.338/(100)</f>
        <v>2.3380000000000001E-2</v>
      </c>
    </row>
    <row r="198" spans="1:2" x14ac:dyDescent="0.3">
      <c r="A198" s="11">
        <v>44652</v>
      </c>
      <c r="B198" s="12">
        <f>2.3822/(100)</f>
        <v>2.3821999999999999E-2</v>
      </c>
    </row>
    <row r="199" spans="1:2" x14ac:dyDescent="0.3">
      <c r="A199" s="11">
        <v>44655</v>
      </c>
      <c r="B199" s="12">
        <f>2.3951/(100)</f>
        <v>2.3950999999999997E-2</v>
      </c>
    </row>
    <row r="200" spans="1:2" x14ac:dyDescent="0.3">
      <c r="A200" s="11">
        <v>44656</v>
      </c>
      <c r="B200" s="12">
        <f>2.5469/(100)</f>
        <v>2.5468999999999999E-2</v>
      </c>
    </row>
    <row r="201" spans="1:2" x14ac:dyDescent="0.3">
      <c r="A201" s="11">
        <v>44657</v>
      </c>
      <c r="B201" s="12">
        <f>2.5975/(100)</f>
        <v>2.5975000000000002E-2</v>
      </c>
    </row>
    <row r="202" spans="1:2" x14ac:dyDescent="0.3">
      <c r="A202" s="11">
        <v>44658</v>
      </c>
      <c r="B202" s="12">
        <f>2.6578/(100)</f>
        <v>2.6578000000000001E-2</v>
      </c>
    </row>
    <row r="203" spans="1:2" x14ac:dyDescent="0.3">
      <c r="A203" s="11">
        <v>44659</v>
      </c>
      <c r="B203" s="12">
        <f>2.7/(100)</f>
        <v>2.7000000000000003E-2</v>
      </c>
    </row>
    <row r="204" spans="1:2" x14ac:dyDescent="0.3">
      <c r="A204" s="11">
        <v>44662</v>
      </c>
      <c r="B204" s="12">
        <f>2.7801/(100)</f>
        <v>2.7800999999999999E-2</v>
      </c>
    </row>
    <row r="205" spans="1:2" x14ac:dyDescent="0.3">
      <c r="A205" s="11">
        <v>44663</v>
      </c>
      <c r="B205" s="12">
        <f>2.7213/(100)</f>
        <v>2.7212999999999998E-2</v>
      </c>
    </row>
    <row r="206" spans="1:2" x14ac:dyDescent="0.3">
      <c r="A206" s="11">
        <v>44664</v>
      </c>
      <c r="B206" s="12">
        <f>2.6987/(100)</f>
        <v>2.6987000000000001E-2</v>
      </c>
    </row>
    <row r="207" spans="1:2" x14ac:dyDescent="0.3">
      <c r="A207" s="11">
        <v>44665</v>
      </c>
      <c r="B207" s="12">
        <f>2.8275/(100)</f>
        <v>2.8275000000000002E-2</v>
      </c>
    </row>
    <row r="208" spans="1:2" x14ac:dyDescent="0.3">
      <c r="A208" s="11">
        <v>44666</v>
      </c>
      <c r="B208" s="12">
        <f>2.8275/(100)</f>
        <v>2.8275000000000002E-2</v>
      </c>
    </row>
    <row r="209" spans="1:2" x14ac:dyDescent="0.3">
      <c r="A209" s="11">
        <v>44669</v>
      </c>
      <c r="B209" s="12">
        <f>2.8527/(100)</f>
        <v>2.8527E-2</v>
      </c>
    </row>
    <row r="210" spans="1:2" x14ac:dyDescent="0.3">
      <c r="A210" s="11">
        <v>44670</v>
      </c>
      <c r="B210" s="12">
        <f>2.9361/(100)</f>
        <v>2.9361000000000002E-2</v>
      </c>
    </row>
    <row r="211" spans="1:2" x14ac:dyDescent="0.3">
      <c r="A211" s="11">
        <v>44671</v>
      </c>
      <c r="B211" s="12">
        <f>2.832/(100)</f>
        <v>2.8319999999999998E-2</v>
      </c>
    </row>
    <row r="212" spans="1:2" x14ac:dyDescent="0.3">
      <c r="A212" s="11">
        <v>44672</v>
      </c>
      <c r="B212" s="12">
        <f>2.9095/(100)</f>
        <v>2.9094999999999999E-2</v>
      </c>
    </row>
    <row r="213" spans="1:2" x14ac:dyDescent="0.3">
      <c r="A213" s="11">
        <v>44673</v>
      </c>
      <c r="B213" s="12">
        <f>2.8987/(100)</f>
        <v>2.8986999999999999E-2</v>
      </c>
    </row>
    <row r="214" spans="1:2" x14ac:dyDescent="0.3">
      <c r="A214" s="11">
        <v>44676</v>
      </c>
      <c r="B214" s="12">
        <f>2.8198/(100)</f>
        <v>2.8197999999999997E-2</v>
      </c>
    </row>
    <row r="215" spans="1:2" x14ac:dyDescent="0.3">
      <c r="A215" s="11">
        <v>44677</v>
      </c>
      <c r="B215" s="12">
        <f>2.7205/(100)</f>
        <v>2.7205E-2</v>
      </c>
    </row>
    <row r="216" spans="1:2" x14ac:dyDescent="0.3">
      <c r="A216" s="11">
        <v>44678</v>
      </c>
      <c r="B216" s="12">
        <f>2.8318/(100)</f>
        <v>2.8317999999999999E-2</v>
      </c>
    </row>
    <row r="217" spans="1:2" x14ac:dyDescent="0.3">
      <c r="A217" s="11">
        <v>44679</v>
      </c>
      <c r="B217" s="12">
        <f>2.8224/(100)</f>
        <v>2.8223999999999999E-2</v>
      </c>
    </row>
    <row r="218" spans="1:2" x14ac:dyDescent="0.3">
      <c r="A218" s="11">
        <v>44680</v>
      </c>
      <c r="B218" s="12">
        <f>2.9336/(100)</f>
        <v>2.9336000000000001E-2</v>
      </c>
    </row>
    <row r="219" spans="1:2" x14ac:dyDescent="0.3">
      <c r="A219" s="11">
        <v>44683</v>
      </c>
      <c r="B219" s="12">
        <f>2.9807/(100)</f>
        <v>2.9807E-2</v>
      </c>
    </row>
    <row r="220" spans="1:2" x14ac:dyDescent="0.3">
      <c r="A220" s="11">
        <v>44684</v>
      </c>
      <c r="B220" s="12">
        <f>2.9712/(100)</f>
        <v>2.9712000000000002E-2</v>
      </c>
    </row>
    <row r="221" spans="1:2" x14ac:dyDescent="0.3">
      <c r="A221" s="11">
        <v>44685</v>
      </c>
      <c r="B221" s="12">
        <f>2.9344/(100)</f>
        <v>2.9344000000000002E-2</v>
      </c>
    </row>
    <row r="222" spans="1:2" x14ac:dyDescent="0.3">
      <c r="A222" s="11">
        <v>44686</v>
      </c>
      <c r="B222" s="12">
        <f>3.0365/(100)</f>
        <v>3.0365000000000003E-2</v>
      </c>
    </row>
    <row r="223" spans="1:2" x14ac:dyDescent="0.3">
      <c r="A223" s="11">
        <v>44687</v>
      </c>
      <c r="B223" s="12">
        <f>3.1265/(100)</f>
        <v>3.1265000000000001E-2</v>
      </c>
    </row>
    <row r="224" spans="1:2" x14ac:dyDescent="0.3">
      <c r="A224" s="11">
        <v>44690</v>
      </c>
      <c r="B224" s="12">
        <f>3.0338/(100)</f>
        <v>3.0337999999999997E-2</v>
      </c>
    </row>
    <row r="225" spans="1:2" x14ac:dyDescent="0.3">
      <c r="A225" s="11">
        <v>44691</v>
      </c>
      <c r="B225" s="12">
        <f>2.9908/(100)</f>
        <v>2.9908000000000001E-2</v>
      </c>
    </row>
    <row r="226" spans="1:2" x14ac:dyDescent="0.3">
      <c r="A226" s="11">
        <v>44692</v>
      </c>
      <c r="B226" s="12">
        <f>2.9207/(100)</f>
        <v>2.9207E-2</v>
      </c>
    </row>
    <row r="227" spans="1:2" x14ac:dyDescent="0.3">
      <c r="A227" s="11">
        <v>44693</v>
      </c>
      <c r="B227" s="12">
        <f>2.8479/(100)</f>
        <v>2.8479000000000001E-2</v>
      </c>
    </row>
    <row r="228" spans="1:2" x14ac:dyDescent="0.3">
      <c r="A228" s="11">
        <v>44694</v>
      </c>
      <c r="B228" s="12">
        <f>2.9185/(100)</f>
        <v>2.9184999999999999E-2</v>
      </c>
    </row>
    <row r="229" spans="1:2" x14ac:dyDescent="0.3">
      <c r="A229" s="11">
        <v>44697</v>
      </c>
      <c r="B229" s="12">
        <f>2.8822/(100)</f>
        <v>2.8822E-2</v>
      </c>
    </row>
    <row r="230" spans="1:2" x14ac:dyDescent="0.3">
      <c r="A230" s="11">
        <v>44698</v>
      </c>
      <c r="B230" s="12">
        <f>2.986/(100)</f>
        <v>2.9860000000000001E-2</v>
      </c>
    </row>
    <row r="231" spans="1:2" x14ac:dyDescent="0.3">
      <c r="A231" s="11">
        <v>44699</v>
      </c>
      <c r="B231" s="12">
        <f>2.884/(100)</f>
        <v>2.8839999999999998E-2</v>
      </c>
    </row>
    <row r="232" spans="1:2" x14ac:dyDescent="0.3">
      <c r="A232" s="11">
        <v>44700</v>
      </c>
      <c r="B232" s="12">
        <f>2.837/(100)</f>
        <v>2.8370000000000003E-2</v>
      </c>
    </row>
    <row r="233" spans="1:2" x14ac:dyDescent="0.3">
      <c r="A233" s="11">
        <v>44701</v>
      </c>
      <c r="B233" s="12">
        <f>2.7811/(100)</f>
        <v>2.7810999999999999E-2</v>
      </c>
    </row>
    <row r="234" spans="1:2" x14ac:dyDescent="0.3">
      <c r="A234" s="11">
        <v>44704</v>
      </c>
      <c r="B234" s="12">
        <f>2.8514/(100)</f>
        <v>2.8513999999999998E-2</v>
      </c>
    </row>
    <row r="235" spans="1:2" x14ac:dyDescent="0.3">
      <c r="A235" s="11">
        <v>44705</v>
      </c>
      <c r="B235" s="12">
        <f>2.7506/(100)</f>
        <v>2.7505999999999999E-2</v>
      </c>
    </row>
    <row r="236" spans="1:2" x14ac:dyDescent="0.3">
      <c r="A236" s="11">
        <v>44706</v>
      </c>
      <c r="B236" s="12">
        <f>2.7452/(100)</f>
        <v>2.7452000000000001E-2</v>
      </c>
    </row>
    <row r="237" spans="1:2" x14ac:dyDescent="0.3">
      <c r="A237" s="11">
        <v>44707</v>
      </c>
      <c r="B237" s="12">
        <f>2.7469/(100)</f>
        <v>2.7469E-2</v>
      </c>
    </row>
    <row r="238" spans="1:2" x14ac:dyDescent="0.3">
      <c r="A238" s="11">
        <v>44708</v>
      </c>
      <c r="B238" s="12">
        <f>2.7378/(100)</f>
        <v>2.7378E-2</v>
      </c>
    </row>
    <row r="239" spans="1:2" x14ac:dyDescent="0.3">
      <c r="A239" s="11">
        <v>44711</v>
      </c>
      <c r="B239" s="12">
        <f>2.7378/(100)</f>
        <v>2.7378E-2</v>
      </c>
    </row>
    <row r="240" spans="1:2" x14ac:dyDescent="0.3">
      <c r="A240" s="11">
        <v>44712</v>
      </c>
      <c r="B240" s="12">
        <f>2.8441/(100)</f>
        <v>2.8441000000000001E-2</v>
      </c>
    </row>
    <row r="241" spans="1:2" x14ac:dyDescent="0.3">
      <c r="A241" s="11">
        <v>44713</v>
      </c>
      <c r="B241" s="12">
        <f>2.9058/(100)</f>
        <v>2.9058E-2</v>
      </c>
    </row>
    <row r="242" spans="1:2" x14ac:dyDescent="0.3">
      <c r="A242" s="11">
        <v>44714</v>
      </c>
      <c r="B242" s="12">
        <f>2.9076/(100)</f>
        <v>2.9076000000000001E-2</v>
      </c>
    </row>
    <row r="243" spans="1:2" x14ac:dyDescent="0.3">
      <c r="A243" s="11">
        <v>44715</v>
      </c>
      <c r="B243" s="12">
        <f>2.9332/(100)</f>
        <v>2.9331999999999997E-2</v>
      </c>
    </row>
    <row r="244" spans="1:2" x14ac:dyDescent="0.3">
      <c r="A244" s="11">
        <v>44718</v>
      </c>
      <c r="B244" s="12">
        <f>3.0399/(100)</f>
        <v>3.0398999999999999E-2</v>
      </c>
    </row>
    <row r="245" spans="1:2" x14ac:dyDescent="0.3">
      <c r="A245" s="11">
        <v>44719</v>
      </c>
      <c r="B245" s="12">
        <f>2.9736/(100)</f>
        <v>2.9735999999999999E-2</v>
      </c>
    </row>
    <row r="246" spans="1:2" x14ac:dyDescent="0.3">
      <c r="A246" s="11">
        <v>44720</v>
      </c>
      <c r="B246" s="12">
        <f>3.0215/(100)</f>
        <v>3.0215000000000002E-2</v>
      </c>
    </row>
    <row r="247" spans="1:2" x14ac:dyDescent="0.3">
      <c r="A247" s="11">
        <v>44721</v>
      </c>
      <c r="B247" s="12">
        <f>3.0418/(100)</f>
        <v>3.0417999999999997E-2</v>
      </c>
    </row>
    <row r="248" spans="1:2" x14ac:dyDescent="0.3">
      <c r="A248" s="11">
        <v>44722</v>
      </c>
      <c r="B248" s="12">
        <f>3.1555/(100)</f>
        <v>3.1555E-2</v>
      </c>
    </row>
    <row r="249" spans="1:2" x14ac:dyDescent="0.3">
      <c r="A249" s="11">
        <v>44725</v>
      </c>
      <c r="B249" s="12">
        <f>3.3598/(100)</f>
        <v>3.3597999999999996E-2</v>
      </c>
    </row>
    <row r="250" spans="1:2" x14ac:dyDescent="0.3">
      <c r="A250" s="11">
        <v>44726</v>
      </c>
      <c r="B250" s="12">
        <f>3.4733/(100)</f>
        <v>3.4733E-2</v>
      </c>
    </row>
    <row r="251" spans="1:2" x14ac:dyDescent="0.3">
      <c r="A251" s="11">
        <v>44727</v>
      </c>
      <c r="B251" s="12">
        <f>3.2839/(100)</f>
        <v>3.2839E-2</v>
      </c>
    </row>
    <row r="252" spans="1:2" x14ac:dyDescent="0.3">
      <c r="A252" s="11">
        <v>44728</v>
      </c>
      <c r="B252" s="12">
        <f>3.1952/(100)</f>
        <v>3.1952000000000001E-2</v>
      </c>
    </row>
    <row r="253" spans="1:2" x14ac:dyDescent="0.3">
      <c r="A253" s="11">
        <v>44729</v>
      </c>
      <c r="B253" s="12">
        <f>3.2256/(100)</f>
        <v>3.2256E-2</v>
      </c>
    </row>
    <row r="254" spans="1:2" x14ac:dyDescent="0.3">
      <c r="A254" s="11">
        <v>44732</v>
      </c>
      <c r="B254" s="12">
        <f>3.2256/(100)</f>
        <v>3.2256E-2</v>
      </c>
    </row>
    <row r="255" spans="1:2" x14ac:dyDescent="0.3">
      <c r="A255" s="11">
        <v>44733</v>
      </c>
      <c r="B255" s="12">
        <f>3.2749/(100)</f>
        <v>3.2749E-2</v>
      </c>
    </row>
    <row r="256" spans="1:2" x14ac:dyDescent="0.3">
      <c r="A256" s="11">
        <v>44734</v>
      </c>
      <c r="B256" s="12">
        <f>3.1561/(100)</f>
        <v>3.1560999999999999E-2</v>
      </c>
    </row>
    <row r="257" spans="1:2" x14ac:dyDescent="0.3">
      <c r="A257" s="11">
        <v>44735</v>
      </c>
      <c r="B257" s="12">
        <f>3.087/(100)</f>
        <v>3.0870000000000002E-2</v>
      </c>
    </row>
    <row r="258" spans="1:2" x14ac:dyDescent="0.3">
      <c r="A258" s="11">
        <v>44736</v>
      </c>
      <c r="B258" s="12">
        <f>3.1301/(100)</f>
        <v>3.1301000000000002E-2</v>
      </c>
    </row>
    <row r="259" spans="1:2" x14ac:dyDescent="0.3">
      <c r="A259" s="11">
        <v>44739</v>
      </c>
      <c r="B259" s="12">
        <f>3.1997/(100)</f>
        <v>3.1996999999999998E-2</v>
      </c>
    </row>
    <row r="260" spans="1:2" x14ac:dyDescent="0.3">
      <c r="A260" s="11">
        <v>44740</v>
      </c>
      <c r="B260" s="12">
        <f>3.1715/(100)</f>
        <v>3.1715E-2</v>
      </c>
    </row>
    <row r="261" spans="1:2" x14ac:dyDescent="0.3">
      <c r="A261" s="11">
        <v>44741</v>
      </c>
      <c r="B261" s="12">
        <f>3.0891/(100)</f>
        <v>3.0891000000000002E-2</v>
      </c>
    </row>
    <row r="262" spans="1:2" x14ac:dyDescent="0.3">
      <c r="A262" s="11">
        <v>44742</v>
      </c>
      <c r="B262" s="12">
        <f>3.0129/(100)</f>
        <v>3.0129000000000003E-2</v>
      </c>
    </row>
    <row r="263" spans="1:2" x14ac:dyDescent="0.3">
      <c r="A263" s="11">
        <v>44743</v>
      </c>
      <c r="B263" s="12">
        <f>2.8803/(100)</f>
        <v>2.8803000000000002E-2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d="http://www.w3.org/2001/XMLSchema" xmlns:xsi="http://www.w3.org/2001/XMLSchema-instance">
  <MetadataLink>
    <MetadataLink>
      <LinkPosCol>1</LinkPosCol>
      <LinkPosRow>1</LinkPosRow>
      <MetaDataSeries>
        <MetadataSeries>
          <Code>SR2129116</Code>
          <DisplayName>Scheduled Commercial Banks: Memo: Credit Deposit Ratio</DisplayName>
          <EndCol>2</EndCol>
          <EndRow>925</EndRow>
          <InitCol>2</InitCol>
          <InitRow>1</InitRow>
          <Name>Scheduled Commercial Banks: Memo: Credit Deposit Ratio</Name>
          <Order>1</Order>
          <SeriesId>20310701</SeriesId>
        </MetadataSeries>
        <MetadataSeries>
          <Code>SR2128838</Code>
          <DisplayName>Scheduled Commercial Banks: Deposits</DisplayName>
          <EndCol>3</EndCol>
          <EndRow>925</EndRow>
          <InitCol>3</InitCol>
          <InitRow>1</InitRow>
          <Name>Scheduled Commercial Banks: Deposits</Name>
          <Order>2</Order>
          <SeriesId>20307801</SeriesId>
        </MetadataSeries>
        <MetadataSeries>
          <Code>SR2129575</Code>
          <DisplayName>Scheduled Commercial Banks: Assets: Banking System</DisplayName>
          <EndCol>4</EndCol>
          <EndRow>925</EndRow>
          <InitCol>4</InitCol>
          <InitRow>1</InitRow>
          <Name>Scheduled Commercial Banks: Assets: Banking System</Name>
          <Order>3</Order>
          <SeriesId>20308601</SeriesId>
        </MetadataSeries>
      </MetaDataSeries>
      <SheetId>My Series</SheetId>
    </MetadataLink>
  </MetadataLink>
</MetadataExcelFile>
</file>

<file path=customXml/itemProps1.xml><?xml version="1.0" encoding="utf-8"?>
<ds:datastoreItem xmlns:ds="http://schemas.openxmlformats.org/officeDocument/2006/customXml" ds:itemID="{82CCE35F-6A16-4C20-87DF-AA24F5909608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 Series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Advait Lath</cp:lastModifiedBy>
  <dcterms:created xsi:type="dcterms:W3CDTF">2022-07-02T07:17:18Z</dcterms:created>
  <dcterms:modified xsi:type="dcterms:W3CDTF">2022-07-03T05:10:50Z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{82CCE35F-6A16-4C20-87DF-AA24F5909608}</vt:lpwstr>
  </property>
</Properties>
</file>