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dvai\OneDrive\Desktop\Algo Interest_local\"/>
    </mc:Choice>
  </mc:AlternateContent>
  <xr:revisionPtr revIDLastSave="0" documentId="13_ncr:1_{20B43BE5-24FE-4501-8B8D-AEE2424EF82B}" xr6:coauthVersionLast="47" xr6:coauthVersionMax="47" xr10:uidLastSave="{00000000-0000-0000-0000-000000000000}"/>
  <bookViews>
    <workbookView xWindow="-110" yWindow="-110" windowWidth="19420" windowHeight="10300" tabRatio="810" firstSheet="2" activeTab="2" xr2:uid="{00000000-000D-0000-FFFF-FFFF00000000}"/>
  </bookViews>
  <sheets>
    <sheet name="Chart1" sheetId="3" state="hidden" r:id="rId1"/>
    <sheet name="Discounted Int Model_iUSD" sheetId="4" state="hidden" r:id="rId2"/>
    <sheet name="v2_Algo_int_model_May24-Pr" sheetId="5" r:id="rId3"/>
    <sheet name="Visual" sheetId="6" r:id="rId4"/>
    <sheet name="v1_Algo_int_model_Jan23-Ap" sheetId="7" r:id="rId5"/>
    <sheet name="Discounted Int Model_iUSD_1" sheetId="8" state="hidden" r:id="rId6"/>
    <sheet name="Discounted Int Model_iBTC" sheetId="9" state="hidden" r:id="rId7"/>
    <sheet name="Discounted Int Model_iETH" sheetId="10" state="hidden" r:id="rId8"/>
    <sheet name="Epoch" sheetId="11" state="hidden" r:id="rId9"/>
    <sheet name="Copy of Sheet1(Cody)" sheetId="12" state="hidden" r:id="rId10"/>
    <sheet name="Daily" sheetId="13" state="hidden" r:id="rId11"/>
  </sheets>
  <definedNames>
    <definedName name="base_int" localSheetId="9">'Copy of Sheet1(Cody)'!$K$4</definedName>
    <definedName name="base_int" localSheetId="10">Daily!$N$4</definedName>
    <definedName name="base_int" localSheetId="6">'Discounted Int Model_iBTC'!$M$4</definedName>
    <definedName name="base_int" localSheetId="7">'Discounted Int Model_iETH'!$M$4</definedName>
    <definedName name="base_int" localSheetId="1">'Discounted Int Model_iUSD'!$O$4</definedName>
    <definedName name="base_int" localSheetId="5">'Discounted Int Model_iUSD_1'!$O$4</definedName>
    <definedName name="base_int" localSheetId="4">'v1_Algo_int_model_Jan23-Ap'!$O$4</definedName>
    <definedName name="base_int" localSheetId="2">'v2_Algo_int_model_May24-Pr'!$O$4</definedName>
    <definedName name="base_int">Epoch!$L$4</definedName>
    <definedName name="ctcr" localSheetId="9">'Copy of Sheet1(Cody)'!$K$3</definedName>
    <definedName name="ctcr" localSheetId="10">Daily!$N$3</definedName>
    <definedName name="ctcr" localSheetId="6">'Discounted Int Model_iBTC'!$M$3</definedName>
    <definedName name="ctcr" localSheetId="7">'Discounted Int Model_iETH'!$M$3</definedName>
    <definedName name="ctcr" localSheetId="1">'Discounted Int Model_iUSD'!$O$3</definedName>
    <definedName name="ctcr" localSheetId="5">'Discounted Int Model_iUSD_1'!$O$3</definedName>
    <definedName name="ctcr" localSheetId="4">'v1_Algo_int_model_Jan23-Ap'!$O$3</definedName>
    <definedName name="ctcr" localSheetId="2">'v2_Algo_int_model_May24-Pr'!$O$3</definedName>
    <definedName name="ctcr">Epoch!$L$3</definedName>
    <definedName name="exponent" localSheetId="9">'Copy of Sheet1(Cody)'!$K$6</definedName>
    <definedName name="exponent" localSheetId="10">Daily!$N$6</definedName>
    <definedName name="exponent" localSheetId="6">'Discounted Int Model_iBTC'!$M$6</definedName>
    <definedName name="exponent" localSheetId="7">'Discounted Int Model_iETH'!$M$6</definedName>
    <definedName name="exponent" localSheetId="1">'Discounted Int Model_iUSD'!$O$6</definedName>
    <definedName name="exponent" localSheetId="5">'Discounted Int Model_iUSD_1'!$O$6</definedName>
    <definedName name="exponent" localSheetId="4">'v1_Algo_int_model_Jan23-Ap'!$O$6</definedName>
    <definedName name="exponent" localSheetId="2">'v2_Algo_int_model_May24-Pr'!$O$6</definedName>
    <definedName name="exponent">Epoch!$L$6</definedName>
    <definedName name="itcr" localSheetId="9">#REF!</definedName>
    <definedName name="itcr" localSheetId="10">#REF!</definedName>
    <definedName name="itcr" localSheetId="6">#REF!</definedName>
    <definedName name="itcr" localSheetId="7">#REF!</definedName>
    <definedName name="itcr" localSheetId="1">#REF!</definedName>
    <definedName name="itcr" localSheetId="5">#REF!</definedName>
    <definedName name="itcr" localSheetId="4">#REF!</definedName>
    <definedName name="itcr" localSheetId="2">#REF!</definedName>
    <definedName name="itcr">#REF!</definedName>
    <definedName name="ntcr" localSheetId="9">'Copy of Sheet1(Cody)'!$K$2</definedName>
    <definedName name="ntcr" localSheetId="10">Daily!$N$2</definedName>
    <definedName name="ntcr" localSheetId="6">'Discounted Int Model_iBTC'!$M$2</definedName>
    <definedName name="ntcr" localSheetId="7">'Discounted Int Model_iETH'!$M$2</definedName>
    <definedName name="ntcr" localSheetId="1">'Discounted Int Model_iUSD'!$O$2</definedName>
    <definedName name="ntcr" localSheetId="5">'Discounted Int Model_iUSD_1'!$O$2</definedName>
    <definedName name="ntcr" localSheetId="4">'v1_Algo_int_model_Jan23-Ap'!$O$2</definedName>
    <definedName name="ntcr" localSheetId="2">'v2_Algo_int_model_May24-Pr'!$O$2</definedName>
    <definedName name="ntcr">Epoch!$L$2</definedName>
    <definedName name="upper_limit_int" localSheetId="9">'Copy of Sheet1(Cody)'!$K$5</definedName>
    <definedName name="upper_limit_int" localSheetId="10">Daily!$N$5</definedName>
    <definedName name="upper_limit_int" localSheetId="6">'Discounted Int Model_iBTC'!$M$5</definedName>
    <definedName name="upper_limit_int" localSheetId="7">'Discounted Int Model_iETH'!$M$5</definedName>
    <definedName name="upper_limit_int" localSheetId="1">'Discounted Int Model_iUSD'!$O$5</definedName>
    <definedName name="upper_limit_int" localSheetId="5">'Discounted Int Model_iUSD_1'!$O$5</definedName>
    <definedName name="upper_limit_int" localSheetId="4">'v1_Algo_int_model_Jan23-Ap'!$O$5</definedName>
    <definedName name="upper_limit_int" localSheetId="2">'v2_Algo_int_model_May24-Pr'!$O$5</definedName>
    <definedName name="upper_limit_int">Epoch!$L$5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6" i="13" l="1"/>
  <c r="G396" i="13"/>
  <c r="H395" i="13"/>
  <c r="G395" i="13"/>
  <c r="H394" i="13"/>
  <c r="G394" i="13"/>
  <c r="H393" i="13"/>
  <c r="G393" i="13"/>
  <c r="H392" i="13"/>
  <c r="G392" i="13"/>
  <c r="X391" i="13"/>
  <c r="G391" i="13"/>
  <c r="H391" i="13" s="1"/>
  <c r="H390" i="13"/>
  <c r="G390" i="13"/>
  <c r="G389" i="13"/>
  <c r="H389" i="13" s="1"/>
  <c r="G388" i="13"/>
  <c r="H388" i="13" s="1"/>
  <c r="H387" i="13"/>
  <c r="G387" i="13"/>
  <c r="G386" i="13"/>
  <c r="H386" i="13" s="1"/>
  <c r="G385" i="13"/>
  <c r="H385" i="13" s="1"/>
  <c r="H384" i="13"/>
  <c r="G384" i="13"/>
  <c r="G383" i="13"/>
  <c r="H383" i="13" s="1"/>
  <c r="G382" i="13"/>
  <c r="H382" i="13" s="1"/>
  <c r="J396" i="13" s="1"/>
  <c r="H381" i="13"/>
  <c r="G381" i="13"/>
  <c r="G380" i="13"/>
  <c r="H380" i="13" s="1"/>
  <c r="G379" i="13"/>
  <c r="H379" i="13" s="1"/>
  <c r="H378" i="13"/>
  <c r="G378" i="13"/>
  <c r="G377" i="13"/>
  <c r="H377" i="13" s="1"/>
  <c r="X376" i="13"/>
  <c r="H376" i="13"/>
  <c r="G376" i="13"/>
  <c r="H375" i="13"/>
  <c r="G375" i="13"/>
  <c r="G374" i="13"/>
  <c r="H374" i="13" s="1"/>
  <c r="G373" i="13"/>
  <c r="H373" i="13" s="1"/>
  <c r="H372" i="13"/>
  <c r="G372" i="13"/>
  <c r="G371" i="13"/>
  <c r="H371" i="13" s="1"/>
  <c r="H370" i="13"/>
  <c r="G370" i="13"/>
  <c r="H369" i="13"/>
  <c r="G369" i="13"/>
  <c r="G368" i="13"/>
  <c r="H368" i="13" s="1"/>
  <c r="G367" i="13"/>
  <c r="H367" i="13" s="1"/>
  <c r="H366" i="13"/>
  <c r="G366" i="13"/>
  <c r="G365" i="13"/>
  <c r="H365" i="13" s="1"/>
  <c r="G364" i="13"/>
  <c r="H364" i="13" s="1"/>
  <c r="H363" i="13"/>
  <c r="G363" i="13"/>
  <c r="G362" i="13"/>
  <c r="H362" i="13" s="1"/>
  <c r="X361" i="13"/>
  <c r="H361" i="13"/>
  <c r="G361" i="13"/>
  <c r="G360" i="13"/>
  <c r="H360" i="13" s="1"/>
  <c r="H359" i="13"/>
  <c r="G359" i="13"/>
  <c r="H358" i="13"/>
  <c r="G358" i="13"/>
  <c r="G357" i="13"/>
  <c r="H357" i="13" s="1"/>
  <c r="H356" i="13"/>
  <c r="G356" i="13"/>
  <c r="H355" i="13"/>
  <c r="G355" i="13"/>
  <c r="G354" i="13"/>
  <c r="H354" i="13" s="1"/>
  <c r="G353" i="13"/>
  <c r="H353" i="13" s="1"/>
  <c r="H352" i="13"/>
  <c r="G352" i="13"/>
  <c r="G351" i="13"/>
  <c r="H351" i="13" s="1"/>
  <c r="H350" i="13"/>
  <c r="G350" i="13"/>
  <c r="H349" i="13"/>
  <c r="G349" i="13"/>
  <c r="G348" i="13"/>
  <c r="H348" i="13" s="1"/>
  <c r="H347" i="13"/>
  <c r="G347" i="13"/>
  <c r="X346" i="13"/>
  <c r="H346" i="13"/>
  <c r="G346" i="13"/>
  <c r="H345" i="13"/>
  <c r="J359" i="13" s="1"/>
  <c r="G345" i="13"/>
  <c r="G344" i="13"/>
  <c r="H344" i="13" s="1"/>
  <c r="J358" i="13" s="1"/>
  <c r="H343" i="13"/>
  <c r="G343" i="13"/>
  <c r="H342" i="13"/>
  <c r="J356" i="13" s="1"/>
  <c r="G342" i="13"/>
  <c r="G341" i="13"/>
  <c r="H341" i="13" s="1"/>
  <c r="H340" i="13"/>
  <c r="G340" i="13"/>
  <c r="G339" i="13"/>
  <c r="H339" i="13" s="1"/>
  <c r="G338" i="13"/>
  <c r="H338" i="13" s="1"/>
  <c r="H337" i="13"/>
  <c r="G337" i="13"/>
  <c r="G336" i="13"/>
  <c r="H336" i="13" s="1"/>
  <c r="H335" i="13"/>
  <c r="G335" i="13"/>
  <c r="H334" i="13"/>
  <c r="G334" i="13"/>
  <c r="G333" i="13"/>
  <c r="H333" i="13" s="1"/>
  <c r="J332" i="13"/>
  <c r="G332" i="13"/>
  <c r="H332" i="13" s="1"/>
  <c r="X331" i="13"/>
  <c r="G331" i="13"/>
  <c r="H331" i="13" s="1"/>
  <c r="G330" i="13"/>
  <c r="H330" i="13" s="1"/>
  <c r="H329" i="13"/>
  <c r="G329" i="13"/>
  <c r="G328" i="13"/>
  <c r="H328" i="13" s="1"/>
  <c r="H327" i="13"/>
  <c r="G327" i="13"/>
  <c r="H326" i="13"/>
  <c r="G326" i="13"/>
  <c r="G325" i="13"/>
  <c r="H325" i="13" s="1"/>
  <c r="G324" i="13"/>
  <c r="H324" i="13" s="1"/>
  <c r="H323" i="13"/>
  <c r="G323" i="13"/>
  <c r="G322" i="13"/>
  <c r="H322" i="13" s="1"/>
  <c r="G321" i="13"/>
  <c r="H321" i="13" s="1"/>
  <c r="H320" i="13"/>
  <c r="G320" i="13"/>
  <c r="G319" i="13"/>
  <c r="H319" i="13" s="1"/>
  <c r="H318" i="13"/>
  <c r="G318" i="13"/>
  <c r="H317" i="13"/>
  <c r="G317" i="13"/>
  <c r="X316" i="13"/>
  <c r="G316" i="13"/>
  <c r="H316" i="13" s="1"/>
  <c r="H315" i="13"/>
  <c r="G315" i="13"/>
  <c r="H314" i="13"/>
  <c r="G314" i="13"/>
  <c r="G313" i="13"/>
  <c r="H313" i="13" s="1"/>
  <c r="H312" i="13"/>
  <c r="J326" i="13" s="1"/>
  <c r="G312" i="13"/>
  <c r="H311" i="13"/>
  <c r="G311" i="13"/>
  <c r="G310" i="13"/>
  <c r="H310" i="13" s="1"/>
  <c r="G309" i="13"/>
  <c r="H309" i="13" s="1"/>
  <c r="H308" i="13"/>
  <c r="G308" i="13"/>
  <c r="G307" i="13"/>
  <c r="H307" i="13" s="1"/>
  <c r="H306" i="13"/>
  <c r="G306" i="13"/>
  <c r="H305" i="13"/>
  <c r="G305" i="13"/>
  <c r="H304" i="13"/>
  <c r="G304" i="13"/>
  <c r="G303" i="13"/>
  <c r="H303" i="13" s="1"/>
  <c r="H302" i="13"/>
  <c r="G302" i="13"/>
  <c r="X301" i="13"/>
  <c r="G301" i="13"/>
  <c r="H301" i="13" s="1"/>
  <c r="H300" i="13"/>
  <c r="G300" i="13"/>
  <c r="G299" i="13"/>
  <c r="H299" i="13" s="1"/>
  <c r="G298" i="13"/>
  <c r="H298" i="13" s="1"/>
  <c r="H297" i="13"/>
  <c r="G297" i="13"/>
  <c r="G296" i="13"/>
  <c r="H296" i="13" s="1"/>
  <c r="G295" i="13"/>
  <c r="H295" i="13" s="1"/>
  <c r="H294" i="13"/>
  <c r="G294" i="13"/>
  <c r="G293" i="13"/>
  <c r="H293" i="13" s="1"/>
  <c r="H292" i="13"/>
  <c r="G292" i="13"/>
  <c r="H291" i="13"/>
  <c r="G291" i="13"/>
  <c r="G290" i="13"/>
  <c r="H290" i="13" s="1"/>
  <c r="G289" i="13"/>
  <c r="H289" i="13" s="1"/>
  <c r="H288" i="13"/>
  <c r="G288" i="13"/>
  <c r="G287" i="13"/>
  <c r="H287" i="13" s="1"/>
  <c r="X286" i="13"/>
  <c r="H286" i="13"/>
  <c r="G286" i="13"/>
  <c r="H285" i="13"/>
  <c r="G285" i="13"/>
  <c r="H284" i="13"/>
  <c r="G284" i="13"/>
  <c r="H283" i="13"/>
  <c r="G283" i="13"/>
  <c r="H282" i="13"/>
  <c r="G282" i="13"/>
  <c r="G281" i="13"/>
  <c r="H281" i="13" s="1"/>
  <c r="H280" i="13"/>
  <c r="G280" i="13"/>
  <c r="H279" i="13"/>
  <c r="G279" i="13"/>
  <c r="G278" i="13"/>
  <c r="H278" i="13" s="1"/>
  <c r="G277" i="13"/>
  <c r="H277" i="13" s="1"/>
  <c r="H276" i="13"/>
  <c r="G276" i="13"/>
  <c r="G275" i="13"/>
  <c r="H275" i="13" s="1"/>
  <c r="H274" i="13"/>
  <c r="G274" i="13"/>
  <c r="H273" i="13"/>
  <c r="G273" i="13"/>
  <c r="H272" i="13"/>
  <c r="G272" i="13"/>
  <c r="X271" i="13"/>
  <c r="H271" i="13"/>
  <c r="G271" i="13"/>
  <c r="G270" i="13"/>
  <c r="H270" i="13" s="1"/>
  <c r="J284" i="13" s="1"/>
  <c r="H269" i="13"/>
  <c r="G269" i="13"/>
  <c r="H268" i="13"/>
  <c r="G268" i="13"/>
  <c r="G267" i="13"/>
  <c r="H267" i="13" s="1"/>
  <c r="H266" i="13"/>
  <c r="G266" i="13"/>
  <c r="H265" i="13"/>
  <c r="G265" i="13"/>
  <c r="G264" i="13"/>
  <c r="H264" i="13" s="1"/>
  <c r="H263" i="13"/>
  <c r="G263" i="13"/>
  <c r="H262" i="13"/>
  <c r="G262" i="13"/>
  <c r="G261" i="13"/>
  <c r="H261" i="13" s="1"/>
  <c r="H260" i="13"/>
  <c r="G260" i="13"/>
  <c r="H259" i="13"/>
  <c r="G259" i="13"/>
  <c r="G258" i="13"/>
  <c r="H258" i="13" s="1"/>
  <c r="G257" i="13"/>
  <c r="H257" i="13" s="1"/>
  <c r="X256" i="13"/>
  <c r="H256" i="13"/>
  <c r="G256" i="13"/>
  <c r="H255" i="13"/>
  <c r="G255" i="13"/>
  <c r="G254" i="13"/>
  <c r="H254" i="13" s="1"/>
  <c r="H253" i="13"/>
  <c r="G253" i="13"/>
  <c r="H252" i="13"/>
  <c r="G252" i="13"/>
  <c r="H251" i="13"/>
  <c r="G251" i="13"/>
  <c r="H250" i="13"/>
  <c r="G250" i="13"/>
  <c r="H249" i="13"/>
  <c r="J263" i="13" s="1"/>
  <c r="G249" i="13"/>
  <c r="H248" i="13"/>
  <c r="G248" i="13"/>
  <c r="H247" i="13"/>
  <c r="G247" i="13"/>
  <c r="G246" i="13"/>
  <c r="H246" i="13" s="1"/>
  <c r="H245" i="13"/>
  <c r="G245" i="13"/>
  <c r="H244" i="13"/>
  <c r="G244" i="13"/>
  <c r="H243" i="13"/>
  <c r="G243" i="13"/>
  <c r="H242" i="13"/>
  <c r="G242" i="13"/>
  <c r="X241" i="13"/>
  <c r="G241" i="13"/>
  <c r="H241" i="13" s="1"/>
  <c r="G240" i="13"/>
  <c r="H240" i="13" s="1"/>
  <c r="H239" i="13"/>
  <c r="G239" i="13"/>
  <c r="G238" i="13"/>
  <c r="H238" i="13" s="1"/>
  <c r="G237" i="13"/>
  <c r="H237" i="13" s="1"/>
  <c r="H236" i="13"/>
  <c r="G236" i="13"/>
  <c r="G235" i="13"/>
  <c r="H235" i="13" s="1"/>
  <c r="G234" i="13"/>
  <c r="H234" i="13" s="1"/>
  <c r="H233" i="13"/>
  <c r="G233" i="13"/>
  <c r="G232" i="13"/>
  <c r="H232" i="13" s="1"/>
  <c r="H231" i="13"/>
  <c r="G231" i="13"/>
  <c r="H230" i="13"/>
  <c r="G230" i="13"/>
  <c r="G229" i="13"/>
  <c r="H229" i="13" s="1"/>
  <c r="G228" i="13"/>
  <c r="H228" i="13" s="1"/>
  <c r="J242" i="13" s="1"/>
  <c r="H227" i="13"/>
  <c r="G227" i="13"/>
  <c r="X226" i="13"/>
  <c r="G226" i="13"/>
  <c r="H226" i="13" s="1"/>
  <c r="G225" i="13"/>
  <c r="H225" i="13" s="1"/>
  <c r="H224" i="13"/>
  <c r="G224" i="13"/>
  <c r="G223" i="13"/>
  <c r="H223" i="13" s="1"/>
  <c r="G222" i="13"/>
  <c r="H222" i="13" s="1"/>
  <c r="H221" i="13"/>
  <c r="G221" i="13"/>
  <c r="J220" i="13"/>
  <c r="G220" i="13"/>
  <c r="H220" i="13" s="1"/>
  <c r="G219" i="13"/>
  <c r="H219" i="13" s="1"/>
  <c r="H218" i="13"/>
  <c r="G218" i="13"/>
  <c r="G217" i="13"/>
  <c r="H217" i="13" s="1"/>
  <c r="G216" i="13"/>
  <c r="H216" i="13" s="1"/>
  <c r="H215" i="13"/>
  <c r="G215" i="13"/>
  <c r="G214" i="13"/>
  <c r="H214" i="13" s="1"/>
  <c r="G213" i="13"/>
  <c r="H213" i="13" s="1"/>
  <c r="H212" i="13"/>
  <c r="G212" i="13"/>
  <c r="X211" i="13"/>
  <c r="H211" i="13"/>
  <c r="G211" i="13"/>
  <c r="H210" i="13"/>
  <c r="G210" i="13"/>
  <c r="G209" i="13"/>
  <c r="H209" i="13" s="1"/>
  <c r="G208" i="13"/>
  <c r="H208" i="13" s="1"/>
  <c r="J222" i="13" s="1"/>
  <c r="H207" i="13"/>
  <c r="G207" i="13"/>
  <c r="G206" i="13"/>
  <c r="H206" i="13" s="1"/>
  <c r="H205" i="13"/>
  <c r="G205" i="13"/>
  <c r="H204" i="13"/>
  <c r="G204" i="13"/>
  <c r="G203" i="13"/>
  <c r="H203" i="13" s="1"/>
  <c r="G202" i="13"/>
  <c r="H202" i="13" s="1"/>
  <c r="H201" i="13"/>
  <c r="G201" i="13"/>
  <c r="G200" i="13"/>
  <c r="H200" i="13" s="1"/>
  <c r="H199" i="13"/>
  <c r="G199" i="13"/>
  <c r="H198" i="13"/>
  <c r="G198" i="13"/>
  <c r="G197" i="13"/>
  <c r="H197" i="13" s="1"/>
  <c r="X196" i="13"/>
  <c r="H196" i="13"/>
  <c r="G196" i="13"/>
  <c r="H195" i="13"/>
  <c r="G195" i="13"/>
  <c r="G194" i="13"/>
  <c r="H194" i="13" s="1"/>
  <c r="H193" i="13"/>
  <c r="G193" i="13"/>
  <c r="H192" i="13"/>
  <c r="G192" i="13"/>
  <c r="G191" i="13"/>
  <c r="H191" i="13" s="1"/>
  <c r="J205" i="13" s="1"/>
  <c r="G190" i="13"/>
  <c r="H190" i="13" s="1"/>
  <c r="H189" i="13"/>
  <c r="G189" i="13"/>
  <c r="G188" i="13"/>
  <c r="H188" i="13" s="1"/>
  <c r="G187" i="13"/>
  <c r="H187" i="13" s="1"/>
  <c r="H186" i="13"/>
  <c r="G186" i="13"/>
  <c r="H185" i="13"/>
  <c r="G185" i="13"/>
  <c r="G184" i="13"/>
  <c r="H184" i="13" s="1"/>
  <c r="H183" i="13"/>
  <c r="G183" i="13"/>
  <c r="H182" i="13"/>
  <c r="G182" i="13"/>
  <c r="X181" i="13"/>
  <c r="H181" i="13"/>
  <c r="G181" i="13"/>
  <c r="G180" i="13"/>
  <c r="H180" i="13" s="1"/>
  <c r="H179" i="13"/>
  <c r="G179" i="13"/>
  <c r="H178" i="13"/>
  <c r="G178" i="13"/>
  <c r="G177" i="13"/>
  <c r="H177" i="13" s="1"/>
  <c r="H176" i="13"/>
  <c r="G176" i="13"/>
  <c r="H175" i="13"/>
  <c r="G175" i="13"/>
  <c r="G174" i="13"/>
  <c r="H174" i="13" s="1"/>
  <c r="H173" i="13"/>
  <c r="G173" i="13"/>
  <c r="H172" i="13"/>
  <c r="G172" i="13"/>
  <c r="G171" i="13"/>
  <c r="H171" i="13" s="1"/>
  <c r="H170" i="13"/>
  <c r="G170" i="13"/>
  <c r="H169" i="13"/>
  <c r="G169" i="13"/>
  <c r="G168" i="13"/>
  <c r="H168" i="13" s="1"/>
  <c r="G167" i="13"/>
  <c r="H167" i="13" s="1"/>
  <c r="X166" i="13"/>
  <c r="H166" i="13"/>
  <c r="G166" i="13"/>
  <c r="H165" i="13"/>
  <c r="G165" i="13"/>
  <c r="G164" i="13"/>
  <c r="H164" i="13" s="1"/>
  <c r="H163" i="13"/>
  <c r="G163" i="13"/>
  <c r="G162" i="13"/>
  <c r="H162" i="13" s="1"/>
  <c r="G161" i="13"/>
  <c r="H161" i="13" s="1"/>
  <c r="H160" i="13"/>
  <c r="G160" i="13"/>
  <c r="H159" i="13"/>
  <c r="G159" i="13"/>
  <c r="H158" i="13"/>
  <c r="G158" i="13"/>
  <c r="H157" i="13"/>
  <c r="G157" i="13"/>
  <c r="G156" i="13"/>
  <c r="H156" i="13" s="1"/>
  <c r="G155" i="13"/>
  <c r="H155" i="13" s="1"/>
  <c r="H154" i="13"/>
  <c r="G154" i="13"/>
  <c r="J153" i="13"/>
  <c r="K153" i="13" s="1"/>
  <c r="G153" i="13"/>
  <c r="H153" i="13" s="1"/>
  <c r="J167" i="13" s="1"/>
  <c r="H152" i="13"/>
  <c r="G152" i="13"/>
  <c r="X151" i="13"/>
  <c r="G151" i="13"/>
  <c r="H151" i="13" s="1"/>
  <c r="H150" i="13"/>
  <c r="G150" i="13"/>
  <c r="H149" i="13"/>
  <c r="G149" i="13"/>
  <c r="G148" i="13"/>
  <c r="H148" i="13" s="1"/>
  <c r="H147" i="13"/>
  <c r="G147" i="13"/>
  <c r="G146" i="13"/>
  <c r="H146" i="13" s="1"/>
  <c r="G145" i="13"/>
  <c r="H145" i="13" s="1"/>
  <c r="H144" i="13"/>
  <c r="G144" i="13"/>
  <c r="H143" i="13"/>
  <c r="G143" i="13"/>
  <c r="G142" i="13"/>
  <c r="H142" i="13" s="1"/>
  <c r="H141" i="13"/>
  <c r="G141" i="13"/>
  <c r="G140" i="13"/>
  <c r="H140" i="13" s="1"/>
  <c r="G139" i="13"/>
  <c r="H139" i="13" s="1"/>
  <c r="H138" i="13"/>
  <c r="J152" i="13" s="1"/>
  <c r="G138" i="13"/>
  <c r="G137" i="13"/>
  <c r="H137" i="13" s="1"/>
  <c r="X136" i="13"/>
  <c r="H136" i="13"/>
  <c r="G136" i="13"/>
  <c r="H135" i="13"/>
  <c r="G135" i="13"/>
  <c r="G134" i="13"/>
  <c r="H134" i="13" s="1"/>
  <c r="H133" i="13"/>
  <c r="G133" i="13"/>
  <c r="H132" i="13"/>
  <c r="G132" i="13"/>
  <c r="G131" i="13"/>
  <c r="H131" i="13" s="1"/>
  <c r="G130" i="13"/>
  <c r="H130" i="13" s="1"/>
  <c r="H129" i="13"/>
  <c r="G129" i="13"/>
  <c r="H128" i="13"/>
  <c r="G128" i="13"/>
  <c r="H127" i="13"/>
  <c r="G127" i="13"/>
  <c r="G126" i="13"/>
  <c r="H126" i="13" s="1"/>
  <c r="J140" i="13" s="1"/>
  <c r="G125" i="13"/>
  <c r="H125" i="13" s="1"/>
  <c r="G124" i="13"/>
  <c r="H124" i="13" s="1"/>
  <c r="H123" i="13"/>
  <c r="G123" i="13"/>
  <c r="H122" i="13"/>
  <c r="G122" i="13"/>
  <c r="X121" i="13"/>
  <c r="G121" i="13"/>
  <c r="H121" i="13" s="1"/>
  <c r="H120" i="13"/>
  <c r="G120" i="13"/>
  <c r="G119" i="13"/>
  <c r="H119" i="13" s="1"/>
  <c r="G118" i="13"/>
  <c r="H118" i="13" s="1"/>
  <c r="H117" i="13"/>
  <c r="G117" i="13"/>
  <c r="G116" i="13"/>
  <c r="H116" i="13" s="1"/>
  <c r="G115" i="13"/>
  <c r="H115" i="13" s="1"/>
  <c r="H114" i="13"/>
  <c r="G114" i="13"/>
  <c r="G113" i="13"/>
  <c r="H113" i="13" s="1"/>
  <c r="G112" i="13"/>
  <c r="H112" i="13" s="1"/>
  <c r="G111" i="13"/>
  <c r="H111" i="13" s="1"/>
  <c r="J110" i="13"/>
  <c r="K110" i="13" s="1"/>
  <c r="G110" i="13"/>
  <c r="H110" i="13" s="1"/>
  <c r="H109" i="13"/>
  <c r="G109" i="13"/>
  <c r="H108" i="13"/>
  <c r="G108" i="13"/>
  <c r="G107" i="13"/>
  <c r="H107" i="13" s="1"/>
  <c r="X106" i="13"/>
  <c r="G106" i="13"/>
  <c r="H106" i="13" s="1"/>
  <c r="G105" i="13"/>
  <c r="H105" i="13" s="1"/>
  <c r="G104" i="13"/>
  <c r="H104" i="13" s="1"/>
  <c r="H103" i="13"/>
  <c r="G103" i="13"/>
  <c r="G102" i="13"/>
  <c r="H102" i="13" s="1"/>
  <c r="J114" i="13" s="1"/>
  <c r="H101" i="13"/>
  <c r="G101" i="13"/>
  <c r="G100" i="13"/>
  <c r="H100" i="13" s="1"/>
  <c r="G99" i="13"/>
  <c r="H99" i="13" s="1"/>
  <c r="G98" i="13"/>
  <c r="H98" i="13" s="1"/>
  <c r="H97" i="13"/>
  <c r="G97" i="13"/>
  <c r="G96" i="13"/>
  <c r="H96" i="13" s="1"/>
  <c r="G95" i="13"/>
  <c r="H95" i="13" s="1"/>
  <c r="J109" i="13" s="1"/>
  <c r="H94" i="13"/>
  <c r="G94" i="13"/>
  <c r="G93" i="13"/>
  <c r="H93" i="13" s="1"/>
  <c r="G92" i="13"/>
  <c r="H92" i="13" s="1"/>
  <c r="X91" i="13"/>
  <c r="H91" i="13"/>
  <c r="G91" i="13"/>
  <c r="G90" i="13"/>
  <c r="H90" i="13" s="1"/>
  <c r="H89" i="13"/>
  <c r="G89" i="13"/>
  <c r="G88" i="13"/>
  <c r="H88" i="13" s="1"/>
  <c r="G87" i="13"/>
  <c r="H87" i="13" s="1"/>
  <c r="H86" i="13"/>
  <c r="G86" i="13"/>
  <c r="G85" i="13"/>
  <c r="H85" i="13" s="1"/>
  <c r="G84" i="13"/>
  <c r="H84" i="13" s="1"/>
  <c r="H83" i="13"/>
  <c r="G83" i="13"/>
  <c r="G82" i="13"/>
  <c r="H82" i="13" s="1"/>
  <c r="G81" i="13"/>
  <c r="H81" i="13" s="1"/>
  <c r="G80" i="13"/>
  <c r="H80" i="13" s="1"/>
  <c r="G79" i="13"/>
  <c r="H79" i="13" s="1"/>
  <c r="G78" i="13"/>
  <c r="H78" i="13" s="1"/>
  <c r="G77" i="13"/>
  <c r="H77" i="13" s="1"/>
  <c r="X76" i="13"/>
  <c r="H76" i="13"/>
  <c r="J90" i="13" s="1"/>
  <c r="G76" i="13"/>
  <c r="H75" i="13"/>
  <c r="G75" i="13"/>
  <c r="G74" i="13"/>
  <c r="H74" i="13" s="1"/>
  <c r="G73" i="13"/>
  <c r="H73" i="13" s="1"/>
  <c r="H72" i="13"/>
  <c r="G72" i="13"/>
  <c r="G71" i="13"/>
  <c r="H71" i="13" s="1"/>
  <c r="G70" i="13"/>
  <c r="H70" i="13" s="1"/>
  <c r="G69" i="13"/>
  <c r="H69" i="13" s="1"/>
  <c r="H68" i="13"/>
  <c r="G68" i="13"/>
  <c r="G67" i="13"/>
  <c r="H67" i="13" s="1"/>
  <c r="H66" i="13"/>
  <c r="G66" i="13"/>
  <c r="G65" i="13"/>
  <c r="H65" i="13" s="1"/>
  <c r="H64" i="13"/>
  <c r="G64" i="13"/>
  <c r="G63" i="13"/>
  <c r="H63" i="13" s="1"/>
  <c r="H62" i="13"/>
  <c r="G62" i="13"/>
  <c r="X61" i="13"/>
  <c r="G61" i="13"/>
  <c r="H61" i="13" s="1"/>
  <c r="J75" i="13" s="1"/>
  <c r="G60" i="13"/>
  <c r="H60" i="13" s="1"/>
  <c r="G59" i="13"/>
  <c r="H59" i="13" s="1"/>
  <c r="G58" i="13"/>
  <c r="H58" i="13" s="1"/>
  <c r="H57" i="13"/>
  <c r="G57" i="13"/>
  <c r="H56" i="13"/>
  <c r="G56" i="13"/>
  <c r="G55" i="13"/>
  <c r="H55" i="13" s="1"/>
  <c r="G54" i="13"/>
  <c r="H54" i="13" s="1"/>
  <c r="H53" i="13"/>
  <c r="G53" i="13"/>
  <c r="G52" i="13"/>
  <c r="H52" i="13" s="1"/>
  <c r="H51" i="13"/>
  <c r="G51" i="13"/>
  <c r="G50" i="13"/>
  <c r="H50" i="13" s="1"/>
  <c r="G49" i="13"/>
  <c r="H49" i="13" s="1"/>
  <c r="G48" i="13"/>
  <c r="H48" i="13" s="1"/>
  <c r="H47" i="13"/>
  <c r="G47" i="13"/>
  <c r="X46" i="13"/>
  <c r="H46" i="13"/>
  <c r="G46" i="13"/>
  <c r="G45" i="13"/>
  <c r="H45" i="13" s="1"/>
  <c r="H44" i="13"/>
  <c r="G44" i="13"/>
  <c r="G43" i="13"/>
  <c r="H43" i="13" s="1"/>
  <c r="G42" i="13"/>
  <c r="H42" i="13" s="1"/>
  <c r="H41" i="13"/>
  <c r="G41" i="13"/>
  <c r="H40" i="13"/>
  <c r="G40" i="13"/>
  <c r="G39" i="13"/>
  <c r="H39" i="13" s="1"/>
  <c r="G38" i="13"/>
  <c r="H38" i="13" s="1"/>
  <c r="G37" i="13"/>
  <c r="H37" i="13" s="1"/>
  <c r="G36" i="13"/>
  <c r="H36" i="13" s="1"/>
  <c r="G35" i="13"/>
  <c r="H35" i="13" s="1"/>
  <c r="G34" i="13"/>
  <c r="H34" i="13" s="1"/>
  <c r="H33" i="13"/>
  <c r="G33" i="13"/>
  <c r="G32" i="13"/>
  <c r="H32" i="13" s="1"/>
  <c r="X31" i="13"/>
  <c r="H31" i="13"/>
  <c r="G31" i="13"/>
  <c r="H30" i="13"/>
  <c r="G30" i="13"/>
  <c r="G29" i="13"/>
  <c r="H29" i="13" s="1"/>
  <c r="H28" i="13"/>
  <c r="G28" i="13"/>
  <c r="G27" i="13"/>
  <c r="H27" i="13" s="1"/>
  <c r="G26" i="13"/>
  <c r="H26" i="13" s="1"/>
  <c r="G25" i="13"/>
  <c r="H25" i="13" s="1"/>
  <c r="H24" i="13"/>
  <c r="G24" i="13"/>
  <c r="G23" i="13"/>
  <c r="H23" i="13" s="1"/>
  <c r="G22" i="13"/>
  <c r="H22" i="13" s="1"/>
  <c r="G21" i="13"/>
  <c r="H21" i="13" s="1"/>
  <c r="G20" i="13"/>
  <c r="H20" i="13" s="1"/>
  <c r="G19" i="13"/>
  <c r="H19" i="13" s="1"/>
  <c r="H18" i="13"/>
  <c r="G18" i="13"/>
  <c r="H17" i="13"/>
  <c r="G17" i="13"/>
  <c r="X16" i="13"/>
  <c r="G16" i="13"/>
  <c r="H16" i="13" s="1"/>
  <c r="H15" i="13"/>
  <c r="G15" i="13"/>
  <c r="G14" i="13"/>
  <c r="H14" i="13" s="1"/>
  <c r="G13" i="13"/>
  <c r="H13" i="13" s="1"/>
  <c r="G12" i="13"/>
  <c r="H12" i="13" s="1"/>
  <c r="H11" i="13"/>
  <c r="G11" i="13"/>
  <c r="G10" i="13"/>
  <c r="H10" i="13" s="1"/>
  <c r="G9" i="13"/>
  <c r="H9" i="13" s="1"/>
  <c r="G8" i="13"/>
  <c r="H8" i="13" s="1"/>
  <c r="G7" i="13"/>
  <c r="H7" i="13" s="1"/>
  <c r="G6" i="13"/>
  <c r="H6" i="13" s="1"/>
  <c r="G5" i="13"/>
  <c r="H5" i="13" s="1"/>
  <c r="H4" i="13"/>
  <c r="G4" i="13"/>
  <c r="G3" i="13"/>
  <c r="H3" i="13" s="1"/>
  <c r="G2" i="13"/>
  <c r="H2" i="13" s="1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H12" i="11"/>
  <c r="H11" i="11"/>
  <c r="H10" i="11"/>
  <c r="H9" i="11"/>
  <c r="H8" i="11"/>
  <c r="H7" i="11"/>
  <c r="H6" i="11"/>
  <c r="A6" i="11"/>
  <c r="A7" i="11" s="1"/>
  <c r="A8" i="11" s="1"/>
  <c r="A9" i="11" s="1"/>
  <c r="A10" i="11" s="1"/>
  <c r="A11" i="11" s="1"/>
  <c r="A12" i="11" s="1"/>
  <c r="H5" i="11"/>
  <c r="A5" i="11"/>
  <c r="H4" i="11"/>
  <c r="A4" i="11"/>
  <c r="H3" i="11"/>
  <c r="A3" i="11"/>
  <c r="H2" i="11"/>
  <c r="G83" i="10"/>
  <c r="G85" i="10" s="1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G83" i="9"/>
  <c r="G85" i="9" s="1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J99" i="8"/>
  <c r="I99" i="8"/>
  <c r="K99" i="8" s="1"/>
  <c r="K98" i="8"/>
  <c r="J98" i="8"/>
  <c r="I98" i="8"/>
  <c r="J97" i="8"/>
  <c r="K97" i="8" s="1"/>
  <c r="I97" i="8"/>
  <c r="K96" i="8"/>
  <c r="J96" i="8"/>
  <c r="I96" i="8"/>
  <c r="J95" i="8"/>
  <c r="K95" i="8" s="1"/>
  <c r="I95" i="8"/>
  <c r="J94" i="8"/>
  <c r="I94" i="8"/>
  <c r="K94" i="8" s="1"/>
  <c r="J93" i="8"/>
  <c r="K93" i="8" s="1"/>
  <c r="I93" i="8"/>
  <c r="K92" i="8"/>
  <c r="J92" i="8"/>
  <c r="I92" i="8"/>
  <c r="J91" i="8"/>
  <c r="K91" i="8" s="1"/>
  <c r="I91" i="8"/>
  <c r="J90" i="8"/>
  <c r="K90" i="8" s="1"/>
  <c r="I90" i="8"/>
  <c r="J89" i="8"/>
  <c r="K89" i="8" s="1"/>
  <c r="I89" i="8"/>
  <c r="K88" i="8"/>
  <c r="J88" i="8"/>
  <c r="I88" i="8"/>
  <c r="J87" i="8"/>
  <c r="I87" i="8"/>
  <c r="K87" i="8" s="1"/>
  <c r="J86" i="8"/>
  <c r="I86" i="8"/>
  <c r="K86" i="8" s="1"/>
  <c r="J85" i="8"/>
  <c r="K85" i="8" s="1"/>
  <c r="I85" i="8"/>
  <c r="K84" i="8"/>
  <c r="J84" i="8"/>
  <c r="I84" i="8"/>
  <c r="K83" i="8"/>
  <c r="J83" i="8"/>
  <c r="I83" i="8"/>
  <c r="J82" i="8"/>
  <c r="K82" i="8" s="1"/>
  <c r="I82" i="8"/>
  <c r="J81" i="8"/>
  <c r="K81" i="8" s="1"/>
  <c r="I81" i="8"/>
  <c r="K80" i="8"/>
  <c r="J80" i="8"/>
  <c r="I80" i="8"/>
  <c r="K79" i="8"/>
  <c r="J79" i="8"/>
  <c r="I79" i="8"/>
  <c r="J78" i="8"/>
  <c r="K78" i="8" s="1"/>
  <c r="I78" i="8"/>
  <c r="J77" i="8"/>
  <c r="K77" i="8" s="1"/>
  <c r="I77" i="8"/>
  <c r="K76" i="8"/>
  <c r="J76" i="8"/>
  <c r="I76" i="8"/>
  <c r="K75" i="8"/>
  <c r="J75" i="8"/>
  <c r="I75" i="8"/>
  <c r="J74" i="8"/>
  <c r="I74" i="8"/>
  <c r="K74" i="8" s="1"/>
  <c r="J73" i="8"/>
  <c r="K73" i="8" s="1"/>
  <c r="I73" i="8"/>
  <c r="J72" i="8"/>
  <c r="I72" i="8"/>
  <c r="K72" i="8" s="1"/>
  <c r="K71" i="8"/>
  <c r="J71" i="8"/>
  <c r="I71" i="8"/>
  <c r="K70" i="8"/>
  <c r="J70" i="8"/>
  <c r="I70" i="8"/>
  <c r="J69" i="8"/>
  <c r="K69" i="8" s="1"/>
  <c r="I69" i="8"/>
  <c r="J68" i="8"/>
  <c r="I68" i="8"/>
  <c r="K68" i="8" s="1"/>
  <c r="K67" i="8"/>
  <c r="J67" i="8"/>
  <c r="I67" i="8"/>
  <c r="K66" i="8"/>
  <c r="J66" i="8"/>
  <c r="I66" i="8"/>
  <c r="J65" i="8"/>
  <c r="K65" i="8" s="1"/>
  <c r="I65" i="8"/>
  <c r="J64" i="8"/>
  <c r="I64" i="8"/>
  <c r="K64" i="8" s="1"/>
  <c r="J63" i="8"/>
  <c r="I63" i="8"/>
  <c r="K63" i="8" s="1"/>
  <c r="K62" i="8"/>
  <c r="J62" i="8"/>
  <c r="I62" i="8"/>
  <c r="J61" i="8"/>
  <c r="K61" i="8" s="1"/>
  <c r="I61" i="8"/>
  <c r="K60" i="8"/>
  <c r="J60" i="8"/>
  <c r="I60" i="8"/>
  <c r="J59" i="8"/>
  <c r="K59" i="8" s="1"/>
  <c r="I59" i="8"/>
  <c r="J58" i="8"/>
  <c r="I58" i="8"/>
  <c r="J57" i="8"/>
  <c r="K57" i="8" s="1"/>
  <c r="I57" i="8"/>
  <c r="J56" i="8"/>
  <c r="I56" i="8"/>
  <c r="K56" i="8" s="1"/>
  <c r="J55" i="8"/>
  <c r="I55" i="8"/>
  <c r="J54" i="8"/>
  <c r="K54" i="8" s="1"/>
  <c r="I54" i="8"/>
  <c r="J53" i="8"/>
  <c r="K53" i="8" s="1"/>
  <c r="I53" i="8"/>
  <c r="J52" i="8"/>
  <c r="I52" i="8"/>
  <c r="K52" i="8" s="1"/>
  <c r="J51" i="8"/>
  <c r="I51" i="8"/>
  <c r="K51" i="8" s="1"/>
  <c r="J50" i="8"/>
  <c r="I50" i="8"/>
  <c r="K50" i="8" s="1"/>
  <c r="J49" i="8"/>
  <c r="I49" i="8"/>
  <c r="K48" i="8"/>
  <c r="J48" i="8"/>
  <c r="I48" i="8"/>
  <c r="J47" i="8"/>
  <c r="I47" i="8"/>
  <c r="K47" i="8" s="1"/>
  <c r="K46" i="8"/>
  <c r="J46" i="8"/>
  <c r="I46" i="8"/>
  <c r="J45" i="8"/>
  <c r="I45" i="8"/>
  <c r="K44" i="8"/>
  <c r="J44" i="8"/>
  <c r="I44" i="8"/>
  <c r="J43" i="8"/>
  <c r="K43" i="8" s="1"/>
  <c r="I43" i="8"/>
  <c r="J42" i="8"/>
  <c r="I42" i="8"/>
  <c r="J41" i="8"/>
  <c r="K41" i="8" s="1"/>
  <c r="I41" i="8"/>
  <c r="K40" i="8"/>
  <c r="J40" i="8"/>
  <c r="I40" i="8"/>
  <c r="J39" i="8"/>
  <c r="K39" i="8" s="1"/>
  <c r="I39" i="8"/>
  <c r="J38" i="8"/>
  <c r="I38" i="8"/>
  <c r="K38" i="8" s="1"/>
  <c r="J37" i="8"/>
  <c r="K37" i="8" s="1"/>
  <c r="I37" i="8"/>
  <c r="K36" i="8"/>
  <c r="J36" i="8"/>
  <c r="I36" i="8"/>
  <c r="K35" i="8"/>
  <c r="J35" i="8"/>
  <c r="I35" i="8"/>
  <c r="J34" i="8"/>
  <c r="K34" i="8" s="1"/>
  <c r="I34" i="8"/>
  <c r="J33" i="8"/>
  <c r="I33" i="8"/>
  <c r="J32" i="8"/>
  <c r="I32" i="8"/>
  <c r="K32" i="8" s="1"/>
  <c r="K31" i="8"/>
  <c r="J31" i="8"/>
  <c r="I31" i="8"/>
  <c r="J30" i="8"/>
  <c r="K30" i="8" s="1"/>
  <c r="I30" i="8"/>
  <c r="J29" i="8"/>
  <c r="I29" i="8"/>
  <c r="J28" i="8"/>
  <c r="I28" i="8"/>
  <c r="K28" i="8" s="1"/>
  <c r="K27" i="8"/>
  <c r="J27" i="8"/>
  <c r="I27" i="8"/>
  <c r="J26" i="8"/>
  <c r="K26" i="8" s="1"/>
  <c r="I26" i="8"/>
  <c r="J25" i="8"/>
  <c r="I25" i="8"/>
  <c r="J24" i="8"/>
  <c r="I24" i="8"/>
  <c r="K24" i="8" s="1"/>
  <c r="K23" i="8"/>
  <c r="J23" i="8"/>
  <c r="I23" i="8"/>
  <c r="K22" i="8"/>
  <c r="J22" i="8"/>
  <c r="I22" i="8"/>
  <c r="J21" i="8"/>
  <c r="I21" i="8"/>
  <c r="J20" i="8"/>
  <c r="I20" i="8"/>
  <c r="K20" i="8" s="1"/>
  <c r="J19" i="8"/>
  <c r="I19" i="8"/>
  <c r="K19" i="8" s="1"/>
  <c r="K18" i="8"/>
  <c r="J18" i="8"/>
  <c r="I18" i="8"/>
  <c r="J17" i="8"/>
  <c r="I17" i="8"/>
  <c r="J16" i="8"/>
  <c r="I16" i="8"/>
  <c r="K16" i="8" s="1"/>
  <c r="K15" i="8"/>
  <c r="J15" i="8"/>
  <c r="I15" i="8"/>
  <c r="J14" i="8"/>
  <c r="K14" i="8" s="1"/>
  <c r="I14" i="8"/>
  <c r="J13" i="8"/>
  <c r="I13" i="8"/>
  <c r="K12" i="8"/>
  <c r="J12" i="8"/>
  <c r="I12" i="8"/>
  <c r="J11" i="8"/>
  <c r="K11" i="8" s="1"/>
  <c r="I11" i="8"/>
  <c r="J10" i="8"/>
  <c r="I10" i="8"/>
  <c r="K10" i="8" s="1"/>
  <c r="J9" i="8"/>
  <c r="K9" i="8" s="1"/>
  <c r="I9" i="8"/>
  <c r="J8" i="8"/>
  <c r="I8" i="8"/>
  <c r="K8" i="8" s="1"/>
  <c r="J7" i="8"/>
  <c r="K7" i="8" s="1"/>
  <c r="I7" i="8"/>
  <c r="J6" i="8"/>
  <c r="K6" i="8" s="1"/>
  <c r="I6" i="8"/>
  <c r="J5" i="8"/>
  <c r="K5" i="8" s="1"/>
  <c r="I5" i="8"/>
  <c r="J4" i="8"/>
  <c r="I4" i="8"/>
  <c r="K4" i="8" s="1"/>
  <c r="J3" i="8"/>
  <c r="I3" i="8"/>
  <c r="K3" i="8" s="1"/>
  <c r="K2" i="8"/>
  <c r="J2" i="8"/>
  <c r="I2" i="8"/>
  <c r="J487" i="7"/>
  <c r="I487" i="7"/>
  <c r="K486" i="7"/>
  <c r="J486" i="7"/>
  <c r="I486" i="7"/>
  <c r="K485" i="7"/>
  <c r="J485" i="7"/>
  <c r="I485" i="7"/>
  <c r="K484" i="7"/>
  <c r="J484" i="7"/>
  <c r="I484" i="7"/>
  <c r="J483" i="7"/>
  <c r="K483" i="7" s="1"/>
  <c r="I483" i="7"/>
  <c r="K482" i="7"/>
  <c r="J482" i="7"/>
  <c r="I482" i="7"/>
  <c r="J481" i="7"/>
  <c r="K481" i="7" s="1"/>
  <c r="I481" i="7"/>
  <c r="K480" i="7"/>
  <c r="J480" i="7"/>
  <c r="I480" i="7"/>
  <c r="J479" i="7"/>
  <c r="K479" i="7" s="1"/>
  <c r="I479" i="7"/>
  <c r="J478" i="7"/>
  <c r="I478" i="7"/>
  <c r="K478" i="7" s="1"/>
  <c r="J477" i="7"/>
  <c r="I477" i="7"/>
  <c r="K477" i="7" s="1"/>
  <c r="J476" i="7"/>
  <c r="I476" i="7"/>
  <c r="J475" i="7"/>
  <c r="I475" i="7"/>
  <c r="K474" i="7"/>
  <c r="J474" i="7"/>
  <c r="I474" i="7"/>
  <c r="K473" i="7"/>
  <c r="J473" i="7"/>
  <c r="I473" i="7"/>
  <c r="J472" i="7"/>
  <c r="I472" i="7"/>
  <c r="K472" i="7" s="1"/>
  <c r="J471" i="7"/>
  <c r="I471" i="7"/>
  <c r="K470" i="7"/>
  <c r="J470" i="7"/>
  <c r="I470" i="7"/>
  <c r="K469" i="7"/>
  <c r="J469" i="7"/>
  <c r="I469" i="7"/>
  <c r="J468" i="7"/>
  <c r="I468" i="7"/>
  <c r="J467" i="7"/>
  <c r="I467" i="7"/>
  <c r="J466" i="7"/>
  <c r="I466" i="7"/>
  <c r="K466" i="7" s="1"/>
  <c r="K465" i="7"/>
  <c r="J465" i="7"/>
  <c r="I465" i="7"/>
  <c r="J464" i="7"/>
  <c r="I464" i="7"/>
  <c r="K464" i="7" s="1"/>
  <c r="J463" i="7"/>
  <c r="I463" i="7"/>
  <c r="J462" i="7"/>
  <c r="I462" i="7"/>
  <c r="K462" i="7" s="1"/>
  <c r="J461" i="7"/>
  <c r="I461" i="7"/>
  <c r="K460" i="7"/>
  <c r="J460" i="7"/>
  <c r="I460" i="7"/>
  <c r="J459" i="7"/>
  <c r="K459" i="7" s="1"/>
  <c r="I459" i="7"/>
  <c r="J458" i="7"/>
  <c r="I458" i="7"/>
  <c r="K458" i="7" s="1"/>
  <c r="J457" i="7"/>
  <c r="I457" i="7"/>
  <c r="K457" i="7" s="1"/>
  <c r="K456" i="7"/>
  <c r="J456" i="7"/>
  <c r="I456" i="7"/>
  <c r="J455" i="7"/>
  <c r="I455" i="7"/>
  <c r="J454" i="7"/>
  <c r="I454" i="7"/>
  <c r="K454" i="7" s="1"/>
  <c r="J453" i="7"/>
  <c r="K453" i="7" s="1"/>
  <c r="I453" i="7"/>
  <c r="J452" i="7"/>
  <c r="K452" i="7" s="1"/>
  <c r="I452" i="7"/>
  <c r="J451" i="7"/>
  <c r="K451" i="7" s="1"/>
  <c r="I451" i="7"/>
  <c r="K450" i="7"/>
  <c r="J450" i="7"/>
  <c r="I450" i="7"/>
  <c r="J449" i="7"/>
  <c r="K449" i="7" s="1"/>
  <c r="I449" i="7"/>
  <c r="K448" i="7"/>
  <c r="J448" i="7"/>
  <c r="I448" i="7"/>
  <c r="J447" i="7"/>
  <c r="K447" i="7" s="1"/>
  <c r="I447" i="7"/>
  <c r="J446" i="7"/>
  <c r="I446" i="7"/>
  <c r="K446" i="7" s="1"/>
  <c r="J445" i="7"/>
  <c r="K445" i="7" s="1"/>
  <c r="I445" i="7"/>
  <c r="J444" i="7"/>
  <c r="K444" i="7" s="1"/>
  <c r="I444" i="7"/>
  <c r="J443" i="7"/>
  <c r="K443" i="7" s="1"/>
  <c r="I443" i="7"/>
  <c r="K442" i="7"/>
  <c r="J442" i="7"/>
  <c r="I442" i="7"/>
  <c r="K441" i="7"/>
  <c r="J441" i="7"/>
  <c r="I441" i="7"/>
  <c r="J440" i="7"/>
  <c r="K440" i="7" s="1"/>
  <c r="I440" i="7"/>
  <c r="J439" i="7"/>
  <c r="K439" i="7" s="1"/>
  <c r="I439" i="7"/>
  <c r="K438" i="7"/>
  <c r="J438" i="7"/>
  <c r="I438" i="7"/>
  <c r="J437" i="7"/>
  <c r="K437" i="7" s="1"/>
  <c r="I437" i="7"/>
  <c r="J436" i="7"/>
  <c r="I436" i="7"/>
  <c r="K436" i="7" s="1"/>
  <c r="J435" i="7"/>
  <c r="I435" i="7"/>
  <c r="K434" i="7"/>
  <c r="J434" i="7"/>
  <c r="I434" i="7"/>
  <c r="J433" i="7"/>
  <c r="K433" i="7" s="1"/>
  <c r="I433" i="7"/>
  <c r="K432" i="7"/>
  <c r="J432" i="7"/>
  <c r="I432" i="7"/>
  <c r="J431" i="7"/>
  <c r="I431" i="7"/>
  <c r="K430" i="7"/>
  <c r="J430" i="7"/>
  <c r="I430" i="7"/>
  <c r="J429" i="7"/>
  <c r="K429" i="7" s="1"/>
  <c r="I429" i="7"/>
  <c r="J428" i="7"/>
  <c r="K428" i="7" s="1"/>
  <c r="I428" i="7"/>
  <c r="J427" i="7"/>
  <c r="I427" i="7"/>
  <c r="K427" i="7" s="1"/>
  <c r="K426" i="7"/>
  <c r="J426" i="7"/>
  <c r="I426" i="7"/>
  <c r="J425" i="7"/>
  <c r="K425" i="7" s="1"/>
  <c r="I425" i="7"/>
  <c r="J424" i="7"/>
  <c r="I424" i="7"/>
  <c r="K424" i="7" s="1"/>
  <c r="J423" i="7"/>
  <c r="K423" i="7" s="1"/>
  <c r="I423" i="7"/>
  <c r="J422" i="7"/>
  <c r="I422" i="7"/>
  <c r="K422" i="7" s="1"/>
  <c r="J421" i="7"/>
  <c r="K421" i="7" s="1"/>
  <c r="I421" i="7"/>
  <c r="K420" i="7"/>
  <c r="J420" i="7"/>
  <c r="I420" i="7"/>
  <c r="K419" i="7"/>
  <c r="J419" i="7"/>
  <c r="I419" i="7"/>
  <c r="J418" i="7"/>
  <c r="I418" i="7"/>
  <c r="K418" i="7" s="1"/>
  <c r="J417" i="7"/>
  <c r="I417" i="7"/>
  <c r="K416" i="7"/>
  <c r="J416" i="7"/>
  <c r="I416" i="7"/>
  <c r="J415" i="7"/>
  <c r="K415" i="7" s="1"/>
  <c r="I415" i="7"/>
  <c r="J414" i="7"/>
  <c r="I414" i="7"/>
  <c r="K414" i="7" s="1"/>
  <c r="J413" i="7"/>
  <c r="I413" i="7"/>
  <c r="K412" i="7"/>
  <c r="J412" i="7"/>
  <c r="I412" i="7"/>
  <c r="J411" i="7"/>
  <c r="I411" i="7"/>
  <c r="K411" i="7" s="1"/>
  <c r="J410" i="7"/>
  <c r="I410" i="7"/>
  <c r="K410" i="7" s="1"/>
  <c r="J409" i="7"/>
  <c r="K409" i="7" s="1"/>
  <c r="I409" i="7"/>
  <c r="K408" i="7"/>
  <c r="J408" i="7"/>
  <c r="I408" i="7"/>
  <c r="K407" i="7"/>
  <c r="J407" i="7"/>
  <c r="I407" i="7"/>
  <c r="K406" i="7"/>
  <c r="J406" i="7"/>
  <c r="I406" i="7"/>
  <c r="J405" i="7"/>
  <c r="I405" i="7"/>
  <c r="J404" i="7"/>
  <c r="K404" i="7" s="1"/>
  <c r="I404" i="7"/>
  <c r="K403" i="7"/>
  <c r="J403" i="7"/>
  <c r="I403" i="7"/>
  <c r="J402" i="7"/>
  <c r="I402" i="7"/>
  <c r="K402" i="7" s="1"/>
  <c r="J401" i="7"/>
  <c r="K401" i="7" s="1"/>
  <c r="I401" i="7"/>
  <c r="J400" i="7"/>
  <c r="K400" i="7" s="1"/>
  <c r="I400" i="7"/>
  <c r="K399" i="7"/>
  <c r="J399" i="7"/>
  <c r="I399" i="7"/>
  <c r="J398" i="7"/>
  <c r="I398" i="7"/>
  <c r="K398" i="7" s="1"/>
  <c r="J397" i="7"/>
  <c r="I397" i="7"/>
  <c r="J396" i="7"/>
  <c r="I396" i="7"/>
  <c r="J395" i="7"/>
  <c r="K395" i="7" s="1"/>
  <c r="I395" i="7"/>
  <c r="K394" i="7"/>
  <c r="J394" i="7"/>
  <c r="I394" i="7"/>
  <c r="J393" i="7"/>
  <c r="K393" i="7" s="1"/>
  <c r="I393" i="7"/>
  <c r="J392" i="7"/>
  <c r="I392" i="7"/>
  <c r="K392" i="7" s="1"/>
  <c r="K391" i="7"/>
  <c r="J391" i="7"/>
  <c r="I391" i="7"/>
  <c r="K390" i="7"/>
  <c r="J390" i="7"/>
  <c r="I390" i="7"/>
  <c r="J389" i="7"/>
  <c r="I389" i="7"/>
  <c r="J388" i="7"/>
  <c r="K388" i="7" s="1"/>
  <c r="I388" i="7"/>
  <c r="J387" i="7"/>
  <c r="K387" i="7" s="1"/>
  <c r="I387" i="7"/>
  <c r="K386" i="7"/>
  <c r="J386" i="7"/>
  <c r="I386" i="7"/>
  <c r="J385" i="7"/>
  <c r="K385" i="7" s="1"/>
  <c r="I385" i="7"/>
  <c r="J384" i="7"/>
  <c r="I384" i="7"/>
  <c r="K384" i="7" s="1"/>
  <c r="J383" i="7"/>
  <c r="I383" i="7"/>
  <c r="J382" i="7"/>
  <c r="I382" i="7"/>
  <c r="K382" i="7" s="1"/>
  <c r="J381" i="7"/>
  <c r="K381" i="7" s="1"/>
  <c r="I381" i="7"/>
  <c r="J380" i="7"/>
  <c r="K380" i="7" s="1"/>
  <c r="I380" i="7"/>
  <c r="J379" i="7"/>
  <c r="I379" i="7"/>
  <c r="K379" i="7" s="1"/>
  <c r="J378" i="7"/>
  <c r="I378" i="7"/>
  <c r="K378" i="7" s="1"/>
  <c r="J377" i="7"/>
  <c r="K377" i="7" s="1"/>
  <c r="I377" i="7"/>
  <c r="J376" i="7"/>
  <c r="I376" i="7"/>
  <c r="K376" i="7" s="1"/>
  <c r="J375" i="7"/>
  <c r="K375" i="7" s="1"/>
  <c r="I375" i="7"/>
  <c r="J374" i="7"/>
  <c r="I374" i="7"/>
  <c r="K374" i="7" s="1"/>
  <c r="J373" i="7"/>
  <c r="I373" i="7"/>
  <c r="K372" i="7"/>
  <c r="J372" i="7"/>
  <c r="I372" i="7"/>
  <c r="K371" i="7"/>
  <c r="J371" i="7"/>
  <c r="I371" i="7"/>
  <c r="J370" i="7"/>
  <c r="I370" i="7"/>
  <c r="K370" i="7" s="1"/>
  <c r="J369" i="7"/>
  <c r="K369" i="7" s="1"/>
  <c r="I369" i="7"/>
  <c r="K368" i="7"/>
  <c r="J368" i="7"/>
  <c r="I368" i="7"/>
  <c r="J367" i="7"/>
  <c r="K367" i="7" s="1"/>
  <c r="I367" i="7"/>
  <c r="J366" i="7"/>
  <c r="I366" i="7"/>
  <c r="K366" i="7" s="1"/>
  <c r="J365" i="7"/>
  <c r="K365" i="7" s="1"/>
  <c r="I365" i="7"/>
  <c r="K364" i="7"/>
  <c r="J364" i="7"/>
  <c r="I364" i="7"/>
  <c r="J363" i="7"/>
  <c r="I363" i="7"/>
  <c r="K363" i="7" s="1"/>
  <c r="J362" i="7"/>
  <c r="I362" i="7"/>
  <c r="K362" i="7" s="1"/>
  <c r="J361" i="7"/>
  <c r="I361" i="7"/>
  <c r="J360" i="7"/>
  <c r="K360" i="7" s="1"/>
  <c r="I360" i="7"/>
  <c r="K359" i="7"/>
  <c r="J359" i="7"/>
  <c r="I359" i="7"/>
  <c r="J358" i="7"/>
  <c r="I358" i="7"/>
  <c r="K358" i="7" s="1"/>
  <c r="J357" i="7"/>
  <c r="I357" i="7"/>
  <c r="K356" i="7"/>
  <c r="J356" i="7"/>
  <c r="I356" i="7"/>
  <c r="K355" i="7"/>
  <c r="J355" i="7"/>
  <c r="I355" i="7"/>
  <c r="J354" i="7"/>
  <c r="I354" i="7"/>
  <c r="K354" i="7" s="1"/>
  <c r="J353" i="7"/>
  <c r="K353" i="7" s="1"/>
  <c r="I353" i="7"/>
  <c r="J352" i="7"/>
  <c r="I352" i="7"/>
  <c r="K352" i="7" s="1"/>
  <c r="J351" i="7"/>
  <c r="K351" i="7" s="1"/>
  <c r="I351" i="7"/>
  <c r="J350" i="7"/>
  <c r="I350" i="7"/>
  <c r="K350" i="7" s="1"/>
  <c r="J349" i="7"/>
  <c r="I349" i="7"/>
  <c r="J348" i="7"/>
  <c r="I348" i="7"/>
  <c r="J347" i="7"/>
  <c r="I347" i="7"/>
  <c r="K347" i="7" s="1"/>
  <c r="K346" i="7"/>
  <c r="J346" i="7"/>
  <c r="I346" i="7"/>
  <c r="J345" i="7"/>
  <c r="K345" i="7" s="1"/>
  <c r="I345" i="7"/>
  <c r="J344" i="7"/>
  <c r="I344" i="7"/>
  <c r="K344" i="7" s="1"/>
  <c r="J343" i="7"/>
  <c r="K343" i="7" s="1"/>
  <c r="I343" i="7"/>
  <c r="K342" i="7"/>
  <c r="J342" i="7"/>
  <c r="I342" i="7"/>
  <c r="J341" i="7"/>
  <c r="I341" i="7"/>
  <c r="J340" i="7"/>
  <c r="K340" i="7" s="1"/>
  <c r="I340" i="7"/>
  <c r="K339" i="7"/>
  <c r="J339" i="7"/>
  <c r="I339" i="7"/>
  <c r="K338" i="7"/>
  <c r="J338" i="7"/>
  <c r="I338" i="7"/>
  <c r="J337" i="7"/>
  <c r="K337" i="7" s="1"/>
  <c r="I337" i="7"/>
  <c r="J336" i="7"/>
  <c r="I336" i="7"/>
  <c r="K336" i="7" s="1"/>
  <c r="J335" i="7"/>
  <c r="I335" i="7"/>
  <c r="K334" i="7"/>
  <c r="J334" i="7"/>
  <c r="I334" i="7"/>
  <c r="J333" i="7"/>
  <c r="K333" i="7" s="1"/>
  <c r="I333" i="7"/>
  <c r="J332" i="7"/>
  <c r="K332" i="7" s="1"/>
  <c r="I332" i="7"/>
  <c r="J331" i="7"/>
  <c r="I331" i="7"/>
  <c r="K331" i="7" s="1"/>
  <c r="J330" i="7"/>
  <c r="I330" i="7"/>
  <c r="K330" i="7" s="1"/>
  <c r="J329" i="7"/>
  <c r="K329" i="7" s="1"/>
  <c r="I329" i="7"/>
  <c r="J328" i="7"/>
  <c r="I328" i="7"/>
  <c r="K328" i="7" s="1"/>
  <c r="J327" i="7"/>
  <c r="K327" i="7" s="1"/>
  <c r="I327" i="7"/>
  <c r="J326" i="7"/>
  <c r="I326" i="7"/>
  <c r="K326" i="7" s="1"/>
  <c r="J325" i="7"/>
  <c r="I325" i="7"/>
  <c r="K324" i="7"/>
  <c r="J324" i="7"/>
  <c r="I324" i="7"/>
  <c r="K323" i="7"/>
  <c r="J323" i="7"/>
  <c r="I323" i="7"/>
  <c r="J322" i="7"/>
  <c r="I322" i="7"/>
  <c r="K322" i="7" s="1"/>
  <c r="J321" i="7"/>
  <c r="K321" i="7" s="1"/>
  <c r="I321" i="7"/>
  <c r="K320" i="7"/>
  <c r="J320" i="7"/>
  <c r="I320" i="7"/>
  <c r="J319" i="7"/>
  <c r="K319" i="7" s="1"/>
  <c r="I319" i="7"/>
  <c r="J318" i="7"/>
  <c r="I318" i="7"/>
  <c r="K318" i="7" s="1"/>
  <c r="J317" i="7"/>
  <c r="K317" i="7" s="1"/>
  <c r="I317" i="7"/>
  <c r="K316" i="7"/>
  <c r="J316" i="7"/>
  <c r="I316" i="7"/>
  <c r="J315" i="7"/>
  <c r="I315" i="7"/>
  <c r="K315" i="7" s="1"/>
  <c r="J314" i="7"/>
  <c r="I314" i="7"/>
  <c r="K314" i="7" s="1"/>
  <c r="J313" i="7"/>
  <c r="I313" i="7"/>
  <c r="J312" i="7"/>
  <c r="K312" i="7" s="1"/>
  <c r="I312" i="7"/>
  <c r="K311" i="7"/>
  <c r="J311" i="7"/>
  <c r="I311" i="7"/>
  <c r="J310" i="7"/>
  <c r="I310" i="7"/>
  <c r="K310" i="7" s="1"/>
  <c r="J309" i="7"/>
  <c r="I309" i="7"/>
  <c r="J308" i="7"/>
  <c r="I308" i="7"/>
  <c r="K308" i="7" s="1"/>
  <c r="K307" i="7"/>
  <c r="J307" i="7"/>
  <c r="I307" i="7"/>
  <c r="J306" i="7"/>
  <c r="I306" i="7"/>
  <c r="K306" i="7" s="1"/>
  <c r="J305" i="7"/>
  <c r="K305" i="7" s="1"/>
  <c r="I305" i="7"/>
  <c r="K304" i="7"/>
  <c r="J304" i="7"/>
  <c r="I304" i="7"/>
  <c r="J303" i="7"/>
  <c r="K303" i="7" s="1"/>
  <c r="I303" i="7"/>
  <c r="J302" i="7"/>
  <c r="I302" i="7"/>
  <c r="K302" i="7" s="1"/>
  <c r="J301" i="7"/>
  <c r="I301" i="7"/>
  <c r="J300" i="7"/>
  <c r="I300" i="7"/>
  <c r="J299" i="7"/>
  <c r="I299" i="7"/>
  <c r="K299" i="7" s="1"/>
  <c r="K298" i="7"/>
  <c r="J298" i="7"/>
  <c r="I298" i="7"/>
  <c r="J297" i="7"/>
  <c r="K297" i="7" s="1"/>
  <c r="I297" i="7"/>
  <c r="J296" i="7"/>
  <c r="I296" i="7"/>
  <c r="K296" i="7" s="1"/>
  <c r="J295" i="7"/>
  <c r="K295" i="7" s="1"/>
  <c r="I295" i="7"/>
  <c r="K294" i="7"/>
  <c r="J294" i="7"/>
  <c r="I294" i="7"/>
  <c r="J293" i="7"/>
  <c r="I293" i="7"/>
  <c r="J292" i="7"/>
  <c r="K292" i="7" s="1"/>
  <c r="I292" i="7"/>
  <c r="J291" i="7"/>
  <c r="I291" i="7"/>
  <c r="K290" i="7"/>
  <c r="J290" i="7"/>
  <c r="I290" i="7"/>
  <c r="J289" i="7"/>
  <c r="K289" i="7" s="1"/>
  <c r="I289" i="7"/>
  <c r="J288" i="7"/>
  <c r="I288" i="7"/>
  <c r="K288" i="7" s="1"/>
  <c r="J287" i="7"/>
  <c r="I287" i="7"/>
  <c r="J286" i="7"/>
  <c r="I286" i="7"/>
  <c r="K286" i="7" s="1"/>
  <c r="J285" i="7"/>
  <c r="K285" i="7" s="1"/>
  <c r="I285" i="7"/>
  <c r="J284" i="7"/>
  <c r="K284" i="7" s="1"/>
  <c r="I284" i="7"/>
  <c r="J283" i="7"/>
  <c r="I283" i="7"/>
  <c r="K283" i="7" s="1"/>
  <c r="J282" i="7"/>
  <c r="I282" i="7"/>
  <c r="K282" i="7" s="1"/>
  <c r="J281" i="7"/>
  <c r="K281" i="7" s="1"/>
  <c r="I281" i="7"/>
  <c r="J280" i="7"/>
  <c r="I280" i="7"/>
  <c r="K280" i="7" s="1"/>
  <c r="J279" i="7"/>
  <c r="K279" i="7" s="1"/>
  <c r="I279" i="7"/>
  <c r="J278" i="7"/>
  <c r="I278" i="7"/>
  <c r="K278" i="7" s="1"/>
  <c r="J277" i="7"/>
  <c r="I277" i="7"/>
  <c r="K276" i="7"/>
  <c r="J276" i="7"/>
  <c r="I276" i="7"/>
  <c r="K275" i="7"/>
  <c r="J275" i="7"/>
  <c r="I275" i="7"/>
  <c r="J274" i="7"/>
  <c r="I274" i="7"/>
  <c r="K274" i="7" s="1"/>
  <c r="J273" i="7"/>
  <c r="K273" i="7" s="1"/>
  <c r="I273" i="7"/>
  <c r="K272" i="7"/>
  <c r="J272" i="7"/>
  <c r="I272" i="7"/>
  <c r="J271" i="7"/>
  <c r="K271" i="7" s="1"/>
  <c r="I271" i="7"/>
  <c r="K270" i="7"/>
  <c r="J270" i="7"/>
  <c r="I270" i="7"/>
  <c r="J269" i="7"/>
  <c r="K269" i="7" s="1"/>
  <c r="I269" i="7"/>
  <c r="K268" i="7"/>
  <c r="J268" i="7"/>
  <c r="I268" i="7"/>
  <c r="J267" i="7"/>
  <c r="I267" i="7"/>
  <c r="K267" i="7" s="1"/>
  <c r="J266" i="7"/>
  <c r="I266" i="7"/>
  <c r="K266" i="7" s="1"/>
  <c r="J265" i="7"/>
  <c r="I265" i="7"/>
  <c r="J264" i="7"/>
  <c r="K264" i="7" s="1"/>
  <c r="I264" i="7"/>
  <c r="K263" i="7"/>
  <c r="J263" i="7"/>
  <c r="I263" i="7"/>
  <c r="J262" i="7"/>
  <c r="I262" i="7"/>
  <c r="K262" i="7" s="1"/>
  <c r="J261" i="7"/>
  <c r="I261" i="7"/>
  <c r="J260" i="7"/>
  <c r="I260" i="7"/>
  <c r="K260" i="7" s="1"/>
  <c r="K259" i="7"/>
  <c r="J259" i="7"/>
  <c r="I259" i="7"/>
  <c r="J258" i="7"/>
  <c r="I258" i="7"/>
  <c r="K258" i="7" s="1"/>
  <c r="J257" i="7"/>
  <c r="K257" i="7" s="1"/>
  <c r="I257" i="7"/>
  <c r="J256" i="7"/>
  <c r="I256" i="7"/>
  <c r="K256" i="7" s="1"/>
  <c r="J255" i="7"/>
  <c r="K255" i="7" s="1"/>
  <c r="I255" i="7"/>
  <c r="J254" i="7"/>
  <c r="I254" i="7"/>
  <c r="K254" i="7" s="1"/>
  <c r="J253" i="7"/>
  <c r="I253" i="7"/>
  <c r="J252" i="7"/>
  <c r="I252" i="7"/>
  <c r="K251" i="7"/>
  <c r="J251" i="7"/>
  <c r="I251" i="7"/>
  <c r="K250" i="7"/>
  <c r="J250" i="7"/>
  <c r="I250" i="7"/>
  <c r="J249" i="7"/>
  <c r="K249" i="7" s="1"/>
  <c r="I249" i="7"/>
  <c r="J248" i="7"/>
  <c r="I248" i="7"/>
  <c r="K248" i="7" s="1"/>
  <c r="J247" i="7"/>
  <c r="K247" i="7" s="1"/>
  <c r="I247" i="7"/>
  <c r="K246" i="7"/>
  <c r="J246" i="7"/>
  <c r="I246" i="7"/>
  <c r="J245" i="7"/>
  <c r="I245" i="7"/>
  <c r="J244" i="7"/>
  <c r="K244" i="7" s="1"/>
  <c r="I244" i="7"/>
  <c r="K243" i="7"/>
  <c r="J243" i="7"/>
  <c r="I243" i="7"/>
  <c r="K242" i="7"/>
  <c r="J242" i="7"/>
  <c r="I242" i="7"/>
  <c r="J241" i="7"/>
  <c r="K241" i="7" s="1"/>
  <c r="I241" i="7"/>
  <c r="J240" i="7"/>
  <c r="I240" i="7"/>
  <c r="K240" i="7" s="1"/>
  <c r="J239" i="7"/>
  <c r="I239" i="7"/>
  <c r="K238" i="7"/>
  <c r="J238" i="7"/>
  <c r="I238" i="7"/>
  <c r="J237" i="7"/>
  <c r="K237" i="7" s="1"/>
  <c r="I237" i="7"/>
  <c r="J236" i="7"/>
  <c r="K236" i="7" s="1"/>
  <c r="I236" i="7"/>
  <c r="J235" i="7"/>
  <c r="I235" i="7"/>
  <c r="K235" i="7" s="1"/>
  <c r="J234" i="7"/>
  <c r="I234" i="7"/>
  <c r="K234" i="7" s="1"/>
  <c r="J233" i="7"/>
  <c r="K233" i="7" s="1"/>
  <c r="I233" i="7"/>
  <c r="J232" i="7"/>
  <c r="I232" i="7"/>
  <c r="K232" i="7" s="1"/>
  <c r="J231" i="7"/>
  <c r="K231" i="7" s="1"/>
  <c r="I231" i="7"/>
  <c r="J230" i="7"/>
  <c r="I230" i="7"/>
  <c r="K230" i="7" s="1"/>
  <c r="J229" i="7"/>
  <c r="I229" i="7"/>
  <c r="K228" i="7"/>
  <c r="J228" i="7"/>
  <c r="I228" i="7"/>
  <c r="K227" i="7"/>
  <c r="J227" i="7"/>
  <c r="I227" i="7"/>
  <c r="J226" i="7"/>
  <c r="I226" i="7"/>
  <c r="K226" i="7" s="1"/>
  <c r="J225" i="7"/>
  <c r="K225" i="7" s="1"/>
  <c r="I225" i="7"/>
  <c r="K224" i="7"/>
  <c r="J224" i="7"/>
  <c r="I224" i="7"/>
  <c r="J223" i="7"/>
  <c r="K223" i="7" s="1"/>
  <c r="I223" i="7"/>
  <c r="K222" i="7"/>
  <c r="J222" i="7"/>
  <c r="I222" i="7"/>
  <c r="J221" i="7"/>
  <c r="K221" i="7" s="1"/>
  <c r="I221" i="7"/>
  <c r="K220" i="7"/>
  <c r="J220" i="7"/>
  <c r="I220" i="7"/>
  <c r="J219" i="7"/>
  <c r="I219" i="7"/>
  <c r="K219" i="7" s="1"/>
  <c r="J218" i="7"/>
  <c r="I218" i="7"/>
  <c r="K218" i="7" s="1"/>
  <c r="J217" i="7"/>
  <c r="I217" i="7"/>
  <c r="J216" i="7"/>
  <c r="K216" i="7" s="1"/>
  <c r="I216" i="7"/>
  <c r="K215" i="7"/>
  <c r="J215" i="7"/>
  <c r="I215" i="7"/>
  <c r="J214" i="7"/>
  <c r="I214" i="7"/>
  <c r="K214" i="7" s="1"/>
  <c r="J213" i="7"/>
  <c r="I213" i="7"/>
  <c r="K212" i="7"/>
  <c r="J212" i="7"/>
  <c r="I212" i="7"/>
  <c r="K211" i="7"/>
  <c r="J211" i="7"/>
  <c r="I211" i="7"/>
  <c r="J210" i="7"/>
  <c r="I210" i="7"/>
  <c r="K210" i="7" s="1"/>
  <c r="J209" i="7"/>
  <c r="I209" i="7"/>
  <c r="K209" i="7" s="1"/>
  <c r="J208" i="7"/>
  <c r="K208" i="7" s="1"/>
  <c r="I208" i="7"/>
  <c r="K207" i="7"/>
  <c r="J207" i="7"/>
  <c r="I207" i="7"/>
  <c r="J206" i="7"/>
  <c r="I206" i="7"/>
  <c r="K206" i="7" s="1"/>
  <c r="J205" i="7"/>
  <c r="I205" i="7"/>
  <c r="K205" i="7" s="1"/>
  <c r="J204" i="7"/>
  <c r="I204" i="7"/>
  <c r="K204" i="7" s="1"/>
  <c r="K203" i="7"/>
  <c r="J203" i="7"/>
  <c r="I203" i="7"/>
  <c r="J202" i="7"/>
  <c r="I202" i="7"/>
  <c r="K202" i="7" s="1"/>
  <c r="J201" i="7"/>
  <c r="I201" i="7"/>
  <c r="K201" i="7" s="1"/>
  <c r="J200" i="7"/>
  <c r="K200" i="7" s="1"/>
  <c r="I200" i="7"/>
  <c r="K199" i="7"/>
  <c r="J199" i="7"/>
  <c r="I199" i="7"/>
  <c r="J198" i="7"/>
  <c r="I198" i="7"/>
  <c r="K198" i="7" s="1"/>
  <c r="J197" i="7"/>
  <c r="I197" i="7"/>
  <c r="K197" i="7" s="1"/>
  <c r="J196" i="7"/>
  <c r="K196" i="7" s="1"/>
  <c r="I196" i="7"/>
  <c r="K195" i="7"/>
  <c r="J195" i="7"/>
  <c r="I195" i="7"/>
  <c r="J194" i="7"/>
  <c r="I194" i="7"/>
  <c r="K194" i="7" s="1"/>
  <c r="K193" i="7"/>
  <c r="J193" i="7"/>
  <c r="I193" i="7"/>
  <c r="K192" i="7"/>
  <c r="J192" i="7"/>
  <c r="I192" i="7"/>
  <c r="K191" i="7"/>
  <c r="J191" i="7"/>
  <c r="I191" i="7"/>
  <c r="J190" i="7"/>
  <c r="I190" i="7"/>
  <c r="K190" i="7" s="1"/>
  <c r="J189" i="7"/>
  <c r="I189" i="7"/>
  <c r="K189" i="7" s="1"/>
  <c r="J188" i="7"/>
  <c r="I188" i="7"/>
  <c r="K187" i="7"/>
  <c r="J187" i="7"/>
  <c r="I187" i="7"/>
  <c r="J186" i="7"/>
  <c r="I186" i="7"/>
  <c r="K186" i="7" s="1"/>
  <c r="K185" i="7"/>
  <c r="J185" i="7"/>
  <c r="I185" i="7"/>
  <c r="J184" i="7"/>
  <c r="I184" i="7"/>
  <c r="K184" i="7" s="1"/>
  <c r="K183" i="7"/>
  <c r="J183" i="7"/>
  <c r="I183" i="7"/>
  <c r="J182" i="7"/>
  <c r="I182" i="7"/>
  <c r="K182" i="7" s="1"/>
  <c r="K181" i="7"/>
  <c r="J181" i="7"/>
  <c r="I181" i="7"/>
  <c r="K180" i="7"/>
  <c r="J180" i="7"/>
  <c r="I180" i="7"/>
  <c r="K179" i="7"/>
  <c r="J179" i="7"/>
  <c r="I179" i="7"/>
  <c r="J178" i="7"/>
  <c r="I178" i="7"/>
  <c r="K178" i="7" s="1"/>
  <c r="J177" i="7"/>
  <c r="I177" i="7"/>
  <c r="K177" i="7" s="1"/>
  <c r="J176" i="7"/>
  <c r="K176" i="7" s="1"/>
  <c r="I176" i="7"/>
  <c r="K175" i="7"/>
  <c r="J175" i="7"/>
  <c r="I175" i="7"/>
  <c r="J174" i="7"/>
  <c r="I174" i="7"/>
  <c r="K174" i="7" s="1"/>
  <c r="K173" i="7"/>
  <c r="J173" i="7"/>
  <c r="I173" i="7"/>
  <c r="K172" i="7"/>
  <c r="J172" i="7"/>
  <c r="I172" i="7"/>
  <c r="K171" i="7"/>
  <c r="J171" i="7"/>
  <c r="I171" i="7"/>
  <c r="J170" i="7"/>
  <c r="I170" i="7"/>
  <c r="K170" i="7" s="1"/>
  <c r="K169" i="7"/>
  <c r="J169" i="7"/>
  <c r="I169" i="7"/>
  <c r="J168" i="7"/>
  <c r="K168" i="7" s="1"/>
  <c r="I168" i="7"/>
  <c r="K167" i="7"/>
  <c r="J167" i="7"/>
  <c r="I167" i="7"/>
  <c r="J166" i="7"/>
  <c r="I166" i="7"/>
  <c r="K166" i="7" s="1"/>
  <c r="K165" i="7"/>
  <c r="J165" i="7"/>
  <c r="I165" i="7"/>
  <c r="K164" i="7"/>
  <c r="J164" i="7"/>
  <c r="I164" i="7"/>
  <c r="K163" i="7"/>
  <c r="J163" i="7"/>
  <c r="I163" i="7"/>
  <c r="J162" i="7"/>
  <c r="I162" i="7"/>
  <c r="K162" i="7" s="1"/>
  <c r="K161" i="7"/>
  <c r="J161" i="7"/>
  <c r="I161" i="7"/>
  <c r="J160" i="7"/>
  <c r="K160" i="7" s="1"/>
  <c r="I160" i="7"/>
  <c r="K159" i="7"/>
  <c r="J159" i="7"/>
  <c r="I159" i="7"/>
  <c r="J158" i="7"/>
  <c r="I158" i="7"/>
  <c r="K158" i="7" s="1"/>
  <c r="J157" i="7"/>
  <c r="I157" i="7"/>
  <c r="K157" i="7" s="1"/>
  <c r="K156" i="7"/>
  <c r="J156" i="7"/>
  <c r="I156" i="7"/>
  <c r="K155" i="7"/>
  <c r="J155" i="7"/>
  <c r="I155" i="7"/>
  <c r="J154" i="7"/>
  <c r="I154" i="7"/>
  <c r="K154" i="7" s="1"/>
  <c r="J153" i="7"/>
  <c r="I153" i="7"/>
  <c r="K153" i="7" s="1"/>
  <c r="J152" i="7"/>
  <c r="K152" i="7" s="1"/>
  <c r="I152" i="7"/>
  <c r="K151" i="7"/>
  <c r="J151" i="7"/>
  <c r="I151" i="7"/>
  <c r="J150" i="7"/>
  <c r="I150" i="7"/>
  <c r="K150" i="7" s="1"/>
  <c r="J149" i="7"/>
  <c r="I149" i="7"/>
  <c r="K149" i="7" s="1"/>
  <c r="J148" i="7"/>
  <c r="K148" i="7" s="1"/>
  <c r="I148" i="7"/>
  <c r="K147" i="7"/>
  <c r="J147" i="7"/>
  <c r="I147" i="7"/>
  <c r="J146" i="7"/>
  <c r="I146" i="7"/>
  <c r="K146" i="7" s="1"/>
  <c r="K145" i="7"/>
  <c r="J145" i="7"/>
  <c r="I145" i="7"/>
  <c r="J144" i="7"/>
  <c r="K144" i="7" s="1"/>
  <c r="I144" i="7"/>
  <c r="K143" i="7"/>
  <c r="J143" i="7"/>
  <c r="I143" i="7"/>
  <c r="J142" i="7"/>
  <c r="I142" i="7"/>
  <c r="K142" i="7" s="1"/>
  <c r="J141" i="7"/>
  <c r="I141" i="7"/>
  <c r="K141" i="7" s="1"/>
  <c r="J140" i="7"/>
  <c r="I140" i="7"/>
  <c r="K139" i="7"/>
  <c r="J139" i="7"/>
  <c r="I139" i="7"/>
  <c r="J138" i="7"/>
  <c r="I138" i="7"/>
  <c r="K138" i="7" s="1"/>
  <c r="K137" i="7"/>
  <c r="J137" i="7"/>
  <c r="I137" i="7"/>
  <c r="J136" i="7"/>
  <c r="I136" i="7"/>
  <c r="K136" i="7" s="1"/>
  <c r="K135" i="7"/>
  <c r="J135" i="7"/>
  <c r="I135" i="7"/>
  <c r="J134" i="7"/>
  <c r="I134" i="7"/>
  <c r="K134" i="7" s="1"/>
  <c r="K133" i="7"/>
  <c r="J133" i="7"/>
  <c r="I133" i="7"/>
  <c r="K132" i="7"/>
  <c r="J132" i="7"/>
  <c r="I132" i="7"/>
  <c r="K131" i="7"/>
  <c r="J131" i="7"/>
  <c r="I131" i="7"/>
  <c r="J130" i="7"/>
  <c r="I130" i="7"/>
  <c r="K130" i="7" s="1"/>
  <c r="J129" i="7"/>
  <c r="I129" i="7"/>
  <c r="K129" i="7" s="1"/>
  <c r="J128" i="7"/>
  <c r="K128" i="7" s="1"/>
  <c r="I128" i="7"/>
  <c r="K127" i="7"/>
  <c r="J127" i="7"/>
  <c r="I127" i="7"/>
  <c r="J126" i="7"/>
  <c r="I126" i="7"/>
  <c r="K126" i="7" s="1"/>
  <c r="K125" i="7"/>
  <c r="J125" i="7"/>
  <c r="I125" i="7"/>
  <c r="J124" i="7"/>
  <c r="I124" i="7"/>
  <c r="K124" i="7" s="1"/>
  <c r="K123" i="7"/>
  <c r="J123" i="7"/>
  <c r="I123" i="7"/>
  <c r="J122" i="7"/>
  <c r="I122" i="7"/>
  <c r="K122" i="7" s="1"/>
  <c r="J121" i="7"/>
  <c r="I121" i="7"/>
  <c r="K121" i="7" s="1"/>
  <c r="J120" i="7"/>
  <c r="K120" i="7" s="1"/>
  <c r="I120" i="7"/>
  <c r="K119" i="7"/>
  <c r="J119" i="7"/>
  <c r="I119" i="7"/>
  <c r="J118" i="7"/>
  <c r="I118" i="7"/>
  <c r="K118" i="7" s="1"/>
  <c r="K117" i="7"/>
  <c r="J117" i="7"/>
  <c r="I117" i="7"/>
  <c r="J116" i="7"/>
  <c r="I116" i="7"/>
  <c r="K116" i="7" s="1"/>
  <c r="K115" i="7"/>
  <c r="J115" i="7"/>
  <c r="I115" i="7"/>
  <c r="J114" i="7"/>
  <c r="I114" i="7"/>
  <c r="K114" i="7" s="1"/>
  <c r="K113" i="7"/>
  <c r="J113" i="7"/>
  <c r="I113" i="7"/>
  <c r="J112" i="7"/>
  <c r="K112" i="7" s="1"/>
  <c r="I112" i="7"/>
  <c r="K111" i="7"/>
  <c r="J111" i="7"/>
  <c r="I111" i="7"/>
  <c r="J110" i="7"/>
  <c r="I110" i="7"/>
  <c r="K110" i="7" s="1"/>
  <c r="J109" i="7"/>
  <c r="I109" i="7"/>
  <c r="K109" i="7" s="1"/>
  <c r="J108" i="7"/>
  <c r="I108" i="7"/>
  <c r="K108" i="7" s="1"/>
  <c r="K107" i="7"/>
  <c r="J107" i="7"/>
  <c r="I107" i="7"/>
  <c r="J106" i="7"/>
  <c r="I106" i="7"/>
  <c r="K106" i="7" s="1"/>
  <c r="J105" i="7"/>
  <c r="I105" i="7"/>
  <c r="K105" i="7" s="1"/>
  <c r="K104" i="7"/>
  <c r="J104" i="7"/>
  <c r="I104" i="7"/>
  <c r="J103" i="7"/>
  <c r="I103" i="7"/>
  <c r="K103" i="7" s="1"/>
  <c r="J102" i="7"/>
  <c r="I102" i="7"/>
  <c r="K102" i="7" s="1"/>
  <c r="J101" i="7"/>
  <c r="I101" i="7"/>
  <c r="K101" i="7" s="1"/>
  <c r="J100" i="7"/>
  <c r="I100" i="7"/>
  <c r="K100" i="7" s="1"/>
  <c r="K99" i="7"/>
  <c r="J99" i="7"/>
  <c r="I99" i="7"/>
  <c r="J98" i="7"/>
  <c r="I98" i="7"/>
  <c r="K98" i="7" s="1"/>
  <c r="K97" i="7"/>
  <c r="J97" i="7"/>
  <c r="I97" i="7"/>
  <c r="J96" i="7"/>
  <c r="K96" i="7" s="1"/>
  <c r="I96" i="7"/>
  <c r="K95" i="7"/>
  <c r="J95" i="7"/>
  <c r="I95" i="7"/>
  <c r="J94" i="7"/>
  <c r="I94" i="7"/>
  <c r="K94" i="7" s="1"/>
  <c r="J93" i="7"/>
  <c r="I93" i="7"/>
  <c r="K93" i="7" s="1"/>
  <c r="J92" i="7"/>
  <c r="K92" i="7" s="1"/>
  <c r="I92" i="7"/>
  <c r="K91" i="7"/>
  <c r="J91" i="7"/>
  <c r="I91" i="7"/>
  <c r="J90" i="7"/>
  <c r="I90" i="7"/>
  <c r="K90" i="7" s="1"/>
  <c r="J89" i="7"/>
  <c r="I89" i="7"/>
  <c r="K89" i="7" s="1"/>
  <c r="J88" i="7"/>
  <c r="I88" i="7"/>
  <c r="K88" i="7" s="1"/>
  <c r="K87" i="7"/>
  <c r="J87" i="7"/>
  <c r="I87" i="7"/>
  <c r="J86" i="7"/>
  <c r="I86" i="7"/>
  <c r="K86" i="7" s="1"/>
  <c r="K85" i="7"/>
  <c r="J85" i="7"/>
  <c r="I85" i="7"/>
  <c r="K84" i="7"/>
  <c r="J84" i="7"/>
  <c r="I84" i="7"/>
  <c r="J83" i="7"/>
  <c r="I83" i="7"/>
  <c r="K83" i="7" s="1"/>
  <c r="J82" i="7"/>
  <c r="I82" i="7"/>
  <c r="K82" i="7" s="1"/>
  <c r="J81" i="7"/>
  <c r="I81" i="7"/>
  <c r="K81" i="7" s="1"/>
  <c r="J80" i="7"/>
  <c r="K80" i="7" s="1"/>
  <c r="I80" i="7"/>
  <c r="J79" i="7"/>
  <c r="I79" i="7"/>
  <c r="K79" i="7" s="1"/>
  <c r="J78" i="7"/>
  <c r="I78" i="7"/>
  <c r="K78" i="7" s="1"/>
  <c r="K77" i="7"/>
  <c r="J77" i="7"/>
  <c r="I77" i="7"/>
  <c r="J76" i="7"/>
  <c r="I76" i="7"/>
  <c r="K76" i="7" s="1"/>
  <c r="J75" i="7"/>
  <c r="I75" i="7"/>
  <c r="K75" i="7" s="1"/>
  <c r="J74" i="7"/>
  <c r="I74" i="7"/>
  <c r="K74" i="7" s="1"/>
  <c r="K73" i="7"/>
  <c r="J73" i="7"/>
  <c r="I73" i="7"/>
  <c r="J72" i="7"/>
  <c r="K72" i="7" s="1"/>
  <c r="I72" i="7"/>
  <c r="K71" i="7"/>
  <c r="J71" i="7"/>
  <c r="I71" i="7"/>
  <c r="J70" i="7"/>
  <c r="I70" i="7"/>
  <c r="K70" i="7" s="1"/>
  <c r="K69" i="7"/>
  <c r="J69" i="7"/>
  <c r="I69" i="7"/>
  <c r="J68" i="7"/>
  <c r="I68" i="7"/>
  <c r="K68" i="7" s="1"/>
  <c r="J67" i="7"/>
  <c r="I67" i="7"/>
  <c r="K67" i="7" s="1"/>
  <c r="J66" i="7"/>
  <c r="I66" i="7"/>
  <c r="K66" i="7" s="1"/>
  <c r="J65" i="7"/>
  <c r="I65" i="7"/>
  <c r="K65" i="7" s="1"/>
  <c r="J64" i="7"/>
  <c r="K64" i="7" s="1"/>
  <c r="I64" i="7"/>
  <c r="K63" i="7"/>
  <c r="J63" i="7"/>
  <c r="I63" i="7"/>
  <c r="J62" i="7"/>
  <c r="I62" i="7"/>
  <c r="K62" i="7" s="1"/>
  <c r="K61" i="7"/>
  <c r="J61" i="7"/>
  <c r="I61" i="7"/>
  <c r="J60" i="7"/>
  <c r="I60" i="7"/>
  <c r="K60" i="7" s="1"/>
  <c r="K59" i="7"/>
  <c r="J59" i="7"/>
  <c r="I59" i="7"/>
  <c r="J58" i="7"/>
  <c r="I58" i="7"/>
  <c r="K58" i="7" s="1"/>
  <c r="J57" i="7"/>
  <c r="I57" i="7"/>
  <c r="K57" i="7" s="1"/>
  <c r="K56" i="7"/>
  <c r="J56" i="7"/>
  <c r="I56" i="7"/>
  <c r="J55" i="7"/>
  <c r="I55" i="7"/>
  <c r="K55" i="7" s="1"/>
  <c r="J54" i="7"/>
  <c r="I54" i="7"/>
  <c r="K54" i="7" s="1"/>
  <c r="J53" i="7"/>
  <c r="I53" i="7"/>
  <c r="K53" i="7" s="1"/>
  <c r="J52" i="7"/>
  <c r="K52" i="7" s="1"/>
  <c r="I52" i="7"/>
  <c r="K51" i="7"/>
  <c r="J51" i="7"/>
  <c r="I51" i="7"/>
  <c r="J50" i="7"/>
  <c r="I50" i="7"/>
  <c r="K50" i="7" s="1"/>
  <c r="K49" i="7"/>
  <c r="J49" i="7"/>
  <c r="I49" i="7"/>
  <c r="K48" i="7"/>
  <c r="J48" i="7"/>
  <c r="I48" i="7"/>
  <c r="K47" i="7"/>
  <c r="J47" i="7"/>
  <c r="I47" i="7"/>
  <c r="J46" i="7"/>
  <c r="I46" i="7"/>
  <c r="K46" i="7" s="1"/>
  <c r="J45" i="7"/>
  <c r="I45" i="7"/>
  <c r="K45" i="7" s="1"/>
  <c r="J44" i="7"/>
  <c r="I44" i="7"/>
  <c r="K43" i="7"/>
  <c r="J43" i="7"/>
  <c r="I43" i="7"/>
  <c r="J42" i="7"/>
  <c r="I42" i="7"/>
  <c r="K42" i="7" s="1"/>
  <c r="J41" i="7"/>
  <c r="I41" i="7"/>
  <c r="K41" i="7" s="1"/>
  <c r="J40" i="7"/>
  <c r="I40" i="7"/>
  <c r="K40" i="7" s="1"/>
  <c r="J39" i="7"/>
  <c r="I39" i="7"/>
  <c r="K39" i="7" s="1"/>
  <c r="J38" i="7"/>
  <c r="I38" i="7"/>
  <c r="K38" i="7" s="1"/>
  <c r="K37" i="7"/>
  <c r="J37" i="7"/>
  <c r="I37" i="7"/>
  <c r="K36" i="7"/>
  <c r="J36" i="7"/>
  <c r="I36" i="7"/>
  <c r="J35" i="7"/>
  <c r="I35" i="7"/>
  <c r="K35" i="7" s="1"/>
  <c r="J34" i="7"/>
  <c r="I34" i="7"/>
  <c r="K34" i="7" s="1"/>
  <c r="K33" i="7"/>
  <c r="J33" i="7"/>
  <c r="I33" i="7"/>
  <c r="J32" i="7"/>
  <c r="K32" i="7" s="1"/>
  <c r="I32" i="7"/>
  <c r="J31" i="7"/>
  <c r="I31" i="7"/>
  <c r="K31" i="7" s="1"/>
  <c r="J30" i="7"/>
  <c r="I30" i="7"/>
  <c r="K30" i="7" s="1"/>
  <c r="K29" i="7"/>
  <c r="J29" i="7"/>
  <c r="I29" i="7"/>
  <c r="K28" i="7"/>
  <c r="J28" i="7"/>
  <c r="I28" i="7"/>
  <c r="J27" i="7"/>
  <c r="I27" i="7"/>
  <c r="K27" i="7" s="1"/>
  <c r="J26" i="7"/>
  <c r="I26" i="7"/>
  <c r="K26" i="7" s="1"/>
  <c r="J25" i="7"/>
  <c r="I25" i="7"/>
  <c r="K25" i="7" s="1"/>
  <c r="J24" i="7"/>
  <c r="K24" i="7" s="1"/>
  <c r="I24" i="7"/>
  <c r="K23" i="7"/>
  <c r="J23" i="7"/>
  <c r="I23" i="7"/>
  <c r="J22" i="7"/>
  <c r="I22" i="7"/>
  <c r="K22" i="7" s="1"/>
  <c r="K21" i="7"/>
  <c r="J21" i="7"/>
  <c r="I21" i="7"/>
  <c r="J20" i="7"/>
  <c r="I20" i="7"/>
  <c r="K20" i="7" s="1"/>
  <c r="J19" i="7"/>
  <c r="I19" i="7"/>
  <c r="K19" i="7" s="1"/>
  <c r="J18" i="7"/>
  <c r="I18" i="7"/>
  <c r="K18" i="7" s="1"/>
  <c r="J17" i="7"/>
  <c r="I17" i="7"/>
  <c r="K17" i="7" s="1"/>
  <c r="J16" i="7"/>
  <c r="K16" i="7" s="1"/>
  <c r="I16" i="7"/>
  <c r="J15" i="7"/>
  <c r="I15" i="7"/>
  <c r="K15" i="7" s="1"/>
  <c r="J14" i="7"/>
  <c r="I14" i="7"/>
  <c r="K14" i="7" s="1"/>
  <c r="K13" i="7"/>
  <c r="J13" i="7"/>
  <c r="I13" i="7"/>
  <c r="J12" i="7"/>
  <c r="I12" i="7"/>
  <c r="K12" i="7" s="1"/>
  <c r="K11" i="7"/>
  <c r="J11" i="7"/>
  <c r="I11" i="7"/>
  <c r="J10" i="7"/>
  <c r="I10" i="7"/>
  <c r="K10" i="7" s="1"/>
  <c r="J9" i="7"/>
  <c r="I9" i="7"/>
  <c r="K9" i="7" s="1"/>
  <c r="K8" i="7"/>
  <c r="J8" i="7"/>
  <c r="I8" i="7"/>
  <c r="K7" i="7"/>
  <c r="J7" i="7"/>
  <c r="I7" i="7"/>
  <c r="J6" i="7"/>
  <c r="I6" i="7"/>
  <c r="K6" i="7" s="1"/>
  <c r="J5" i="7"/>
  <c r="I5" i="7"/>
  <c r="K5" i="7" s="1"/>
  <c r="K4" i="7"/>
  <c r="J4" i="7"/>
  <c r="I4" i="7"/>
  <c r="K3" i="7"/>
  <c r="J3" i="7"/>
  <c r="I3" i="7"/>
  <c r="J2" i="7"/>
  <c r="I2" i="7"/>
  <c r="K2" i="7" s="1"/>
  <c r="H68" i="6"/>
  <c r="I68" i="6" s="1"/>
  <c r="H67" i="6"/>
  <c r="J67" i="6" s="1"/>
  <c r="H66" i="6"/>
  <c r="I66" i="6" s="1"/>
  <c r="H65" i="6"/>
  <c r="H64" i="6"/>
  <c r="J64" i="6" s="1"/>
  <c r="H63" i="6"/>
  <c r="J63" i="6" s="1"/>
  <c r="H62" i="6"/>
  <c r="J62" i="6" s="1"/>
  <c r="H61" i="6"/>
  <c r="I61" i="6" s="1"/>
  <c r="H60" i="6"/>
  <c r="J60" i="6" s="1"/>
  <c r="H59" i="6"/>
  <c r="H58" i="6"/>
  <c r="H57" i="6"/>
  <c r="I57" i="6" s="1"/>
  <c r="H56" i="6"/>
  <c r="J56" i="6" s="1"/>
  <c r="H55" i="6"/>
  <c r="I55" i="6" s="1"/>
  <c r="H54" i="6"/>
  <c r="H53" i="6"/>
  <c r="J53" i="6" s="1"/>
  <c r="H52" i="6"/>
  <c r="I52" i="6" s="1"/>
  <c r="H51" i="6"/>
  <c r="I51" i="6" s="1"/>
  <c r="H50" i="6"/>
  <c r="H49" i="6"/>
  <c r="I49" i="6" s="1"/>
  <c r="H48" i="6"/>
  <c r="H47" i="6"/>
  <c r="I47" i="6" s="1"/>
  <c r="H46" i="6"/>
  <c r="J46" i="6" s="1"/>
  <c r="H45" i="6"/>
  <c r="J45" i="6" s="1"/>
  <c r="H44" i="6"/>
  <c r="H43" i="6"/>
  <c r="H42" i="6"/>
  <c r="H41" i="6"/>
  <c r="H40" i="6"/>
  <c r="I40" i="6" s="1"/>
  <c r="H39" i="6"/>
  <c r="I39" i="6" s="1"/>
  <c r="H38" i="6"/>
  <c r="I38" i="6" s="1"/>
  <c r="H37" i="6"/>
  <c r="I37" i="6" s="1"/>
  <c r="H36" i="6"/>
  <c r="J36" i="6" s="1"/>
  <c r="H35" i="6"/>
  <c r="J35" i="6" s="1"/>
  <c r="H34" i="6"/>
  <c r="J34" i="6" s="1"/>
  <c r="H33" i="6"/>
  <c r="I33" i="6" s="1"/>
  <c r="H32" i="6"/>
  <c r="J32" i="6" s="1"/>
  <c r="H31" i="6"/>
  <c r="J31" i="6" s="1"/>
  <c r="H30" i="6"/>
  <c r="J30" i="6" s="1"/>
  <c r="H29" i="6"/>
  <c r="J29" i="6" s="1"/>
  <c r="H28" i="6"/>
  <c r="H27" i="6"/>
  <c r="J27" i="6" s="1"/>
  <c r="H26" i="6"/>
  <c r="I26" i="6" s="1"/>
  <c r="J25" i="6"/>
  <c r="I25" i="6"/>
  <c r="H25" i="6"/>
  <c r="H24" i="6"/>
  <c r="J24" i="6" s="1"/>
  <c r="H23" i="6"/>
  <c r="I23" i="6" s="1"/>
  <c r="H22" i="6"/>
  <c r="H21" i="6"/>
  <c r="J21" i="6" s="1"/>
  <c r="H20" i="6"/>
  <c r="J20" i="6" s="1"/>
  <c r="H19" i="6"/>
  <c r="H18" i="6"/>
  <c r="J18" i="6" s="1"/>
  <c r="H17" i="6"/>
  <c r="H16" i="6"/>
  <c r="I16" i="6" s="1"/>
  <c r="J129" i="5"/>
  <c r="I129" i="5"/>
  <c r="K129" i="5" s="1"/>
  <c r="L129" i="5" s="1"/>
  <c r="J128" i="5"/>
  <c r="K128" i="5" s="1"/>
  <c r="I128" i="5"/>
  <c r="J127" i="5"/>
  <c r="K127" i="5" s="1"/>
  <c r="L127" i="5" s="1"/>
  <c r="I127" i="5"/>
  <c r="L126" i="5"/>
  <c r="J126" i="5"/>
  <c r="K126" i="5" s="1"/>
  <c r="I126" i="5"/>
  <c r="J125" i="5"/>
  <c r="K125" i="5" s="1"/>
  <c r="I125" i="5"/>
  <c r="J124" i="5"/>
  <c r="I124" i="5"/>
  <c r="J123" i="5"/>
  <c r="I123" i="5"/>
  <c r="K123" i="5" s="1"/>
  <c r="L123" i="5" s="1"/>
  <c r="J122" i="5"/>
  <c r="K122" i="5" s="1"/>
  <c r="I122" i="5"/>
  <c r="J121" i="5"/>
  <c r="I121" i="5"/>
  <c r="K121" i="5" s="1"/>
  <c r="J120" i="5"/>
  <c r="K120" i="5" s="1"/>
  <c r="L120" i="5" s="1"/>
  <c r="I120" i="5"/>
  <c r="L119" i="5"/>
  <c r="J119" i="5"/>
  <c r="K119" i="5" s="1"/>
  <c r="I119" i="5"/>
  <c r="K118" i="5"/>
  <c r="J118" i="5"/>
  <c r="I118" i="5"/>
  <c r="K117" i="5"/>
  <c r="L117" i="5" s="1"/>
  <c r="J117" i="5"/>
  <c r="I117" i="5"/>
  <c r="J116" i="5"/>
  <c r="K116" i="5" s="1"/>
  <c r="I116" i="5"/>
  <c r="J115" i="5"/>
  <c r="K115" i="5" s="1"/>
  <c r="I115" i="5"/>
  <c r="J114" i="5"/>
  <c r="I114" i="5"/>
  <c r="K114" i="5" s="1"/>
  <c r="L114" i="5" s="1"/>
  <c r="L113" i="5"/>
  <c r="J113" i="5"/>
  <c r="K113" i="5" s="1"/>
  <c r="I113" i="5"/>
  <c r="K112" i="5"/>
  <c r="J112" i="5"/>
  <c r="I112" i="5"/>
  <c r="J111" i="5"/>
  <c r="I111" i="5"/>
  <c r="J110" i="5"/>
  <c r="K110" i="5" s="1"/>
  <c r="I110" i="5"/>
  <c r="J109" i="5"/>
  <c r="K109" i="5" s="1"/>
  <c r="I109" i="5"/>
  <c r="L108" i="5"/>
  <c r="J108" i="5"/>
  <c r="I108" i="5"/>
  <c r="K108" i="5" s="1"/>
  <c r="L107" i="5"/>
  <c r="J107" i="5"/>
  <c r="K107" i="5" s="1"/>
  <c r="I107" i="5"/>
  <c r="K106" i="5"/>
  <c r="J106" i="5"/>
  <c r="I106" i="5"/>
  <c r="K105" i="5"/>
  <c r="J105" i="5"/>
  <c r="I105" i="5"/>
  <c r="L104" i="5"/>
  <c r="J104" i="5"/>
  <c r="K104" i="5" s="1"/>
  <c r="I104" i="5"/>
  <c r="L103" i="5"/>
  <c r="J103" i="5"/>
  <c r="K103" i="5" s="1"/>
  <c r="I103" i="5"/>
  <c r="J102" i="5"/>
  <c r="K102" i="5" s="1"/>
  <c r="I102" i="5"/>
  <c r="J101" i="5"/>
  <c r="K101" i="5" s="1"/>
  <c r="I101" i="5"/>
  <c r="K100" i="5"/>
  <c r="L100" i="5" s="1"/>
  <c r="J100" i="5"/>
  <c r="I100" i="5"/>
  <c r="J99" i="5"/>
  <c r="I99" i="5"/>
  <c r="K99" i="5" s="1"/>
  <c r="L99" i="5" s="1"/>
  <c r="J98" i="5"/>
  <c r="K98" i="5" s="1"/>
  <c r="I98" i="5"/>
  <c r="J97" i="5"/>
  <c r="K97" i="5" s="1"/>
  <c r="I97" i="5"/>
  <c r="J96" i="5"/>
  <c r="K96" i="5" s="1"/>
  <c r="L96" i="5" s="1"/>
  <c r="I96" i="5"/>
  <c r="L95" i="5"/>
  <c r="J95" i="5"/>
  <c r="K95" i="5" s="1"/>
  <c r="I95" i="5"/>
  <c r="J94" i="5"/>
  <c r="I94" i="5"/>
  <c r="K94" i="5" s="1"/>
  <c r="J93" i="5"/>
  <c r="I93" i="5"/>
  <c r="K93" i="5" s="1"/>
  <c r="L93" i="5" s="1"/>
  <c r="J92" i="5"/>
  <c r="K92" i="5" s="1"/>
  <c r="I92" i="5"/>
  <c r="J91" i="5"/>
  <c r="I91" i="5"/>
  <c r="K91" i="5" s="1"/>
  <c r="L91" i="5" s="1"/>
  <c r="L90" i="5"/>
  <c r="J90" i="5"/>
  <c r="K90" i="5" s="1"/>
  <c r="I90" i="5"/>
  <c r="J89" i="5"/>
  <c r="K89" i="5" s="1"/>
  <c r="I89" i="5"/>
  <c r="J88" i="5"/>
  <c r="I88" i="5"/>
  <c r="J87" i="5"/>
  <c r="I87" i="5"/>
  <c r="K87" i="5" s="1"/>
  <c r="L87" i="5" s="1"/>
  <c r="J86" i="5"/>
  <c r="K86" i="5" s="1"/>
  <c r="I86" i="5"/>
  <c r="J85" i="5"/>
  <c r="I85" i="5"/>
  <c r="K85" i="5" s="1"/>
  <c r="J84" i="5"/>
  <c r="K84" i="5" s="1"/>
  <c r="I84" i="5"/>
  <c r="J83" i="5"/>
  <c r="I83" i="5"/>
  <c r="K82" i="5"/>
  <c r="J82" i="5"/>
  <c r="I82" i="5"/>
  <c r="J81" i="5"/>
  <c r="K81" i="5" s="1"/>
  <c r="L81" i="5" s="1"/>
  <c r="I81" i="5"/>
  <c r="J80" i="5"/>
  <c r="K80" i="5" s="1"/>
  <c r="L80" i="5" s="1"/>
  <c r="I80" i="5"/>
  <c r="L79" i="5"/>
  <c r="J79" i="5"/>
  <c r="K79" i="5" s="1"/>
  <c r="I79" i="5"/>
  <c r="K78" i="5"/>
  <c r="J78" i="5"/>
  <c r="I78" i="5"/>
  <c r="J77" i="5"/>
  <c r="I77" i="5"/>
  <c r="K76" i="5"/>
  <c r="L76" i="5" s="1"/>
  <c r="J76" i="5"/>
  <c r="I76" i="5"/>
  <c r="J75" i="5"/>
  <c r="K75" i="5" s="1"/>
  <c r="L75" i="5" s="1"/>
  <c r="I75" i="5"/>
  <c r="L74" i="5"/>
  <c r="J74" i="5"/>
  <c r="K74" i="5" s="1"/>
  <c r="I74" i="5"/>
  <c r="J73" i="5"/>
  <c r="K73" i="5" s="1"/>
  <c r="L73" i="5" s="1"/>
  <c r="I73" i="5"/>
  <c r="J72" i="5"/>
  <c r="I72" i="5"/>
  <c r="K72" i="5" s="1"/>
  <c r="L72" i="5" s="1"/>
  <c r="J71" i="5"/>
  <c r="K71" i="5" s="1"/>
  <c r="I71" i="5"/>
  <c r="K70" i="5"/>
  <c r="L70" i="5" s="1"/>
  <c r="J70" i="5"/>
  <c r="I70" i="5"/>
  <c r="K69" i="5"/>
  <c r="J69" i="5"/>
  <c r="I69" i="5"/>
  <c r="J68" i="5"/>
  <c r="I68" i="5"/>
  <c r="L67" i="5"/>
  <c r="J67" i="5"/>
  <c r="K67" i="5" s="1"/>
  <c r="I67" i="5"/>
  <c r="J66" i="5"/>
  <c r="K66" i="5" s="1"/>
  <c r="I66" i="5"/>
  <c r="J65" i="5"/>
  <c r="I65" i="5"/>
  <c r="J64" i="5"/>
  <c r="I64" i="5"/>
  <c r="K64" i="5" s="1"/>
  <c r="L64" i="5" s="1"/>
  <c r="K63" i="5"/>
  <c r="J63" i="5"/>
  <c r="I63" i="5"/>
  <c r="J62" i="5"/>
  <c r="I62" i="5"/>
  <c r="J61" i="5"/>
  <c r="K61" i="5" s="1"/>
  <c r="I61" i="5"/>
  <c r="J60" i="5"/>
  <c r="K60" i="5" s="1"/>
  <c r="L60" i="5" s="1"/>
  <c r="I60" i="5"/>
  <c r="L59" i="5"/>
  <c r="J59" i="5"/>
  <c r="K59" i="5" s="1"/>
  <c r="I59" i="5"/>
  <c r="K58" i="5"/>
  <c r="J58" i="5"/>
  <c r="I58" i="5"/>
  <c r="J57" i="5"/>
  <c r="I57" i="5"/>
  <c r="K57" i="5" s="1"/>
  <c r="L58" i="5" s="1"/>
  <c r="J56" i="5"/>
  <c r="K56" i="5" s="1"/>
  <c r="I56" i="5"/>
  <c r="J55" i="5"/>
  <c r="K55" i="5" s="1"/>
  <c r="L55" i="5" s="1"/>
  <c r="I55" i="5"/>
  <c r="J54" i="5"/>
  <c r="K54" i="5" s="1"/>
  <c r="I54" i="5"/>
  <c r="J53" i="5"/>
  <c r="I53" i="5"/>
  <c r="J52" i="5"/>
  <c r="I52" i="5"/>
  <c r="K51" i="5"/>
  <c r="L51" i="5" s="1"/>
  <c r="J51" i="5"/>
  <c r="I51" i="5"/>
  <c r="J50" i="5"/>
  <c r="K50" i="5" s="1"/>
  <c r="L50" i="5" s="1"/>
  <c r="I50" i="5"/>
  <c r="J49" i="5"/>
  <c r="I49" i="5"/>
  <c r="K49" i="5" s="1"/>
  <c r="J48" i="5"/>
  <c r="K48" i="5" s="1"/>
  <c r="I48" i="5"/>
  <c r="J47" i="5"/>
  <c r="I47" i="5"/>
  <c r="K46" i="5"/>
  <c r="J46" i="5"/>
  <c r="I46" i="5"/>
  <c r="J45" i="5"/>
  <c r="I45" i="5"/>
  <c r="J44" i="5"/>
  <c r="K44" i="5" s="1"/>
  <c r="I44" i="5"/>
  <c r="J43" i="5"/>
  <c r="K43" i="5" s="1"/>
  <c r="L43" i="5" s="1"/>
  <c r="I43" i="5"/>
  <c r="K42" i="5"/>
  <c r="J42" i="5"/>
  <c r="I42" i="5"/>
  <c r="J41" i="5"/>
  <c r="I41" i="5"/>
  <c r="J40" i="5"/>
  <c r="I40" i="5"/>
  <c r="K40" i="5" s="1"/>
  <c r="J39" i="5"/>
  <c r="I39" i="5"/>
  <c r="J38" i="5"/>
  <c r="K38" i="5" s="1"/>
  <c r="L38" i="5" s="1"/>
  <c r="I38" i="5"/>
  <c r="J37" i="5"/>
  <c r="K37" i="5" s="1"/>
  <c r="I37" i="5"/>
  <c r="J36" i="5"/>
  <c r="I36" i="5"/>
  <c r="K36" i="5" s="1"/>
  <c r="L37" i="5" s="1"/>
  <c r="J35" i="5"/>
  <c r="I35" i="5"/>
  <c r="J34" i="5"/>
  <c r="I34" i="5"/>
  <c r="K34" i="5" s="1"/>
  <c r="L34" i="5" s="1"/>
  <c r="K33" i="5"/>
  <c r="J33" i="5"/>
  <c r="I33" i="5"/>
  <c r="J32" i="5"/>
  <c r="I32" i="5"/>
  <c r="J31" i="5"/>
  <c r="K31" i="5" s="1"/>
  <c r="I31" i="5"/>
  <c r="J30" i="5"/>
  <c r="K30" i="5" s="1"/>
  <c r="L30" i="5" s="1"/>
  <c r="I30" i="5"/>
  <c r="J29" i="5"/>
  <c r="K29" i="5" s="1"/>
  <c r="I29" i="5"/>
  <c r="K28" i="5"/>
  <c r="J28" i="5"/>
  <c r="I28" i="5"/>
  <c r="J27" i="5"/>
  <c r="I27" i="5"/>
  <c r="K27" i="5" s="1"/>
  <c r="J26" i="5"/>
  <c r="I26" i="5"/>
  <c r="J25" i="5"/>
  <c r="K25" i="5" s="1"/>
  <c r="I25" i="5"/>
  <c r="J24" i="5"/>
  <c r="K24" i="5" s="1"/>
  <c r="L24" i="5" s="1"/>
  <c r="I24" i="5"/>
  <c r="L23" i="5"/>
  <c r="J23" i="5"/>
  <c r="K23" i="5" s="1"/>
  <c r="I23" i="5"/>
  <c r="K22" i="5"/>
  <c r="J22" i="5"/>
  <c r="I22" i="5"/>
  <c r="J21" i="5"/>
  <c r="I21" i="5"/>
  <c r="K21" i="5" s="1"/>
  <c r="J20" i="5"/>
  <c r="K20" i="5" s="1"/>
  <c r="I20" i="5"/>
  <c r="J19" i="5"/>
  <c r="K19" i="5" s="1"/>
  <c r="L19" i="5" s="1"/>
  <c r="I19" i="5"/>
  <c r="J18" i="5"/>
  <c r="K18" i="5" s="1"/>
  <c r="I18" i="5"/>
  <c r="J17" i="5"/>
  <c r="I17" i="5"/>
  <c r="J16" i="5"/>
  <c r="I16" i="5"/>
  <c r="J15" i="5"/>
  <c r="I15" i="5"/>
  <c r="K15" i="5" s="1"/>
  <c r="L15" i="5" s="1"/>
  <c r="J14" i="5"/>
  <c r="K14" i="5" s="1"/>
  <c r="L14" i="5" s="1"/>
  <c r="I14" i="5"/>
  <c r="J13" i="5"/>
  <c r="I13" i="5"/>
  <c r="K13" i="5" s="1"/>
  <c r="K12" i="5"/>
  <c r="J12" i="5"/>
  <c r="I12" i="5"/>
  <c r="J11" i="5"/>
  <c r="I11" i="5"/>
  <c r="K10" i="5"/>
  <c r="J10" i="5"/>
  <c r="I10" i="5"/>
  <c r="J9" i="5"/>
  <c r="K9" i="5" s="1"/>
  <c r="L9" i="5" s="1"/>
  <c r="I9" i="5"/>
  <c r="J8" i="5"/>
  <c r="K8" i="5" s="1"/>
  <c r="L8" i="5" s="1"/>
  <c r="I8" i="5"/>
  <c r="J7" i="5"/>
  <c r="K7" i="5" s="1"/>
  <c r="I7" i="5"/>
  <c r="J6" i="5"/>
  <c r="K6" i="5" s="1"/>
  <c r="I6" i="5"/>
  <c r="J5" i="5"/>
  <c r="I5" i="5"/>
  <c r="K4" i="5"/>
  <c r="J4" i="5"/>
  <c r="I4" i="5"/>
  <c r="J3" i="5"/>
  <c r="K3" i="5" s="1"/>
  <c r="L3" i="5" s="1"/>
  <c r="I3" i="5"/>
  <c r="J2" i="5"/>
  <c r="K2" i="5" s="1"/>
  <c r="I2" i="5"/>
  <c r="K106" i="4"/>
  <c r="J106" i="4"/>
  <c r="I106" i="4"/>
  <c r="J105" i="4"/>
  <c r="I105" i="4"/>
  <c r="J104" i="4"/>
  <c r="K104" i="4" s="1"/>
  <c r="I104" i="4"/>
  <c r="J103" i="4"/>
  <c r="I103" i="4"/>
  <c r="J102" i="4"/>
  <c r="K102" i="4" s="1"/>
  <c r="I102" i="4"/>
  <c r="K101" i="4"/>
  <c r="J101" i="4"/>
  <c r="I101" i="4"/>
  <c r="J100" i="4"/>
  <c r="I100" i="4"/>
  <c r="K100" i="4" s="1"/>
  <c r="J99" i="4"/>
  <c r="I99" i="4"/>
  <c r="J98" i="4"/>
  <c r="I98" i="4"/>
  <c r="K98" i="4" s="1"/>
  <c r="J97" i="4"/>
  <c r="K97" i="4" s="1"/>
  <c r="I97" i="4"/>
  <c r="K96" i="4"/>
  <c r="J96" i="4"/>
  <c r="I96" i="4"/>
  <c r="J95" i="4"/>
  <c r="I95" i="4"/>
  <c r="J94" i="4"/>
  <c r="K94" i="4" s="1"/>
  <c r="I94" i="4"/>
  <c r="K93" i="4"/>
  <c r="J93" i="4"/>
  <c r="I93" i="4"/>
  <c r="J92" i="4"/>
  <c r="K92" i="4" s="1"/>
  <c r="I92" i="4"/>
  <c r="J91" i="4"/>
  <c r="I91" i="4"/>
  <c r="J90" i="4"/>
  <c r="I90" i="4"/>
  <c r="J89" i="4"/>
  <c r="K89" i="4" s="1"/>
  <c r="I89" i="4"/>
  <c r="K88" i="4"/>
  <c r="J88" i="4"/>
  <c r="I88" i="4"/>
  <c r="J87" i="4"/>
  <c r="K87" i="4" s="1"/>
  <c r="I87" i="4"/>
  <c r="J86" i="4"/>
  <c r="K86" i="4" s="1"/>
  <c r="I86" i="4"/>
  <c r="J85" i="4"/>
  <c r="I85" i="4"/>
  <c r="K85" i="4" s="1"/>
  <c r="J84" i="4"/>
  <c r="K84" i="4" s="1"/>
  <c r="I84" i="4"/>
  <c r="J83" i="4"/>
  <c r="K83" i="4" s="1"/>
  <c r="I83" i="4"/>
  <c r="J82" i="4"/>
  <c r="K82" i="4" s="1"/>
  <c r="I82" i="4"/>
  <c r="J81" i="4"/>
  <c r="K81" i="4" s="1"/>
  <c r="I81" i="4"/>
  <c r="J80" i="4"/>
  <c r="I80" i="4"/>
  <c r="K80" i="4" s="1"/>
  <c r="J79" i="4"/>
  <c r="I79" i="4"/>
  <c r="K78" i="4"/>
  <c r="J78" i="4"/>
  <c r="I78" i="4"/>
  <c r="K77" i="4"/>
  <c r="J77" i="4"/>
  <c r="I77" i="4"/>
  <c r="J76" i="4"/>
  <c r="K76" i="4" s="1"/>
  <c r="I76" i="4"/>
  <c r="J75" i="4"/>
  <c r="K75" i="4" s="1"/>
  <c r="I75" i="4"/>
  <c r="J74" i="4"/>
  <c r="K74" i="4" s="1"/>
  <c r="I74" i="4"/>
  <c r="J73" i="4"/>
  <c r="K73" i="4" s="1"/>
  <c r="I73" i="4"/>
  <c r="J72" i="4"/>
  <c r="I72" i="4"/>
  <c r="K72" i="4" s="1"/>
  <c r="J71" i="4"/>
  <c r="I71" i="4"/>
  <c r="J70" i="4"/>
  <c r="I70" i="4"/>
  <c r="J69" i="4"/>
  <c r="I69" i="4"/>
  <c r="J68" i="4"/>
  <c r="K68" i="4" s="1"/>
  <c r="I68" i="4"/>
  <c r="J67" i="4"/>
  <c r="I67" i="4"/>
  <c r="J66" i="4"/>
  <c r="I66" i="4"/>
  <c r="K66" i="4" s="1"/>
  <c r="J65" i="4"/>
  <c r="I65" i="4"/>
  <c r="K65" i="4" s="1"/>
  <c r="J64" i="4"/>
  <c r="I64" i="4"/>
  <c r="K64" i="4" s="1"/>
  <c r="J63" i="4"/>
  <c r="I63" i="4"/>
  <c r="J62" i="4"/>
  <c r="K62" i="4" s="1"/>
  <c r="I62" i="4"/>
  <c r="J61" i="4"/>
  <c r="K61" i="4" s="1"/>
  <c r="I61" i="4"/>
  <c r="J60" i="4"/>
  <c r="K60" i="4" s="1"/>
  <c r="I60" i="4"/>
  <c r="J59" i="4"/>
  <c r="K59" i="4" s="1"/>
  <c r="I59" i="4"/>
  <c r="J58" i="4"/>
  <c r="K58" i="4" s="1"/>
  <c r="I58" i="4"/>
  <c r="J57" i="4"/>
  <c r="I57" i="4"/>
  <c r="J56" i="4"/>
  <c r="I56" i="4"/>
  <c r="J55" i="4"/>
  <c r="I55" i="4"/>
  <c r="J54" i="4"/>
  <c r="I54" i="4"/>
  <c r="K53" i="4"/>
  <c r="J53" i="4"/>
  <c r="I53" i="4"/>
  <c r="J52" i="4"/>
  <c r="I52" i="4"/>
  <c r="K52" i="4" s="1"/>
  <c r="J51" i="4"/>
  <c r="I51" i="4"/>
  <c r="K50" i="4"/>
  <c r="J50" i="4"/>
  <c r="I50" i="4"/>
  <c r="K49" i="4"/>
  <c r="J49" i="4"/>
  <c r="I49" i="4"/>
  <c r="J48" i="4"/>
  <c r="K48" i="4" s="1"/>
  <c r="I48" i="4"/>
  <c r="K47" i="4"/>
  <c r="J47" i="4"/>
  <c r="I47" i="4"/>
  <c r="K46" i="4"/>
  <c r="J46" i="4"/>
  <c r="I46" i="4"/>
  <c r="K45" i="4"/>
  <c r="J45" i="4"/>
  <c r="I45" i="4"/>
  <c r="J44" i="4"/>
  <c r="K44" i="4" s="1"/>
  <c r="I44" i="4"/>
  <c r="J43" i="4"/>
  <c r="K43" i="4" s="1"/>
  <c r="I43" i="4"/>
  <c r="J42" i="4"/>
  <c r="I42" i="4"/>
  <c r="K42" i="4" s="1"/>
  <c r="K41" i="4"/>
  <c r="J41" i="4"/>
  <c r="I41" i="4"/>
  <c r="J40" i="4"/>
  <c r="K40" i="4" s="1"/>
  <c r="I40" i="4"/>
  <c r="J39" i="4"/>
  <c r="K39" i="4" s="1"/>
  <c r="I39" i="4"/>
  <c r="J38" i="4"/>
  <c r="I38" i="4"/>
  <c r="K38" i="4" s="1"/>
  <c r="K37" i="4"/>
  <c r="J37" i="4"/>
  <c r="I37" i="4"/>
  <c r="J36" i="4"/>
  <c r="K36" i="4" s="1"/>
  <c r="I36" i="4"/>
  <c r="J35" i="4"/>
  <c r="K35" i="4" s="1"/>
  <c r="I35" i="4"/>
  <c r="K34" i="4"/>
  <c r="J34" i="4"/>
  <c r="I34" i="4"/>
  <c r="K33" i="4"/>
  <c r="J33" i="4"/>
  <c r="I33" i="4"/>
  <c r="J32" i="4"/>
  <c r="K32" i="4" s="1"/>
  <c r="I32" i="4"/>
  <c r="J31" i="4"/>
  <c r="K31" i="4" s="1"/>
  <c r="I31" i="4"/>
  <c r="K30" i="4"/>
  <c r="J30" i="4"/>
  <c r="I30" i="4"/>
  <c r="K29" i="4"/>
  <c r="J29" i="4"/>
  <c r="I29" i="4"/>
  <c r="J28" i="4"/>
  <c r="K28" i="4" s="1"/>
  <c r="I28" i="4"/>
  <c r="J27" i="4"/>
  <c r="K27" i="4" s="1"/>
  <c r="I27" i="4"/>
  <c r="J26" i="4"/>
  <c r="I26" i="4"/>
  <c r="K26" i="4" s="1"/>
  <c r="K25" i="4"/>
  <c r="J25" i="4"/>
  <c r="I25" i="4"/>
  <c r="J24" i="4"/>
  <c r="K24" i="4" s="1"/>
  <c r="I24" i="4"/>
  <c r="J23" i="4"/>
  <c r="K23" i="4" s="1"/>
  <c r="I23" i="4"/>
  <c r="J22" i="4"/>
  <c r="I22" i="4"/>
  <c r="K22" i="4" s="1"/>
  <c r="K21" i="4"/>
  <c r="J21" i="4"/>
  <c r="I21" i="4"/>
  <c r="J20" i="4"/>
  <c r="K20" i="4" s="1"/>
  <c r="I20" i="4"/>
  <c r="J19" i="4"/>
  <c r="K19" i="4" s="1"/>
  <c r="I19" i="4"/>
  <c r="J18" i="4"/>
  <c r="I18" i="4"/>
  <c r="K18" i="4" s="1"/>
  <c r="K17" i="4"/>
  <c r="J17" i="4"/>
  <c r="I17" i="4"/>
  <c r="J16" i="4"/>
  <c r="K16" i="4" s="1"/>
  <c r="I16" i="4"/>
  <c r="K15" i="4"/>
  <c r="J15" i="4"/>
  <c r="I15" i="4"/>
  <c r="J14" i="4"/>
  <c r="I14" i="4"/>
  <c r="K14" i="4" s="1"/>
  <c r="K13" i="4"/>
  <c r="J13" i="4"/>
  <c r="I13" i="4"/>
  <c r="J12" i="4"/>
  <c r="K12" i="4" s="1"/>
  <c r="I12" i="4"/>
  <c r="J11" i="4"/>
  <c r="K11" i="4" s="1"/>
  <c r="I11" i="4"/>
  <c r="J10" i="4"/>
  <c r="I10" i="4"/>
  <c r="K10" i="4" s="1"/>
  <c r="K9" i="4"/>
  <c r="J9" i="4"/>
  <c r="I9" i="4"/>
  <c r="J8" i="4"/>
  <c r="K8" i="4" s="1"/>
  <c r="I8" i="4"/>
  <c r="J7" i="4"/>
  <c r="K7" i="4" s="1"/>
  <c r="I7" i="4"/>
  <c r="J6" i="4"/>
  <c r="I6" i="4"/>
  <c r="K6" i="4" s="1"/>
  <c r="K5" i="4"/>
  <c r="J5" i="4"/>
  <c r="I5" i="4"/>
  <c r="J4" i="4"/>
  <c r="K4" i="4" s="1"/>
  <c r="I4" i="4"/>
  <c r="J3" i="4"/>
  <c r="K3" i="4" s="1"/>
  <c r="I3" i="4"/>
  <c r="K2" i="4"/>
  <c r="J2" i="4"/>
  <c r="I2" i="4"/>
  <c r="I64" i="6" l="1"/>
  <c r="I18" i="6"/>
  <c r="I29" i="6"/>
  <c r="J40" i="6"/>
  <c r="J49" i="6"/>
  <c r="I60" i="6"/>
  <c r="J47" i="6"/>
  <c r="I24" i="6"/>
  <c r="I53" i="6"/>
  <c r="J66" i="6"/>
  <c r="I21" i="6"/>
  <c r="I62" i="6"/>
  <c r="I27" i="6"/>
  <c r="J16" i="6"/>
  <c r="J23" i="6"/>
  <c r="I34" i="6"/>
  <c r="J39" i="6"/>
  <c r="J52" i="6"/>
  <c r="J57" i="6"/>
  <c r="I63" i="6"/>
  <c r="J61" i="6"/>
  <c r="J26" i="6"/>
  <c r="I45" i="6"/>
  <c r="J51" i="6"/>
  <c r="J33" i="6"/>
  <c r="J68" i="6"/>
  <c r="I31" i="6"/>
  <c r="I67" i="6"/>
  <c r="J38" i="6"/>
  <c r="I46" i="6"/>
  <c r="I35" i="6"/>
  <c r="I36" i="6"/>
  <c r="J55" i="6"/>
  <c r="J37" i="6"/>
  <c r="I56" i="6"/>
  <c r="L4" i="5"/>
  <c r="L28" i="5"/>
  <c r="L110" i="5"/>
  <c r="L109" i="5"/>
  <c r="I17" i="6"/>
  <c r="J17" i="6"/>
  <c r="K140" i="13"/>
  <c r="L44" i="5"/>
  <c r="K124" i="5"/>
  <c r="J22" i="6"/>
  <c r="I22" i="6"/>
  <c r="J353" i="13"/>
  <c r="J355" i="13"/>
  <c r="K355" i="13" s="1"/>
  <c r="L49" i="5"/>
  <c r="K88" i="5"/>
  <c r="L116" i="5"/>
  <c r="J19" i="6"/>
  <c r="I19" i="6"/>
  <c r="J44" i="6"/>
  <c r="I44" i="6"/>
  <c r="K99" i="4"/>
  <c r="K461" i="7"/>
  <c r="J132" i="13"/>
  <c r="K69" i="4"/>
  <c r="K90" i="4"/>
  <c r="K52" i="5"/>
  <c r="L52" i="5" s="1"/>
  <c r="L61" i="5"/>
  <c r="K70" i="4"/>
  <c r="L6" i="5"/>
  <c r="L21" i="5"/>
  <c r="L25" i="5"/>
  <c r="L98" i="5"/>
  <c r="L97" i="5"/>
  <c r="K300" i="7"/>
  <c r="J309" i="13"/>
  <c r="J306" i="13"/>
  <c r="J347" i="13"/>
  <c r="K347" i="13" s="1"/>
  <c r="K35" i="5"/>
  <c r="L35" i="5" s="1"/>
  <c r="K55" i="4"/>
  <c r="K71" i="4"/>
  <c r="K16" i="5"/>
  <c r="L16" i="5" s="1"/>
  <c r="K45" i="5"/>
  <c r="L45" i="5" s="1"/>
  <c r="K291" i="7"/>
  <c r="K396" i="13"/>
  <c r="L56" i="5"/>
  <c r="J147" i="13"/>
  <c r="K147" i="13" s="1"/>
  <c r="J146" i="13"/>
  <c r="J145" i="13"/>
  <c r="L128" i="5"/>
  <c r="L20" i="5"/>
  <c r="K39" i="5"/>
  <c r="L39" i="5" s="1"/>
  <c r="L7" i="5"/>
  <c r="L31" i="5"/>
  <c r="L71" i="5"/>
  <c r="L94" i="5"/>
  <c r="I48" i="6"/>
  <c r="J48" i="6"/>
  <c r="J58" i="6"/>
  <c r="I58" i="6"/>
  <c r="L42" i="5"/>
  <c r="J46" i="13"/>
  <c r="K46" i="13" s="1"/>
  <c r="I46" i="13"/>
  <c r="L57" i="5"/>
  <c r="J43" i="6"/>
  <c r="I43" i="6"/>
  <c r="K44" i="7"/>
  <c r="L92" i="5"/>
  <c r="L115" i="5"/>
  <c r="J21" i="13"/>
  <c r="K21" i="13" s="1"/>
  <c r="J23" i="13"/>
  <c r="K23" i="13" s="1"/>
  <c r="K56" i="4"/>
  <c r="L121" i="5"/>
  <c r="I59" i="6"/>
  <c r="J59" i="6"/>
  <c r="K51" i="4"/>
  <c r="I20" i="6"/>
  <c r="K475" i="7"/>
  <c r="I32" i="6"/>
  <c r="I31" i="13"/>
  <c r="J31" i="13"/>
  <c r="K31" i="13" s="1"/>
  <c r="L13" i="5"/>
  <c r="L22" i="5"/>
  <c r="L85" i="5"/>
  <c r="K103" i="4"/>
  <c r="K32" i="5"/>
  <c r="L32" i="5" s="1"/>
  <c r="L36" i="5"/>
  <c r="L46" i="5"/>
  <c r="K68" i="5"/>
  <c r="L68" i="5" s="1"/>
  <c r="K57" i="4"/>
  <c r="I30" i="6"/>
  <c r="I41" i="6"/>
  <c r="J41" i="6"/>
  <c r="J66" i="13"/>
  <c r="K66" i="13" s="1"/>
  <c r="J67" i="13"/>
  <c r="K67" i="13" s="1"/>
  <c r="K95" i="4"/>
  <c r="K471" i="7"/>
  <c r="K58" i="8"/>
  <c r="I50" i="6"/>
  <c r="J50" i="6"/>
  <c r="K476" i="7"/>
  <c r="K65" i="5"/>
  <c r="K140" i="7"/>
  <c r="L101" i="5"/>
  <c r="L105" i="5"/>
  <c r="K67" i="4"/>
  <c r="L29" i="5"/>
  <c r="L33" i="5"/>
  <c r="L118" i="5"/>
  <c r="L122" i="5"/>
  <c r="I28" i="6"/>
  <c r="J28" i="6"/>
  <c r="K348" i="7"/>
  <c r="K431" i="7"/>
  <c r="K105" i="4"/>
  <c r="L78" i="5"/>
  <c r="L82" i="5"/>
  <c r="L86" i="5"/>
  <c r="L102" i="5"/>
  <c r="L106" i="5"/>
  <c r="J42" i="6"/>
  <c r="I42" i="6"/>
  <c r="J20" i="13"/>
  <c r="J30" i="13"/>
  <c r="J28" i="13"/>
  <c r="J37" i="13"/>
  <c r="K37" i="13" s="1"/>
  <c r="J38" i="13"/>
  <c r="K54" i="4"/>
  <c r="L10" i="5"/>
  <c r="K111" i="5"/>
  <c r="L111" i="5" s="1"/>
  <c r="K188" i="7"/>
  <c r="K252" i="7"/>
  <c r="K396" i="7"/>
  <c r="K63" i="4"/>
  <c r="K5" i="5"/>
  <c r="L5" i="5" s="1"/>
  <c r="K41" i="5"/>
  <c r="L41" i="5" s="1"/>
  <c r="K77" i="5"/>
  <c r="L77" i="5" s="1"/>
  <c r="I65" i="6"/>
  <c r="J65" i="6"/>
  <c r="K217" i="7"/>
  <c r="K265" i="7"/>
  <c r="K313" i="7"/>
  <c r="K361" i="7"/>
  <c r="K435" i="7"/>
  <c r="J53" i="13"/>
  <c r="K53" i="13" s="1"/>
  <c r="J381" i="13"/>
  <c r="K381" i="13" s="1"/>
  <c r="J22" i="13"/>
  <c r="J39" i="13"/>
  <c r="J382" i="13"/>
  <c r="K91" i="4"/>
  <c r="K26" i="5"/>
  <c r="L26" i="5" s="1"/>
  <c r="K62" i="5"/>
  <c r="L62" i="5" s="1"/>
  <c r="K229" i="7"/>
  <c r="K239" i="7"/>
  <c r="K277" i="7"/>
  <c r="K287" i="7"/>
  <c r="K325" i="7"/>
  <c r="K335" i="7"/>
  <c r="K373" i="7"/>
  <c r="K383" i="7"/>
  <c r="K417" i="7"/>
  <c r="K42" i="8"/>
  <c r="J54" i="6"/>
  <c r="I54" i="6"/>
  <c r="J138" i="13"/>
  <c r="K138" i="13" s="1"/>
  <c r="I136" i="13"/>
  <c r="K152" i="13"/>
  <c r="J160" i="13"/>
  <c r="J159" i="13"/>
  <c r="K159" i="13" s="1"/>
  <c r="J157" i="13"/>
  <c r="J181" i="13"/>
  <c r="I181" i="13"/>
  <c r="J179" i="13"/>
  <c r="K114" i="13"/>
  <c r="J139" i="13"/>
  <c r="K79" i="4"/>
  <c r="K17" i="5"/>
  <c r="L17" i="5" s="1"/>
  <c r="K53" i="5"/>
  <c r="K413" i="7"/>
  <c r="K90" i="13"/>
  <c r="J124" i="13"/>
  <c r="J123" i="13"/>
  <c r="J121" i="13"/>
  <c r="J154" i="13"/>
  <c r="K154" i="13" s="1"/>
  <c r="K11" i="5"/>
  <c r="L11" i="5" s="1"/>
  <c r="K47" i="5"/>
  <c r="L47" i="5" s="1"/>
  <c r="K83" i="5"/>
  <c r="L83" i="5" s="1"/>
  <c r="J45" i="13"/>
  <c r="K45" i="13" s="1"/>
  <c r="K213" i="7"/>
  <c r="K261" i="7"/>
  <c r="K309" i="7"/>
  <c r="K357" i="7"/>
  <c r="K405" i="7"/>
  <c r="K467" i="7"/>
  <c r="K33" i="8"/>
  <c r="J24" i="13"/>
  <c r="J40" i="13"/>
  <c r="K40" i="13" s="1"/>
  <c r="J94" i="13"/>
  <c r="K94" i="13" s="1"/>
  <c r="J91" i="13"/>
  <c r="K91" i="13" s="1"/>
  <c r="J125" i="13"/>
  <c r="K125" i="13" s="1"/>
  <c r="J204" i="13"/>
  <c r="K204" i="13" s="1"/>
  <c r="J32" i="13"/>
  <c r="J118" i="13"/>
  <c r="K118" i="13" s="1"/>
  <c r="J117" i="13"/>
  <c r="J126" i="13"/>
  <c r="K263" i="13"/>
  <c r="J303" i="13"/>
  <c r="K303" i="13" s="1"/>
  <c r="J301" i="13"/>
  <c r="K326" i="13"/>
  <c r="K253" i="7"/>
  <c r="K301" i="7"/>
  <c r="K349" i="7"/>
  <c r="K397" i="7"/>
  <c r="K463" i="7"/>
  <c r="K468" i="7"/>
  <c r="K49" i="8"/>
  <c r="J56" i="13"/>
  <c r="J71" i="13"/>
  <c r="K71" i="13" s="1"/>
  <c r="J87" i="13"/>
  <c r="J96" i="13"/>
  <c r="J95" i="13"/>
  <c r="K95" i="13" s="1"/>
  <c r="J104" i="13"/>
  <c r="K104" i="13" s="1"/>
  <c r="J119" i="13"/>
  <c r="J127" i="13"/>
  <c r="K127" i="13" s="1"/>
  <c r="J217" i="13"/>
  <c r="J312" i="13"/>
  <c r="J64" i="13"/>
  <c r="K64" i="13" s="1"/>
  <c r="J63" i="13"/>
  <c r="J88" i="13"/>
  <c r="J111" i="13"/>
  <c r="K111" i="13" s="1"/>
  <c r="J163" i="13"/>
  <c r="J194" i="13"/>
  <c r="K194" i="13" s="1"/>
  <c r="J212" i="13"/>
  <c r="J281" i="13"/>
  <c r="K281" i="13" s="1"/>
  <c r="J291" i="13"/>
  <c r="K245" i="7"/>
  <c r="K293" i="7"/>
  <c r="K341" i="7"/>
  <c r="K389" i="7"/>
  <c r="K487" i="7"/>
  <c r="K45" i="8"/>
  <c r="K55" i="8"/>
  <c r="J73" i="13"/>
  <c r="K73" i="13" s="1"/>
  <c r="J97" i="13"/>
  <c r="K97" i="13" s="1"/>
  <c r="J112" i="13"/>
  <c r="K112" i="13" s="1"/>
  <c r="J236" i="13"/>
  <c r="K236" i="13" s="1"/>
  <c r="J271" i="13"/>
  <c r="K271" i="13" s="1"/>
  <c r="I271" i="13"/>
  <c r="J277" i="13"/>
  <c r="J51" i="13"/>
  <c r="J50" i="13"/>
  <c r="K50" i="13" s="1"/>
  <c r="J58" i="13"/>
  <c r="J65" i="13"/>
  <c r="K65" i="13" s="1"/>
  <c r="J74" i="13"/>
  <c r="K75" i="13" s="1"/>
  <c r="J72" i="13"/>
  <c r="K72" i="13" s="1"/>
  <c r="J81" i="13"/>
  <c r="K81" i="13" s="1"/>
  <c r="J79" i="13"/>
  <c r="K79" i="13" s="1"/>
  <c r="J89" i="13"/>
  <c r="K89" i="13" s="1"/>
  <c r="J83" i="13"/>
  <c r="K83" i="13" s="1"/>
  <c r="I91" i="13"/>
  <c r="J113" i="13"/>
  <c r="J129" i="13"/>
  <c r="J199" i="13"/>
  <c r="K199" i="13" s="1"/>
  <c r="J198" i="13"/>
  <c r="J257" i="13"/>
  <c r="J292" i="13"/>
  <c r="J52" i="13"/>
  <c r="K52" i="13" s="1"/>
  <c r="J59" i="13"/>
  <c r="K59" i="13" s="1"/>
  <c r="J57" i="13"/>
  <c r="K57" i="13" s="1"/>
  <c r="J144" i="13"/>
  <c r="K144" i="13" s="1"/>
  <c r="J141" i="13"/>
  <c r="K141" i="13" s="1"/>
  <c r="I151" i="13"/>
  <c r="J151" i="13"/>
  <c r="K151" i="13" s="1"/>
  <c r="J150" i="13"/>
  <c r="J191" i="13"/>
  <c r="J229" i="13"/>
  <c r="J228" i="13"/>
  <c r="J225" i="13"/>
  <c r="K225" i="13" s="1"/>
  <c r="K29" i="8"/>
  <c r="J25" i="13"/>
  <c r="K25" i="13" s="1"/>
  <c r="J33" i="13"/>
  <c r="K33" i="13" s="1"/>
  <c r="J54" i="13"/>
  <c r="K54" i="13" s="1"/>
  <c r="J135" i="13"/>
  <c r="J133" i="13"/>
  <c r="K133" i="13" s="1"/>
  <c r="J187" i="13"/>
  <c r="J201" i="13"/>
  <c r="J208" i="13"/>
  <c r="J341" i="13"/>
  <c r="K341" i="13" s="1"/>
  <c r="J367" i="13"/>
  <c r="K367" i="13" s="1"/>
  <c r="J376" i="13"/>
  <c r="K376" i="13" s="1"/>
  <c r="J371" i="13"/>
  <c r="K371" i="13" s="1"/>
  <c r="I376" i="13"/>
  <c r="K25" i="8"/>
  <c r="J26" i="13"/>
  <c r="K26" i="13" s="1"/>
  <c r="J42" i="13"/>
  <c r="J68" i="13"/>
  <c r="J82" i="13"/>
  <c r="J99" i="13"/>
  <c r="K99" i="13" s="1"/>
  <c r="J98" i="13"/>
  <c r="J128" i="13"/>
  <c r="J148" i="13"/>
  <c r="J155" i="13"/>
  <c r="K155" i="13" s="1"/>
  <c r="J172" i="13"/>
  <c r="K172" i="13" s="1"/>
  <c r="J231" i="13"/>
  <c r="K231" i="13" s="1"/>
  <c r="J239" i="13"/>
  <c r="K239" i="13" s="1"/>
  <c r="J237" i="13"/>
  <c r="K237" i="13" s="1"/>
  <c r="J252" i="13"/>
  <c r="J254" i="13"/>
  <c r="J249" i="13"/>
  <c r="J318" i="13"/>
  <c r="J385" i="13"/>
  <c r="K21" i="8"/>
  <c r="J17" i="13"/>
  <c r="J16" i="13"/>
  <c r="I16" i="13"/>
  <c r="J27" i="13"/>
  <c r="J47" i="13"/>
  <c r="J48" i="13"/>
  <c r="K48" i="13" s="1"/>
  <c r="J69" i="13"/>
  <c r="J84" i="13"/>
  <c r="J92" i="13"/>
  <c r="J106" i="13"/>
  <c r="I106" i="13"/>
  <c r="J105" i="13"/>
  <c r="J120" i="13"/>
  <c r="J216" i="13"/>
  <c r="J320" i="13"/>
  <c r="K320" i="13" s="1"/>
  <c r="J350" i="13"/>
  <c r="K350" i="13" s="1"/>
  <c r="J393" i="13"/>
  <c r="K393" i="13" s="1"/>
  <c r="J388" i="13"/>
  <c r="K388" i="13" s="1"/>
  <c r="K455" i="7"/>
  <c r="K17" i="8"/>
  <c r="J35" i="13"/>
  <c r="J43" i="13"/>
  <c r="K43" i="13" s="1"/>
  <c r="J34" i="13"/>
  <c r="J62" i="13"/>
  <c r="J61" i="13"/>
  <c r="I61" i="13"/>
  <c r="J60" i="13"/>
  <c r="K60" i="13" s="1"/>
  <c r="J77" i="13"/>
  <c r="J76" i="13"/>
  <c r="K76" i="13" s="1"/>
  <c r="I76" i="13"/>
  <c r="J85" i="13"/>
  <c r="K85" i="13" s="1"/>
  <c r="J93" i="13"/>
  <c r="K93" i="13" s="1"/>
  <c r="J100" i="13"/>
  <c r="J107" i="13"/>
  <c r="K107" i="13" s="1"/>
  <c r="J156" i="13"/>
  <c r="J170" i="13"/>
  <c r="J240" i="13"/>
  <c r="J300" i="13"/>
  <c r="K300" i="13" s="1"/>
  <c r="J329" i="13"/>
  <c r="K329" i="13" s="1"/>
  <c r="K358" i="13"/>
  <c r="J378" i="13"/>
  <c r="K378" i="13" s="1"/>
  <c r="K13" i="8"/>
  <c r="J18" i="13"/>
  <c r="J36" i="13"/>
  <c r="K36" i="13" s="1"/>
  <c r="J49" i="13"/>
  <c r="J70" i="13"/>
  <c r="K70" i="13" s="1"/>
  <c r="J122" i="13"/>
  <c r="K122" i="13" s="1"/>
  <c r="J143" i="13"/>
  <c r="K143" i="13" s="1"/>
  <c r="J190" i="13"/>
  <c r="J233" i="13"/>
  <c r="J268" i="13"/>
  <c r="K268" i="13" s="1"/>
  <c r="J295" i="13"/>
  <c r="J294" i="13"/>
  <c r="J330" i="13"/>
  <c r="K330" i="13" s="1"/>
  <c r="J327" i="13"/>
  <c r="K327" i="13" s="1"/>
  <c r="J379" i="13"/>
  <c r="J19" i="13"/>
  <c r="K19" i="13" s="1"/>
  <c r="J29" i="13"/>
  <c r="K29" i="13" s="1"/>
  <c r="J44" i="13"/>
  <c r="J78" i="13"/>
  <c r="J86" i="13"/>
  <c r="K86" i="13" s="1"/>
  <c r="J101" i="13"/>
  <c r="K101" i="13" s="1"/>
  <c r="J102" i="13"/>
  <c r="K102" i="13" s="1"/>
  <c r="J108" i="13"/>
  <c r="K108" i="13" s="1"/>
  <c r="J116" i="13"/>
  <c r="K116" i="13" s="1"/>
  <c r="J149" i="13"/>
  <c r="K149" i="13" s="1"/>
  <c r="J164" i="13"/>
  <c r="J178" i="13"/>
  <c r="J176" i="13"/>
  <c r="J288" i="13"/>
  <c r="K288" i="13" s="1"/>
  <c r="J323" i="13"/>
  <c r="I316" i="13"/>
  <c r="J352" i="13"/>
  <c r="K352" i="13" s="1"/>
  <c r="J55" i="13"/>
  <c r="J131" i="13"/>
  <c r="K131" i="13" s="1"/>
  <c r="J162" i="13"/>
  <c r="J161" i="13"/>
  <c r="K161" i="13" s="1"/>
  <c r="J215" i="13"/>
  <c r="K215" i="13" s="1"/>
  <c r="J299" i="13"/>
  <c r="K359" i="13"/>
  <c r="J364" i="13"/>
  <c r="J369" i="13"/>
  <c r="K369" i="13" s="1"/>
  <c r="J365" i="13"/>
  <c r="K365" i="13" s="1"/>
  <c r="J390" i="13"/>
  <c r="K390" i="13" s="1"/>
  <c r="J41" i="13"/>
  <c r="K41" i="13" s="1"/>
  <c r="J189" i="13"/>
  <c r="J207" i="13"/>
  <c r="K207" i="13" s="1"/>
  <c r="I211" i="13"/>
  <c r="J219" i="13"/>
  <c r="J247" i="13"/>
  <c r="K247" i="13" s="1"/>
  <c r="J262" i="13"/>
  <c r="J267" i="13"/>
  <c r="J275" i="13"/>
  <c r="I121" i="13"/>
  <c r="J185" i="13"/>
  <c r="J193" i="13"/>
  <c r="K193" i="13" s="1"/>
  <c r="J224" i="13"/>
  <c r="J234" i="13"/>
  <c r="K234" i="13" s="1"/>
  <c r="J243" i="13"/>
  <c r="K243" i="13" s="1"/>
  <c r="J266" i="13"/>
  <c r="K266" i="13" s="1"/>
  <c r="J305" i="13"/>
  <c r="J304" i="13"/>
  <c r="K304" i="13" s="1"/>
  <c r="J334" i="13"/>
  <c r="I346" i="13"/>
  <c r="J346" i="13"/>
  <c r="J336" i="13"/>
  <c r="J286" i="13"/>
  <c r="J351" i="13"/>
  <c r="J386" i="13"/>
  <c r="K386" i="13" s="1"/>
  <c r="J168" i="13"/>
  <c r="K168" i="13" s="1"/>
  <c r="J173" i="13"/>
  <c r="K173" i="13" s="1"/>
  <c r="J186" i="13"/>
  <c r="K186" i="13" s="1"/>
  <c r="J200" i="13"/>
  <c r="K200" i="13" s="1"/>
  <c r="J211" i="13"/>
  <c r="K211" i="13" s="1"/>
  <c r="J230" i="13"/>
  <c r="J235" i="13"/>
  <c r="J282" i="13"/>
  <c r="J296" i="13"/>
  <c r="I301" i="13"/>
  <c r="J321" i="13"/>
  <c r="K356" i="13"/>
  <c r="J136" i="13"/>
  <c r="K136" i="13" s="1"/>
  <c r="J169" i="13"/>
  <c r="K169" i="13" s="1"/>
  <c r="J250" i="13"/>
  <c r="K250" i="13" s="1"/>
  <c r="J255" i="13"/>
  <c r="K255" i="13" s="1"/>
  <c r="J245" i="13"/>
  <c r="K245" i="13" s="1"/>
  <c r="J264" i="13"/>
  <c r="K264" i="13" s="1"/>
  <c r="J287" i="13"/>
  <c r="J316" i="13"/>
  <c r="J342" i="13"/>
  <c r="J361" i="13"/>
  <c r="J387" i="13"/>
  <c r="J307" i="13"/>
  <c r="K307" i="13" s="1"/>
  <c r="J298" i="13"/>
  <c r="K298" i="13" s="1"/>
  <c r="J322" i="13"/>
  <c r="K322" i="13" s="1"/>
  <c r="J337" i="13"/>
  <c r="K337" i="13" s="1"/>
  <c r="J333" i="13"/>
  <c r="K333" i="13" s="1"/>
  <c r="J362" i="13"/>
  <c r="K362" i="13" s="1"/>
  <c r="I361" i="13"/>
  <c r="J372" i="13"/>
  <c r="J130" i="13"/>
  <c r="K130" i="13" s="1"/>
  <c r="J174" i="13"/>
  <c r="J192" i="13"/>
  <c r="I196" i="13"/>
  <c r="J196" i="13"/>
  <c r="J209" i="13"/>
  <c r="K209" i="13" s="1"/>
  <c r="J259" i="13"/>
  <c r="J278" i="13"/>
  <c r="K278" i="13" s="1"/>
  <c r="J317" i="13"/>
  <c r="K317" i="13" s="1"/>
  <c r="J343" i="13"/>
  <c r="K343" i="13" s="1"/>
  <c r="J103" i="13"/>
  <c r="J134" i="13"/>
  <c r="K134" i="13" s="1"/>
  <c r="J183" i="13"/>
  <c r="J182" i="13"/>
  <c r="K182" i="13" s="1"/>
  <c r="J214" i="13"/>
  <c r="J226" i="13"/>
  <c r="I226" i="13"/>
  <c r="J251" i="13"/>
  <c r="I256" i="13"/>
  <c r="J270" i="13"/>
  <c r="K270" i="13" s="1"/>
  <c r="J283" i="13"/>
  <c r="K283" i="13" s="1"/>
  <c r="J313" i="13"/>
  <c r="K313" i="13" s="1"/>
  <c r="J344" i="13"/>
  <c r="J368" i="13"/>
  <c r="J389" i="13"/>
  <c r="J80" i="13"/>
  <c r="J115" i="13"/>
  <c r="K115" i="13" s="1"/>
  <c r="J137" i="13"/>
  <c r="I166" i="13"/>
  <c r="J166" i="13"/>
  <c r="K166" i="13" s="1"/>
  <c r="J188" i="13"/>
  <c r="K188" i="13" s="1"/>
  <c r="J227" i="13"/>
  <c r="K227" i="13" s="1"/>
  <c r="J246" i="13"/>
  <c r="J256" i="13"/>
  <c r="K256" i="13" s="1"/>
  <c r="J274" i="13"/>
  <c r="J289" i="13"/>
  <c r="J324" i="13"/>
  <c r="K324" i="13" s="1"/>
  <c r="J338" i="13"/>
  <c r="J171" i="13"/>
  <c r="J175" i="13"/>
  <c r="K175" i="13" s="1"/>
  <c r="J165" i="13"/>
  <c r="K165" i="13" s="1"/>
  <c r="J184" i="13"/>
  <c r="K184" i="13" s="1"/>
  <c r="J197" i="13"/>
  <c r="K197" i="13" s="1"/>
  <c r="J202" i="13"/>
  <c r="K202" i="13" s="1"/>
  <c r="J223" i="13"/>
  <c r="K223" i="13" s="1"/>
  <c r="J213" i="13"/>
  <c r="K213" i="13" s="1"/>
  <c r="J238" i="13"/>
  <c r="J260" i="13"/>
  <c r="J279" i="13"/>
  <c r="J280" i="13"/>
  <c r="K280" i="13" s="1"/>
  <c r="J315" i="13"/>
  <c r="J373" i="13"/>
  <c r="K373" i="13" s="1"/>
  <c r="J384" i="13"/>
  <c r="J232" i="13"/>
  <c r="J248" i="13"/>
  <c r="J272" i="13"/>
  <c r="J285" i="13"/>
  <c r="K285" i="13" s="1"/>
  <c r="J335" i="13"/>
  <c r="K335" i="13" s="1"/>
  <c r="J340" i="13"/>
  <c r="J348" i="13"/>
  <c r="J357" i="13"/>
  <c r="K357" i="13" s="1"/>
  <c r="J391" i="13"/>
  <c r="J142" i="13"/>
  <c r="J158" i="13"/>
  <c r="K158" i="13" s="1"/>
  <c r="J180" i="13"/>
  <c r="K180" i="13" s="1"/>
  <c r="J195" i="13"/>
  <c r="J221" i="13"/>
  <c r="K221" i="13" s="1"/>
  <c r="J253" i="13"/>
  <c r="K253" i="13" s="1"/>
  <c r="J314" i="13"/>
  <c r="J339" i="13"/>
  <c r="K339" i="13" s="1"/>
  <c r="J375" i="13"/>
  <c r="J210" i="13"/>
  <c r="J265" i="13"/>
  <c r="K265" i="13" s="1"/>
  <c r="J269" i="13"/>
  <c r="J297" i="13"/>
  <c r="J310" i="13"/>
  <c r="K310" i="13" s="1"/>
  <c r="J370" i="13"/>
  <c r="K370" i="13" s="1"/>
  <c r="J383" i="13"/>
  <c r="K383" i="13" s="1"/>
  <c r="J392" i="13"/>
  <c r="K392" i="13" s="1"/>
  <c r="J177" i="13"/>
  <c r="K177" i="13" s="1"/>
  <c r="J218" i="13"/>
  <c r="K218" i="13" s="1"/>
  <c r="J261" i="13"/>
  <c r="K261" i="13" s="1"/>
  <c r="J302" i="13"/>
  <c r="J319" i="13"/>
  <c r="J345" i="13"/>
  <c r="K345" i="13" s="1"/>
  <c r="J349" i="13"/>
  <c r="K349" i="13" s="1"/>
  <c r="J354" i="13"/>
  <c r="J366" i="13"/>
  <c r="K366" i="13" s="1"/>
  <c r="J374" i="13"/>
  <c r="K374" i="13" s="1"/>
  <c r="J206" i="13"/>
  <c r="K206" i="13" s="1"/>
  <c r="J244" i="13"/>
  <c r="K244" i="13" s="1"/>
  <c r="J258" i="13"/>
  <c r="K258" i="13" s="1"/>
  <c r="J293" i="13"/>
  <c r="K293" i="13" s="1"/>
  <c r="I286" i="13"/>
  <c r="I331" i="13"/>
  <c r="J331" i="13"/>
  <c r="K332" i="13" s="1"/>
  <c r="J380" i="13"/>
  <c r="K380" i="13" s="1"/>
  <c r="J394" i="13"/>
  <c r="J276" i="13"/>
  <c r="K276" i="13" s="1"/>
  <c r="J311" i="13"/>
  <c r="K311" i="13" s="1"/>
  <c r="J328" i="13"/>
  <c r="K328" i="13" s="1"/>
  <c r="J363" i="13"/>
  <c r="J203" i="13"/>
  <c r="I241" i="13"/>
  <c r="J241" i="13"/>
  <c r="K241" i="13" s="1"/>
  <c r="J290" i="13"/>
  <c r="K290" i="13" s="1"/>
  <c r="J360" i="13"/>
  <c r="K360" i="13" s="1"/>
  <c r="J377" i="13"/>
  <c r="I391" i="13"/>
  <c r="J273" i="13"/>
  <c r="J308" i="13"/>
  <c r="J325" i="13"/>
  <c r="K325" i="13" s="1"/>
  <c r="J395" i="13"/>
  <c r="K395" i="13" s="1"/>
  <c r="M3" i="5" l="1"/>
  <c r="K291" i="13"/>
  <c r="K32" i="13"/>
  <c r="L88" i="5"/>
  <c r="L89" i="5"/>
  <c r="K55" i="13"/>
  <c r="K163" i="13"/>
  <c r="K384" i="13"/>
  <c r="K196" i="13"/>
  <c r="K224" i="13"/>
  <c r="K190" i="13"/>
  <c r="K17" i="13"/>
  <c r="K292" i="13"/>
  <c r="K87" i="13"/>
  <c r="K139" i="13"/>
  <c r="K137" i="13"/>
  <c r="K321" i="13"/>
  <c r="K105" i="13"/>
  <c r="K229" i="13"/>
  <c r="L112" i="5"/>
  <c r="K306" i="13"/>
  <c r="K353" i="13"/>
  <c r="K308" i="13"/>
  <c r="K354" i="13"/>
  <c r="K297" i="13"/>
  <c r="K142" i="13"/>
  <c r="K315" i="13"/>
  <c r="K171" i="13"/>
  <c r="K214" i="13"/>
  <c r="K192" i="13"/>
  <c r="K361" i="13"/>
  <c r="K286" i="13"/>
  <c r="K185" i="13"/>
  <c r="K323" i="13"/>
  <c r="K44" i="13"/>
  <c r="K156" i="13"/>
  <c r="K34" i="13"/>
  <c r="K385" i="13"/>
  <c r="K98" i="13"/>
  <c r="K208" i="13"/>
  <c r="K222" i="13"/>
  <c r="K198" i="13"/>
  <c r="K58" i="13"/>
  <c r="K63" i="13"/>
  <c r="K56" i="13"/>
  <c r="K242" i="13"/>
  <c r="K24" i="13"/>
  <c r="K179" i="13"/>
  <c r="K38" i="13"/>
  <c r="K309" i="13"/>
  <c r="K132" i="13"/>
  <c r="L40" i="5"/>
  <c r="L69" i="5"/>
  <c r="L27" i="5"/>
  <c r="K248" i="13"/>
  <c r="K301" i="13"/>
  <c r="K240" i="13"/>
  <c r="K148" i="13"/>
  <c r="K74" i="13"/>
  <c r="K226" i="13"/>
  <c r="K351" i="13"/>
  <c r="K78" i="13"/>
  <c r="K62" i="13"/>
  <c r="K88" i="13"/>
  <c r="K394" i="13"/>
  <c r="K296" i="13"/>
  <c r="K318" i="13"/>
  <c r="K382" i="13"/>
  <c r="K279" i="13"/>
  <c r="K389" i="13"/>
  <c r="K183" i="13"/>
  <c r="K316" i="13"/>
  <c r="K282" i="13"/>
  <c r="K346" i="13"/>
  <c r="K275" i="13"/>
  <c r="K364" i="13"/>
  <c r="K176" i="13"/>
  <c r="K49" i="13"/>
  <c r="K100" i="13"/>
  <c r="K35" i="13"/>
  <c r="K92" i="13"/>
  <c r="K249" i="13"/>
  <c r="K82" i="13"/>
  <c r="K187" i="13"/>
  <c r="K150" i="13"/>
  <c r="K129" i="13"/>
  <c r="K51" i="13"/>
  <c r="K312" i="13"/>
  <c r="K205" i="13"/>
  <c r="K121" i="13"/>
  <c r="K181" i="13"/>
  <c r="K28" i="13"/>
  <c r="L65" i="5"/>
  <c r="L66" i="5"/>
  <c r="L18" i="5"/>
  <c r="L12" i="5"/>
  <c r="L84" i="5"/>
  <c r="K314" i="13"/>
  <c r="K246" i="13"/>
  <c r="K305" i="13"/>
  <c r="K294" i="13"/>
  <c r="K47" i="13"/>
  <c r="K119" i="13"/>
  <c r="K272" i="13"/>
  <c r="K162" i="13"/>
  <c r="K295" i="13"/>
  <c r="K77" i="13"/>
  <c r="K27" i="13"/>
  <c r="K212" i="13"/>
  <c r="L53" i="5"/>
  <c r="L54" i="5"/>
  <c r="K259" i="13"/>
  <c r="K363" i="13"/>
  <c r="K195" i="13"/>
  <c r="K216" i="13"/>
  <c r="K96" i="13"/>
  <c r="K61" i="13"/>
  <c r="K128" i="13"/>
  <c r="K273" i="13"/>
  <c r="K269" i="13"/>
  <c r="K338" i="13"/>
  <c r="K174" i="13"/>
  <c r="K336" i="13"/>
  <c r="K106" i="13"/>
  <c r="K201" i="13"/>
  <c r="K377" i="13"/>
  <c r="K331" i="13"/>
  <c r="K319" i="13"/>
  <c r="K210" i="13"/>
  <c r="K348" i="13"/>
  <c r="K260" i="13"/>
  <c r="K289" i="13"/>
  <c r="K368" i="13"/>
  <c r="K372" i="13"/>
  <c r="K287" i="13"/>
  <c r="K235" i="13"/>
  <c r="K267" i="13"/>
  <c r="K178" i="13"/>
  <c r="K379" i="13"/>
  <c r="K84" i="13"/>
  <c r="K254" i="13"/>
  <c r="K68" i="13"/>
  <c r="K113" i="13"/>
  <c r="K277" i="13"/>
  <c r="K284" i="13"/>
  <c r="K126" i="13"/>
  <c r="K123" i="13"/>
  <c r="K167" i="13"/>
  <c r="K39" i="13"/>
  <c r="K30" i="13"/>
  <c r="L63" i="5"/>
  <c r="K145" i="13"/>
  <c r="L124" i="5"/>
  <c r="L125" i="5"/>
  <c r="L48" i="5"/>
  <c r="K219" i="13"/>
  <c r="K160" i="13"/>
  <c r="K203" i="13"/>
  <c r="K109" i="13"/>
  <c r="K232" i="13"/>
  <c r="K251" i="13"/>
  <c r="K189" i="13"/>
  <c r="K233" i="13"/>
  <c r="K120" i="13"/>
  <c r="K228" i="13"/>
  <c r="K387" i="13"/>
  <c r="K170" i="13"/>
  <c r="K257" i="13"/>
  <c r="K391" i="13"/>
  <c r="K80" i="13"/>
  <c r="K342" i="13"/>
  <c r="K191" i="13"/>
  <c r="K220" i="13"/>
  <c r="K302" i="13"/>
  <c r="K375" i="13"/>
  <c r="K340" i="13"/>
  <c r="K238" i="13"/>
  <c r="K274" i="13"/>
  <c r="K344" i="13"/>
  <c r="K103" i="13"/>
  <c r="K230" i="13"/>
  <c r="K334" i="13"/>
  <c r="K262" i="13"/>
  <c r="K299" i="13"/>
  <c r="K164" i="13"/>
  <c r="K18" i="13"/>
  <c r="K69" i="13"/>
  <c r="K252" i="13"/>
  <c r="K42" i="13"/>
  <c r="K135" i="13"/>
  <c r="K217" i="13"/>
  <c r="K117" i="13"/>
  <c r="K124" i="13"/>
  <c r="K157" i="13"/>
  <c r="K22" i="13"/>
  <c r="K20" i="13"/>
  <c r="K14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5" authorId="0" shapeId="0" xr:uid="{00000000-0006-0000-0400-000001000000}">
      <text>
        <r>
          <rPr>
            <sz val="11"/>
            <color theme="1"/>
            <rFont val="Calibri"/>
            <scheme val="minor"/>
          </rPr>
          <t>Redeemable amount is not dynamic with RMR
	-Advait Rane</t>
        </r>
      </text>
    </comment>
    <comment ref="A21" authorId="0" shapeId="0" xr:uid="{00000000-0006-0000-0400-000002000000}">
      <text>
        <r>
          <rPr>
            <sz val="11"/>
            <color theme="1"/>
            <rFont val="Calibri"/>
            <scheme val="minor"/>
          </rPr>
          <t>Redemption ON
	-Advait Rane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5" authorId="0" shapeId="0" xr:uid="{00000000-0006-0000-0700-000001000000}">
      <text>
        <r>
          <rPr>
            <sz val="11"/>
            <color theme="1"/>
            <rFont val="Calibri"/>
            <scheme val="minor"/>
          </rPr>
          <t>Redeemable amount is not dynamic with RMR
	-Advait Rane</t>
        </r>
      </text>
    </comment>
    <comment ref="A21" authorId="0" shapeId="0" xr:uid="{00000000-0006-0000-0700-000002000000}">
      <text>
        <r>
          <rPr>
            <sz val="11"/>
            <color theme="1"/>
            <rFont val="Calibri"/>
            <scheme val="minor"/>
          </rPr>
          <t>Redemption ON
	-Advait Rane</t>
        </r>
      </text>
    </comment>
  </commentList>
</comments>
</file>

<file path=xl/sharedStrings.xml><?xml version="1.0" encoding="utf-8"?>
<sst xmlns="http://schemas.openxmlformats.org/spreadsheetml/2006/main" count="181" uniqueCount="40">
  <si>
    <t>Date</t>
  </si>
  <si>
    <t>CR</t>
  </si>
  <si>
    <t>timestamp</t>
  </si>
  <si>
    <t>iUSD_price</t>
  </si>
  <si>
    <t>ADA_price</t>
  </si>
  <si>
    <t>iUSD_collateral_amount (ADA)</t>
  </si>
  <si>
    <t>iUSD_minted_amount</t>
  </si>
  <si>
    <t>iTCR(System CR)</t>
  </si>
  <si>
    <t>Redeemable</t>
  </si>
  <si>
    <t>Initial Interest</t>
  </si>
  <si>
    <t>Discount(MF)</t>
  </si>
  <si>
    <t>Final Int</t>
  </si>
  <si>
    <t>NTCR</t>
  </si>
  <si>
    <t>limit</t>
  </si>
  <si>
    <t>CTCR</t>
  </si>
  <si>
    <t xml:space="preserve">period </t>
  </si>
  <si>
    <t>base_int</t>
  </si>
  <si>
    <t>discount threshold</t>
  </si>
  <si>
    <t>upper_limit_int</t>
  </si>
  <si>
    <t>RMR</t>
  </si>
  <si>
    <t>fixed</t>
  </si>
  <si>
    <t>exponent</t>
  </si>
  <si>
    <t>iUSD_collateral_amount</t>
  </si>
  <si>
    <t>iTCR</t>
  </si>
  <si>
    <t>Redeemable(iUSD)</t>
  </si>
  <si>
    <t>LR</t>
  </si>
  <si>
    <t>Buffer rate</t>
  </si>
  <si>
    <t>Max Discount Rate</t>
  </si>
  <si>
    <t>Interest</t>
  </si>
  <si>
    <t>Interest with 5% redeemable</t>
  </si>
  <si>
    <t>Interest with 2.5% redeemable</t>
  </si>
  <si>
    <t>iBTC_price</t>
  </si>
  <si>
    <t>iBTC_collateral_amount</t>
  </si>
  <si>
    <t>iBTC_minted_amount</t>
  </si>
  <si>
    <t>Discount</t>
  </si>
  <si>
    <t>iETH_price</t>
  </si>
  <si>
    <t>iETH_collateral_amount</t>
  </si>
  <si>
    <t>iETH_minted_amount</t>
  </si>
  <si>
    <t>Averaged over last 15 days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</si>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</sst>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6" formatCode="0.0000"/>
    <numFmt numFmtId="167" formatCode="#,##0.000"/>
    <numFmt numFmtId="169" formatCode="yyyy/mm/dd"/>
    <numFmt numFmtId="170" formatCode="0.000E+00"/>
  </numFmts>
  <fonts count="9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theme="1"/>
      <name val="Calibri"/>
    </font>
    <font>
      <sz val="11"/>
      <color rgb="FF0F172A"/>
      <name val="Calibri"/>
      <scheme val="minor"/>
    </font>
    <font>
      <sz val="9"/>
      <color rgb="FF000000"/>
      <name val="&quot;Google Sans Mono&quot;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8FAFC"/>
        <bgColor rgb="FFF8FAF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1" fontId="1" fillId="0" borderId="0" xfId="0" applyNumberFormat="1" applyFont="1" applyAlignment="1">
      <alignment horizontal="right"/>
    </xf>
    <xf numFmtId="167" fontId="2" fillId="0" borderId="0" xfId="0" applyNumberFormat="1" applyFont="1"/>
    <xf numFmtId="9" fontId="2" fillId="0" borderId="0" xfId="0" applyNumberFormat="1" applyFont="1"/>
    <xf numFmtId="3" fontId="1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4" fillId="0" borderId="1" xfId="0" applyFont="1" applyBorder="1"/>
    <xf numFmtId="0" fontId="4" fillId="4" borderId="1" xfId="0" applyFont="1" applyFill="1" applyBorder="1"/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2" fillId="0" borderId="1" xfId="0" applyFont="1" applyBorder="1"/>
    <xf numFmtId="9" fontId="2" fillId="0" borderId="1" xfId="0" applyNumberFormat="1" applyFont="1" applyBorder="1"/>
    <xf numFmtId="0" fontId="0" fillId="0" borderId="1" xfId="0" applyBorder="1"/>
    <xf numFmtId="164" fontId="6" fillId="5" borderId="0" xfId="0" applyNumberFormat="1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4" fillId="4" borderId="0" xfId="0" applyFont="1" applyFill="1"/>
    <xf numFmtId="0" fontId="4" fillId="3" borderId="1" xfId="0" applyFont="1" applyFill="1" applyBorder="1"/>
    <xf numFmtId="166" fontId="6" fillId="3" borderId="0" xfId="0" applyNumberFormat="1" applyFont="1" applyFill="1" applyAlignment="1">
      <alignment horizontal="right"/>
    </xf>
    <xf numFmtId="0" fontId="2" fillId="3" borderId="0" xfId="0" applyFont="1" applyFill="1"/>
    <xf numFmtId="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169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170" fontId="5" fillId="0" borderId="0" xfId="0" applyNumberFormat="1" applyFont="1" applyAlignment="1">
      <alignment horizontal="center" vertical="top"/>
    </xf>
    <xf numFmtId="4" fontId="5" fillId="0" borderId="1" xfId="0" applyNumberFormat="1" applyFont="1" applyBorder="1" applyAlignment="1">
      <alignment horizontal="center" vertical="top"/>
    </xf>
    <xf numFmtId="4" fontId="5" fillId="0" borderId="2" xfId="0" applyNumberFormat="1" applyFont="1" applyBorder="1" applyAlignment="1">
      <alignment horizontal="center" vertical="top"/>
    </xf>
    <xf numFmtId="4" fontId="3" fillId="0" borderId="1" xfId="0" applyNumberFormat="1" applyFont="1" applyBorder="1" applyAlignment="1">
      <alignment horizontal="center" vertical="top"/>
    </xf>
    <xf numFmtId="4" fontId="4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2" fillId="0" borderId="0" xfId="0" applyNumberFormat="1" applyFont="1"/>
    <xf numFmtId="170" fontId="2" fillId="0" borderId="0" xfId="0" applyNumberFormat="1" applyFont="1"/>
    <xf numFmtId="4" fontId="2" fillId="0" borderId="0" xfId="0" applyNumberFormat="1" applyFont="1"/>
    <xf numFmtId="10" fontId="0" fillId="0" borderId="0" xfId="0" applyNumberFormat="1"/>
    <xf numFmtId="170" fontId="0" fillId="0" borderId="0" xfId="0" applyNumberFormat="1"/>
    <xf numFmtId="9" fontId="8" fillId="2" borderId="0" xfId="0" applyNumberFormat="1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00143712"/>
        <c:axId val="2086206719"/>
      </c:scatterChart>
      <c:valAx>
        <c:axId val="700143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6206719"/>
        <c:crosses val="autoZero"/>
        <c:crossBetween val="midCat"/>
      </c:valAx>
      <c:valAx>
        <c:axId val="2086206719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7001437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peg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'Discounted Int Model_iUSD_1'!$I$1</c:f>
              <c:strCache>
                <c:ptCount val="1"/>
                <c:pt idx="0">
                  <c:v>Initial Interest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'Discounted Int Model_iUSD_1'!$B$2:$B$99</c:f>
              <c:numCache>
                <c:formatCode>General</c:formatCode>
                <c:ptCount val="98"/>
                <c:pt idx="0">
                  <c:v>1714521600</c:v>
                </c:pt>
                <c:pt idx="1">
                  <c:v>1714608000</c:v>
                </c:pt>
                <c:pt idx="2">
                  <c:v>1714694400</c:v>
                </c:pt>
                <c:pt idx="3">
                  <c:v>1714780800</c:v>
                </c:pt>
                <c:pt idx="4">
                  <c:v>1714867200</c:v>
                </c:pt>
                <c:pt idx="5">
                  <c:v>1714953600</c:v>
                </c:pt>
                <c:pt idx="6">
                  <c:v>1715040000</c:v>
                </c:pt>
                <c:pt idx="7">
                  <c:v>1715126400</c:v>
                </c:pt>
                <c:pt idx="8">
                  <c:v>1715212800</c:v>
                </c:pt>
                <c:pt idx="9">
                  <c:v>1715299200</c:v>
                </c:pt>
                <c:pt idx="10">
                  <c:v>1715385600</c:v>
                </c:pt>
                <c:pt idx="11">
                  <c:v>1715472000</c:v>
                </c:pt>
                <c:pt idx="12">
                  <c:v>1715558400</c:v>
                </c:pt>
                <c:pt idx="13">
                  <c:v>1715644800</c:v>
                </c:pt>
                <c:pt idx="14">
                  <c:v>1715731200</c:v>
                </c:pt>
                <c:pt idx="15">
                  <c:v>1715817600</c:v>
                </c:pt>
                <c:pt idx="16">
                  <c:v>1715904000</c:v>
                </c:pt>
                <c:pt idx="17">
                  <c:v>1715990400</c:v>
                </c:pt>
                <c:pt idx="18">
                  <c:v>1716076800</c:v>
                </c:pt>
                <c:pt idx="19">
                  <c:v>1716163200</c:v>
                </c:pt>
                <c:pt idx="20">
                  <c:v>1716249600</c:v>
                </c:pt>
                <c:pt idx="21">
                  <c:v>1716336000</c:v>
                </c:pt>
                <c:pt idx="22">
                  <c:v>1716422400</c:v>
                </c:pt>
                <c:pt idx="23">
                  <c:v>1716508800</c:v>
                </c:pt>
                <c:pt idx="24">
                  <c:v>1716595200</c:v>
                </c:pt>
                <c:pt idx="25">
                  <c:v>1716681600</c:v>
                </c:pt>
                <c:pt idx="26">
                  <c:v>1716768000</c:v>
                </c:pt>
                <c:pt idx="27">
                  <c:v>1716854400</c:v>
                </c:pt>
                <c:pt idx="28">
                  <c:v>1716940800</c:v>
                </c:pt>
                <c:pt idx="29">
                  <c:v>1717027200</c:v>
                </c:pt>
                <c:pt idx="30">
                  <c:v>1717113600</c:v>
                </c:pt>
                <c:pt idx="31">
                  <c:v>1717200000</c:v>
                </c:pt>
                <c:pt idx="32">
                  <c:v>1717286400</c:v>
                </c:pt>
                <c:pt idx="33">
                  <c:v>1717372800</c:v>
                </c:pt>
                <c:pt idx="34">
                  <c:v>1717459200</c:v>
                </c:pt>
                <c:pt idx="35">
                  <c:v>1717545600</c:v>
                </c:pt>
                <c:pt idx="36">
                  <c:v>1717632000</c:v>
                </c:pt>
                <c:pt idx="37">
                  <c:v>1717718400</c:v>
                </c:pt>
                <c:pt idx="38">
                  <c:v>1717804800</c:v>
                </c:pt>
                <c:pt idx="39">
                  <c:v>1717891200</c:v>
                </c:pt>
                <c:pt idx="40">
                  <c:v>1717977600</c:v>
                </c:pt>
                <c:pt idx="41">
                  <c:v>1718064000</c:v>
                </c:pt>
                <c:pt idx="42">
                  <c:v>1718150400</c:v>
                </c:pt>
                <c:pt idx="43">
                  <c:v>1718236800</c:v>
                </c:pt>
                <c:pt idx="44">
                  <c:v>1718323200</c:v>
                </c:pt>
                <c:pt idx="45">
                  <c:v>1718409600</c:v>
                </c:pt>
                <c:pt idx="46">
                  <c:v>1718496000</c:v>
                </c:pt>
                <c:pt idx="47">
                  <c:v>1718582400</c:v>
                </c:pt>
                <c:pt idx="48" formatCode="#,##0">
                  <c:v>1718668800</c:v>
                </c:pt>
                <c:pt idx="49" formatCode="#,##0">
                  <c:v>1718755200</c:v>
                </c:pt>
                <c:pt idx="50" formatCode="#,##0">
                  <c:v>1718841600</c:v>
                </c:pt>
                <c:pt idx="51" formatCode="#,##0">
                  <c:v>1718928000</c:v>
                </c:pt>
                <c:pt idx="52" formatCode="#,##0">
                  <c:v>1719014400</c:v>
                </c:pt>
                <c:pt idx="53" formatCode="#,##0">
                  <c:v>1719100800</c:v>
                </c:pt>
                <c:pt idx="54" formatCode="#,##0">
                  <c:v>1719187200</c:v>
                </c:pt>
                <c:pt idx="55" formatCode="#,##0">
                  <c:v>1719273600</c:v>
                </c:pt>
                <c:pt idx="56" formatCode="#,##0">
                  <c:v>1719360000</c:v>
                </c:pt>
                <c:pt idx="57" formatCode="#,##0">
                  <c:v>1719446400</c:v>
                </c:pt>
                <c:pt idx="58" formatCode="#,##0">
                  <c:v>1719532800</c:v>
                </c:pt>
                <c:pt idx="59" formatCode="#,##0">
                  <c:v>1719619200</c:v>
                </c:pt>
                <c:pt idx="60" formatCode="#,##0">
                  <c:v>1719705600</c:v>
                </c:pt>
                <c:pt idx="61" formatCode="#,##0">
                  <c:v>1719792000</c:v>
                </c:pt>
                <c:pt idx="62" formatCode="#,##0">
                  <c:v>1719878400</c:v>
                </c:pt>
                <c:pt idx="63" formatCode="#,##0">
                  <c:v>1719964800</c:v>
                </c:pt>
                <c:pt idx="64" formatCode="#,##0">
                  <c:v>1720051200</c:v>
                </c:pt>
                <c:pt idx="65" formatCode="#,##0">
                  <c:v>1720137600</c:v>
                </c:pt>
                <c:pt idx="66" formatCode="#,##0">
                  <c:v>1720224000</c:v>
                </c:pt>
                <c:pt idx="67" formatCode="#,##0">
                  <c:v>1720310400</c:v>
                </c:pt>
                <c:pt idx="68" formatCode="#,##0">
                  <c:v>1720396800</c:v>
                </c:pt>
                <c:pt idx="69" formatCode="#,##0">
                  <c:v>1720483200</c:v>
                </c:pt>
                <c:pt idx="70" formatCode="#,##0">
                  <c:v>1720569600</c:v>
                </c:pt>
                <c:pt idx="71" formatCode="#,##0">
                  <c:v>1720656000</c:v>
                </c:pt>
                <c:pt idx="72" formatCode="#,##0">
                  <c:v>1720742400</c:v>
                </c:pt>
                <c:pt idx="73">
                  <c:v>1720828800</c:v>
                </c:pt>
                <c:pt idx="74">
                  <c:v>1720915200</c:v>
                </c:pt>
                <c:pt idx="75">
                  <c:v>1721001600</c:v>
                </c:pt>
                <c:pt idx="76">
                  <c:v>1721088000</c:v>
                </c:pt>
                <c:pt idx="77">
                  <c:v>1721174400</c:v>
                </c:pt>
                <c:pt idx="78">
                  <c:v>1721260800</c:v>
                </c:pt>
                <c:pt idx="79">
                  <c:v>1721347200</c:v>
                </c:pt>
                <c:pt idx="80">
                  <c:v>1721433600</c:v>
                </c:pt>
                <c:pt idx="81">
                  <c:v>1721520000</c:v>
                </c:pt>
                <c:pt idx="82">
                  <c:v>1721606400</c:v>
                </c:pt>
                <c:pt idx="83">
                  <c:v>1721692800</c:v>
                </c:pt>
                <c:pt idx="84">
                  <c:v>1721779200</c:v>
                </c:pt>
                <c:pt idx="85">
                  <c:v>1721865600</c:v>
                </c:pt>
                <c:pt idx="86">
                  <c:v>1721952000</c:v>
                </c:pt>
                <c:pt idx="87">
                  <c:v>1722038400</c:v>
                </c:pt>
                <c:pt idx="88">
                  <c:v>1722124800</c:v>
                </c:pt>
                <c:pt idx="89">
                  <c:v>1722211200</c:v>
                </c:pt>
                <c:pt idx="90">
                  <c:v>1722297600</c:v>
                </c:pt>
                <c:pt idx="91">
                  <c:v>1722384000</c:v>
                </c:pt>
                <c:pt idx="92">
                  <c:v>1722470400</c:v>
                </c:pt>
                <c:pt idx="93">
                  <c:v>1722556800</c:v>
                </c:pt>
                <c:pt idx="94">
                  <c:v>1722643200</c:v>
                </c:pt>
                <c:pt idx="95">
                  <c:v>1722729600</c:v>
                </c:pt>
                <c:pt idx="96">
                  <c:v>1722816000</c:v>
                </c:pt>
                <c:pt idx="97">
                  <c:v>1722902400</c:v>
                </c:pt>
              </c:numCache>
            </c:numRef>
          </c:cat>
          <c:val>
            <c:numRef>
              <c:f>'Discounted Int Model_iUSD_1'!$I$2:$I$74</c:f>
              <c:numCache>
                <c:formatCode>0.0000</c:formatCode>
                <c:ptCount val="73"/>
                <c:pt idx="0">
                  <c:v>26.905919999999998</c:v>
                </c:pt>
                <c:pt idx="1">
                  <c:v>28.496133333333329</c:v>
                </c:pt>
                <c:pt idx="2">
                  <c:v>30.089493333333341</c:v>
                </c:pt>
                <c:pt idx="3">
                  <c:v>31.65133333333333</c:v>
                </c:pt>
                <c:pt idx="4">
                  <c:v>31.293386666666667</c:v>
                </c:pt>
                <c:pt idx="5">
                  <c:v>30.514800000000005</c:v>
                </c:pt>
                <c:pt idx="6">
                  <c:v>29.736586666666664</c:v>
                </c:pt>
                <c:pt idx="7">
                  <c:v>27.59693333333334</c:v>
                </c:pt>
                <c:pt idx="8">
                  <c:v>29.802666666666667</c:v>
                </c:pt>
                <c:pt idx="9">
                  <c:v>31.650586666666669</c:v>
                </c:pt>
                <c:pt idx="10">
                  <c:v>28.849226666666674</c:v>
                </c:pt>
                <c:pt idx="11">
                  <c:v>28.343733333333333</c:v>
                </c:pt>
                <c:pt idx="12">
                  <c:v>27.88130666666666</c:v>
                </c:pt>
                <c:pt idx="13">
                  <c:v>27.507813333333335</c:v>
                </c:pt>
                <c:pt idx="14">
                  <c:v>26.03141333333333</c:v>
                </c:pt>
                <c:pt idx="15">
                  <c:v>30.936640000000004</c:v>
                </c:pt>
                <c:pt idx="16">
                  <c:v>32.398240000000001</c:v>
                </c:pt>
                <c:pt idx="17">
                  <c:v>36.423226666666665</c:v>
                </c:pt>
                <c:pt idx="18">
                  <c:v>36.566693333333333</c:v>
                </c:pt>
                <c:pt idx="19">
                  <c:v>33.891760000000005</c:v>
                </c:pt>
                <c:pt idx="20">
                  <c:v>41.046000000000006</c:v>
                </c:pt>
                <c:pt idx="21">
                  <c:v>39.51954666666667</c:v>
                </c:pt>
                <c:pt idx="22">
                  <c:v>37.222213333333343</c:v>
                </c:pt>
                <c:pt idx="23">
                  <c:v>33.844986666666671</c:v>
                </c:pt>
                <c:pt idx="24">
                  <c:v>32.735146666666672</c:v>
                </c:pt>
                <c:pt idx="25">
                  <c:v>32.877386666666673</c:v>
                </c:pt>
                <c:pt idx="26">
                  <c:v>32.330186666666663</c:v>
                </c:pt>
                <c:pt idx="27">
                  <c:v>34.198986666666677</c:v>
                </c:pt>
                <c:pt idx="28">
                  <c:v>31.985946666666663</c:v>
                </c:pt>
                <c:pt idx="29">
                  <c:v>30.847040000000003</c:v>
                </c:pt>
                <c:pt idx="30">
                  <c:v>30.072053333333336</c:v>
                </c:pt>
                <c:pt idx="31">
                  <c:v>30.304373333333334</c:v>
                </c:pt>
                <c:pt idx="32">
                  <c:v>30.669066666666666</c:v>
                </c:pt>
                <c:pt idx="33">
                  <c:v>30.14304000000001</c:v>
                </c:pt>
                <c:pt idx="34">
                  <c:v>32.170506666666668</c:v>
                </c:pt>
                <c:pt idx="35">
                  <c:v>33.64482666666666</c:v>
                </c:pt>
                <c:pt idx="36">
                  <c:v>33.646266666666662</c:v>
                </c:pt>
                <c:pt idx="37">
                  <c:v>33.074133333333336</c:v>
                </c:pt>
                <c:pt idx="38">
                  <c:v>31.55269333333333</c:v>
                </c:pt>
                <c:pt idx="39">
                  <c:v>29.109680000000004</c:v>
                </c:pt>
                <c:pt idx="40">
                  <c:v>30.632346666666667</c:v>
                </c:pt>
                <c:pt idx="41">
                  <c:v>30.038240000000005</c:v>
                </c:pt>
                <c:pt idx="42">
                  <c:v>26.889520000000005</c:v>
                </c:pt>
                <c:pt idx="43">
                  <c:v>29.315466666666666</c:v>
                </c:pt>
                <c:pt idx="44">
                  <c:v>26.125173333333329</c:v>
                </c:pt>
                <c:pt idx="45">
                  <c:v>24.946746666666677</c:v>
                </c:pt>
                <c:pt idx="46">
                  <c:v>25.592826666666667</c:v>
                </c:pt>
                <c:pt idx="47">
                  <c:v>26.101226666666665</c:v>
                </c:pt>
                <c:pt idx="48">
                  <c:v>23.542800000000007</c:v>
                </c:pt>
                <c:pt idx="49">
                  <c:v>22.531839999999999</c:v>
                </c:pt>
                <c:pt idx="50">
                  <c:v>22.471120000000003</c:v>
                </c:pt>
                <c:pt idx="51">
                  <c:v>22.076746666666669</c:v>
                </c:pt>
                <c:pt idx="52">
                  <c:v>20.429386666666673</c:v>
                </c:pt>
                <c:pt idx="53">
                  <c:v>22.24069333333334</c:v>
                </c:pt>
                <c:pt idx="54">
                  <c:v>21.226426666666665</c:v>
                </c:pt>
                <c:pt idx="55">
                  <c:v>21.184133333333328</c:v>
                </c:pt>
                <c:pt idx="56">
                  <c:v>24.283413333333336</c:v>
                </c:pt>
                <c:pt idx="57">
                  <c:v>22.799893333333333</c:v>
                </c:pt>
                <c:pt idx="58">
                  <c:v>24.29760000000001</c:v>
                </c:pt>
                <c:pt idx="59">
                  <c:v>23.17469333333333</c:v>
                </c:pt>
                <c:pt idx="60">
                  <c:v>22.711093333333331</c:v>
                </c:pt>
                <c:pt idx="61">
                  <c:v>24.542533333333338</c:v>
                </c:pt>
                <c:pt idx="62">
                  <c:v>26.752053333333336</c:v>
                </c:pt>
                <c:pt idx="63">
                  <c:v>29.305599999999998</c:v>
                </c:pt>
                <c:pt idx="64">
                  <c:v>27.153600000000004</c:v>
                </c:pt>
                <c:pt idx="65">
                  <c:v>18.390986666666674</c:v>
                </c:pt>
                <c:pt idx="66">
                  <c:v>18.274506666666664</c:v>
                </c:pt>
                <c:pt idx="67">
                  <c:v>22.725280000000005</c:v>
                </c:pt>
                <c:pt idx="68">
                  <c:v>17.440266666666666</c:v>
                </c:pt>
                <c:pt idx="69">
                  <c:v>22.405919999999995</c:v>
                </c:pt>
                <c:pt idx="70">
                  <c:v>23.87906666666667</c:v>
                </c:pt>
                <c:pt idx="71">
                  <c:v>26.837679999999999</c:v>
                </c:pt>
                <c:pt idx="72">
                  <c:v>28.530293333333333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A-4FBB-87F2-F8628135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011788"/>
        <c:axId val="1333244941"/>
      </c:lineChart>
      <c:lineChart>
        <c:grouping val="standard"/>
        <c:varyColors val="0"/>
        <c:ser>
          <c:idx val="1"/>
          <c:order val="1"/>
          <c:tx>
            <c:strRef>
              <c:f>'Discounted Int Model_iUSD_1'!$C$1</c:f>
              <c:strCache>
                <c:ptCount val="1"/>
                <c:pt idx="0">
                  <c:v>iUSD_price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'Discounted Int Model_iUSD_1'!$B$2:$B$99</c:f>
              <c:numCache>
                <c:formatCode>General</c:formatCode>
                <c:ptCount val="98"/>
                <c:pt idx="0">
                  <c:v>1714521600</c:v>
                </c:pt>
                <c:pt idx="1">
                  <c:v>1714608000</c:v>
                </c:pt>
                <c:pt idx="2">
                  <c:v>1714694400</c:v>
                </c:pt>
                <c:pt idx="3">
                  <c:v>1714780800</c:v>
                </c:pt>
                <c:pt idx="4">
                  <c:v>1714867200</c:v>
                </c:pt>
                <c:pt idx="5">
                  <c:v>1714953600</c:v>
                </c:pt>
                <c:pt idx="6">
                  <c:v>1715040000</c:v>
                </c:pt>
                <c:pt idx="7">
                  <c:v>1715126400</c:v>
                </c:pt>
                <c:pt idx="8">
                  <c:v>1715212800</c:v>
                </c:pt>
                <c:pt idx="9">
                  <c:v>1715299200</c:v>
                </c:pt>
                <c:pt idx="10">
                  <c:v>1715385600</c:v>
                </c:pt>
                <c:pt idx="11">
                  <c:v>1715472000</c:v>
                </c:pt>
                <c:pt idx="12">
                  <c:v>1715558400</c:v>
                </c:pt>
                <c:pt idx="13">
                  <c:v>1715644800</c:v>
                </c:pt>
                <c:pt idx="14">
                  <c:v>1715731200</c:v>
                </c:pt>
                <c:pt idx="15">
                  <c:v>1715817600</c:v>
                </c:pt>
                <c:pt idx="16">
                  <c:v>1715904000</c:v>
                </c:pt>
                <c:pt idx="17">
                  <c:v>1715990400</c:v>
                </c:pt>
                <c:pt idx="18">
                  <c:v>1716076800</c:v>
                </c:pt>
                <c:pt idx="19">
                  <c:v>1716163200</c:v>
                </c:pt>
                <c:pt idx="20">
                  <c:v>1716249600</c:v>
                </c:pt>
                <c:pt idx="21">
                  <c:v>1716336000</c:v>
                </c:pt>
                <c:pt idx="22">
                  <c:v>1716422400</c:v>
                </c:pt>
                <c:pt idx="23">
                  <c:v>1716508800</c:v>
                </c:pt>
                <c:pt idx="24">
                  <c:v>1716595200</c:v>
                </c:pt>
                <c:pt idx="25">
                  <c:v>1716681600</c:v>
                </c:pt>
                <c:pt idx="26">
                  <c:v>1716768000</c:v>
                </c:pt>
                <c:pt idx="27">
                  <c:v>1716854400</c:v>
                </c:pt>
                <c:pt idx="28">
                  <c:v>1716940800</c:v>
                </c:pt>
                <c:pt idx="29">
                  <c:v>1717027200</c:v>
                </c:pt>
                <c:pt idx="30">
                  <c:v>1717113600</c:v>
                </c:pt>
                <c:pt idx="31">
                  <c:v>1717200000</c:v>
                </c:pt>
                <c:pt idx="32">
                  <c:v>1717286400</c:v>
                </c:pt>
                <c:pt idx="33">
                  <c:v>1717372800</c:v>
                </c:pt>
                <c:pt idx="34">
                  <c:v>1717459200</c:v>
                </c:pt>
                <c:pt idx="35">
                  <c:v>1717545600</c:v>
                </c:pt>
                <c:pt idx="36">
                  <c:v>1717632000</c:v>
                </c:pt>
                <c:pt idx="37">
                  <c:v>1717718400</c:v>
                </c:pt>
                <c:pt idx="38">
                  <c:v>1717804800</c:v>
                </c:pt>
                <c:pt idx="39">
                  <c:v>1717891200</c:v>
                </c:pt>
                <c:pt idx="40">
                  <c:v>1717977600</c:v>
                </c:pt>
                <c:pt idx="41">
                  <c:v>1718064000</c:v>
                </c:pt>
                <c:pt idx="42">
                  <c:v>1718150400</c:v>
                </c:pt>
                <c:pt idx="43">
                  <c:v>1718236800</c:v>
                </c:pt>
                <c:pt idx="44">
                  <c:v>1718323200</c:v>
                </c:pt>
                <c:pt idx="45">
                  <c:v>1718409600</c:v>
                </c:pt>
                <c:pt idx="46">
                  <c:v>1718496000</c:v>
                </c:pt>
                <c:pt idx="47">
                  <c:v>1718582400</c:v>
                </c:pt>
                <c:pt idx="48" formatCode="#,##0">
                  <c:v>1718668800</c:v>
                </c:pt>
                <c:pt idx="49" formatCode="#,##0">
                  <c:v>1718755200</c:v>
                </c:pt>
                <c:pt idx="50" formatCode="#,##0">
                  <c:v>1718841600</c:v>
                </c:pt>
                <c:pt idx="51" formatCode="#,##0">
                  <c:v>1718928000</c:v>
                </c:pt>
                <c:pt idx="52" formatCode="#,##0">
                  <c:v>1719014400</c:v>
                </c:pt>
                <c:pt idx="53" formatCode="#,##0">
                  <c:v>1719100800</c:v>
                </c:pt>
                <c:pt idx="54" formatCode="#,##0">
                  <c:v>1719187200</c:v>
                </c:pt>
                <c:pt idx="55" formatCode="#,##0">
                  <c:v>1719273600</c:v>
                </c:pt>
                <c:pt idx="56" formatCode="#,##0">
                  <c:v>1719360000</c:v>
                </c:pt>
                <c:pt idx="57" formatCode="#,##0">
                  <c:v>1719446400</c:v>
                </c:pt>
                <c:pt idx="58" formatCode="#,##0">
                  <c:v>1719532800</c:v>
                </c:pt>
                <c:pt idx="59" formatCode="#,##0">
                  <c:v>1719619200</c:v>
                </c:pt>
                <c:pt idx="60" formatCode="#,##0">
                  <c:v>1719705600</c:v>
                </c:pt>
                <c:pt idx="61" formatCode="#,##0">
                  <c:v>1719792000</c:v>
                </c:pt>
                <c:pt idx="62" formatCode="#,##0">
                  <c:v>1719878400</c:v>
                </c:pt>
                <c:pt idx="63" formatCode="#,##0">
                  <c:v>1719964800</c:v>
                </c:pt>
                <c:pt idx="64" formatCode="#,##0">
                  <c:v>1720051200</c:v>
                </c:pt>
                <c:pt idx="65" formatCode="#,##0">
                  <c:v>1720137600</c:v>
                </c:pt>
                <c:pt idx="66" formatCode="#,##0">
                  <c:v>1720224000</c:v>
                </c:pt>
                <c:pt idx="67" formatCode="#,##0">
                  <c:v>1720310400</c:v>
                </c:pt>
                <c:pt idx="68" formatCode="#,##0">
                  <c:v>1720396800</c:v>
                </c:pt>
                <c:pt idx="69" formatCode="#,##0">
                  <c:v>1720483200</c:v>
                </c:pt>
                <c:pt idx="70" formatCode="#,##0">
                  <c:v>1720569600</c:v>
                </c:pt>
                <c:pt idx="71" formatCode="#,##0">
                  <c:v>1720656000</c:v>
                </c:pt>
                <c:pt idx="72" formatCode="#,##0">
                  <c:v>1720742400</c:v>
                </c:pt>
                <c:pt idx="73">
                  <c:v>1720828800</c:v>
                </c:pt>
                <c:pt idx="74">
                  <c:v>1720915200</c:v>
                </c:pt>
                <c:pt idx="75">
                  <c:v>1721001600</c:v>
                </c:pt>
                <c:pt idx="76">
                  <c:v>1721088000</c:v>
                </c:pt>
                <c:pt idx="77">
                  <c:v>1721174400</c:v>
                </c:pt>
                <c:pt idx="78">
                  <c:v>1721260800</c:v>
                </c:pt>
                <c:pt idx="79">
                  <c:v>1721347200</c:v>
                </c:pt>
                <c:pt idx="80">
                  <c:v>1721433600</c:v>
                </c:pt>
                <c:pt idx="81">
                  <c:v>1721520000</c:v>
                </c:pt>
                <c:pt idx="82">
                  <c:v>1721606400</c:v>
                </c:pt>
                <c:pt idx="83">
                  <c:v>1721692800</c:v>
                </c:pt>
                <c:pt idx="84">
                  <c:v>1721779200</c:v>
                </c:pt>
                <c:pt idx="85">
                  <c:v>1721865600</c:v>
                </c:pt>
                <c:pt idx="86">
                  <c:v>1721952000</c:v>
                </c:pt>
                <c:pt idx="87">
                  <c:v>1722038400</c:v>
                </c:pt>
                <c:pt idx="88">
                  <c:v>1722124800</c:v>
                </c:pt>
                <c:pt idx="89">
                  <c:v>1722211200</c:v>
                </c:pt>
                <c:pt idx="90">
                  <c:v>1722297600</c:v>
                </c:pt>
                <c:pt idx="91">
                  <c:v>1722384000</c:v>
                </c:pt>
                <c:pt idx="92">
                  <c:v>1722470400</c:v>
                </c:pt>
                <c:pt idx="93">
                  <c:v>1722556800</c:v>
                </c:pt>
                <c:pt idx="94">
                  <c:v>1722643200</c:v>
                </c:pt>
                <c:pt idx="95">
                  <c:v>1722729600</c:v>
                </c:pt>
                <c:pt idx="96">
                  <c:v>1722816000</c:v>
                </c:pt>
                <c:pt idx="97">
                  <c:v>1722902400</c:v>
                </c:pt>
              </c:numCache>
            </c:numRef>
          </c:cat>
          <c:val>
            <c:numRef>
              <c:f>'Discounted Int Model_iUSD_1'!$C$2:$C$99</c:f>
              <c:numCache>
                <c:formatCode>General</c:formatCode>
                <c:ptCount val="98"/>
                <c:pt idx="0">
                  <c:v>0.960484</c:v>
                </c:pt>
                <c:pt idx="1">
                  <c:v>0.97325399999999995</c:v>
                </c:pt>
                <c:pt idx="2">
                  <c:v>0.95490399999999998</c:v>
                </c:pt>
                <c:pt idx="3">
                  <c:v>0.94985299999999995</c:v>
                </c:pt>
                <c:pt idx="4">
                  <c:v>0.93219600000000002</c:v>
                </c:pt>
                <c:pt idx="5">
                  <c:v>0.93105599999999999</c:v>
                </c:pt>
                <c:pt idx="6">
                  <c:v>0.89947699999999997</c:v>
                </c:pt>
                <c:pt idx="7">
                  <c:v>0.89468099999999995</c:v>
                </c:pt>
                <c:pt idx="8">
                  <c:v>0.91253799999999996</c:v>
                </c:pt>
                <c:pt idx="9">
                  <c:v>0.91983899999999996</c:v>
                </c:pt>
                <c:pt idx="10">
                  <c:v>0.90665399999999996</c:v>
                </c:pt>
                <c:pt idx="11">
                  <c:v>0.89499200000000001</c:v>
                </c:pt>
                <c:pt idx="12">
                  <c:v>0.90551000000000004</c:v>
                </c:pt>
                <c:pt idx="13">
                  <c:v>0.90661400000000003</c:v>
                </c:pt>
                <c:pt idx="14">
                  <c:v>0.91946700000000003</c:v>
                </c:pt>
                <c:pt idx="15">
                  <c:v>0.92663399999999996</c:v>
                </c:pt>
                <c:pt idx="16">
                  <c:v>0.94217200000000001</c:v>
                </c:pt>
                <c:pt idx="17">
                  <c:v>0.935419</c:v>
                </c:pt>
                <c:pt idx="18">
                  <c:v>0.92297499999999999</c:v>
                </c:pt>
                <c:pt idx="19">
                  <c:v>0.95326999999999995</c:v>
                </c:pt>
                <c:pt idx="20">
                  <c:v>0.93499299999999996</c:v>
                </c:pt>
                <c:pt idx="21">
                  <c:v>0.92443500000000001</c:v>
                </c:pt>
                <c:pt idx="22">
                  <c:v>0.91882399999999997</c:v>
                </c:pt>
                <c:pt idx="23">
                  <c:v>0.91937500000000005</c:v>
                </c:pt>
                <c:pt idx="24">
                  <c:v>0.92050399999999999</c:v>
                </c:pt>
                <c:pt idx="25">
                  <c:v>0.93610499999999996</c:v>
                </c:pt>
                <c:pt idx="26">
                  <c:v>0.92150799999999999</c:v>
                </c:pt>
                <c:pt idx="27">
                  <c:v>0.92946399999999996</c:v>
                </c:pt>
                <c:pt idx="28">
                  <c:v>0.91504799999999997</c:v>
                </c:pt>
                <c:pt idx="29">
                  <c:v>0.90057399999999999</c:v>
                </c:pt>
                <c:pt idx="30">
                  <c:v>0.90168599999999999</c:v>
                </c:pt>
                <c:pt idx="31">
                  <c:v>0.89909700000000004</c:v>
                </c:pt>
                <c:pt idx="32">
                  <c:v>0.90035900000000002</c:v>
                </c:pt>
                <c:pt idx="33">
                  <c:v>0.90119899999999997</c:v>
                </c:pt>
                <c:pt idx="34">
                  <c:v>0.929114</c:v>
                </c:pt>
                <c:pt idx="35">
                  <c:v>0.93745400000000001</c:v>
                </c:pt>
                <c:pt idx="36">
                  <c:v>0.93213500000000005</c:v>
                </c:pt>
                <c:pt idx="37">
                  <c:v>0.93703199999999998</c:v>
                </c:pt>
                <c:pt idx="38">
                  <c:v>0.90659100000000004</c:v>
                </c:pt>
                <c:pt idx="39">
                  <c:v>0.89534000000000002</c:v>
                </c:pt>
                <c:pt idx="40">
                  <c:v>0.90756599999999998</c:v>
                </c:pt>
                <c:pt idx="41">
                  <c:v>0.90393299999999999</c:v>
                </c:pt>
                <c:pt idx="42">
                  <c:v>0.89547699999999997</c:v>
                </c:pt>
                <c:pt idx="43">
                  <c:v>0.90144100000000005</c:v>
                </c:pt>
                <c:pt idx="44">
                  <c:v>0.86146999999999996</c:v>
                </c:pt>
                <c:pt idx="45">
                  <c:v>0.87974200000000002</c:v>
                </c:pt>
                <c:pt idx="46">
                  <c:v>0.87921199999999999</c:v>
                </c:pt>
                <c:pt idx="47">
                  <c:v>0.88889300000000004</c:v>
                </c:pt>
                <c:pt idx="48">
                  <c:v>0.87264200000000003</c:v>
                </c:pt>
                <c:pt idx="49">
                  <c:v>0.89266100000000004</c:v>
                </c:pt>
                <c:pt idx="50">
                  <c:v>0.87271500000000002</c:v>
                </c:pt>
                <c:pt idx="51">
                  <c:v>0.86208200000000001</c:v>
                </c:pt>
                <c:pt idx="52">
                  <c:v>0.86879399999999996</c:v>
                </c:pt>
                <c:pt idx="53">
                  <c:v>0.88985499999999995</c:v>
                </c:pt>
                <c:pt idx="54">
                  <c:v>0.86017900000000003</c:v>
                </c:pt>
                <c:pt idx="55">
                  <c:v>0.87576600000000004</c:v>
                </c:pt>
                <c:pt idx="56">
                  <c:v>0.89880800000000005</c:v>
                </c:pt>
                <c:pt idx="57">
                  <c:v>0.88050499999999998</c:v>
                </c:pt>
                <c:pt idx="58">
                  <c:v>0.90541499999999997</c:v>
                </c:pt>
                <c:pt idx="59">
                  <c:v>0.88771699999999998</c:v>
                </c:pt>
                <c:pt idx="60">
                  <c:v>0.89331400000000005</c:v>
                </c:pt>
                <c:pt idx="61">
                  <c:v>0.91087499999999999</c:v>
                </c:pt>
                <c:pt idx="62">
                  <c:v>0.89964200000000005</c:v>
                </c:pt>
                <c:pt idx="63">
                  <c:v>0.904451</c:v>
                </c:pt>
                <c:pt idx="64">
                  <c:v>0.89574299999999996</c:v>
                </c:pt>
                <c:pt idx="65">
                  <c:v>0.84715499999999999</c:v>
                </c:pt>
                <c:pt idx="66">
                  <c:v>0.89483400000000002</c:v>
                </c:pt>
                <c:pt idx="67">
                  <c:v>0.920547</c:v>
                </c:pt>
                <c:pt idx="68">
                  <c:v>0.86654699999999996</c:v>
                </c:pt>
                <c:pt idx="69">
                  <c:v>0.91234599999999999</c:v>
                </c:pt>
                <c:pt idx="70">
                  <c:v>0.94139799999999996</c:v>
                </c:pt>
                <c:pt idx="71">
                  <c:v>0.93950299999999998</c:v>
                </c:pt>
                <c:pt idx="72">
                  <c:v>0.93083000000000005</c:v>
                </c:pt>
                <c:pt idx="73">
                  <c:v>0.937585</c:v>
                </c:pt>
                <c:pt idx="74">
                  <c:v>0.96655199999999997</c:v>
                </c:pt>
                <c:pt idx="75">
                  <c:v>0.93494600000000005</c:v>
                </c:pt>
                <c:pt idx="76">
                  <c:v>0.96685200000000004</c:v>
                </c:pt>
                <c:pt idx="77">
                  <c:v>0.93833699999999998</c:v>
                </c:pt>
                <c:pt idx="78">
                  <c:v>0.93613199999999996</c:v>
                </c:pt>
                <c:pt idx="79">
                  <c:v>0.92612300000000003</c:v>
                </c:pt>
                <c:pt idx="80">
                  <c:v>0.95052700000000001</c:v>
                </c:pt>
                <c:pt idx="81">
                  <c:v>0.93727800000000006</c:v>
                </c:pt>
                <c:pt idx="82">
                  <c:v>0.96006400000000003</c:v>
                </c:pt>
                <c:pt idx="83">
                  <c:v>0.92585399999999995</c:v>
                </c:pt>
                <c:pt idx="84">
                  <c:v>0.91095400000000004</c:v>
                </c:pt>
                <c:pt idx="85">
                  <c:v>0.896899</c:v>
                </c:pt>
                <c:pt idx="86">
                  <c:v>0.88331000000000004</c:v>
                </c:pt>
                <c:pt idx="87">
                  <c:v>0.90967299999999995</c:v>
                </c:pt>
                <c:pt idx="88">
                  <c:v>0.89199499999999998</c:v>
                </c:pt>
                <c:pt idx="89">
                  <c:v>0.87478</c:v>
                </c:pt>
                <c:pt idx="90">
                  <c:v>0.86826700000000001</c:v>
                </c:pt>
                <c:pt idx="91">
                  <c:v>0.86342799999999997</c:v>
                </c:pt>
                <c:pt idx="92">
                  <c:v>0.83712500000000001</c:v>
                </c:pt>
                <c:pt idx="93">
                  <c:v>0.85923499999999997</c:v>
                </c:pt>
                <c:pt idx="94">
                  <c:v>0.84196099999999996</c:v>
                </c:pt>
                <c:pt idx="95">
                  <c:v>0.86012699999999997</c:v>
                </c:pt>
                <c:pt idx="96">
                  <c:v>0.827847</c:v>
                </c:pt>
                <c:pt idx="97">
                  <c:v>0.92020500000000005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A-4FBB-87F2-F8628135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196177"/>
        <c:axId val="1863085257"/>
      </c:lineChart>
      <c:catAx>
        <c:axId val="1043011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3244941"/>
        <c:crosses val="autoZero"/>
        <c:auto val="1"/>
        <c:lblAlgn val="ctr"/>
        <c:lblOffset val="100"/>
        <c:noMultiLvlLbl val="1"/>
      </c:catAx>
      <c:valAx>
        <c:axId val="1333244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011788"/>
        <c:crosses val="autoZero"/>
        <c:crossBetween val="between"/>
      </c:valAx>
      <c:catAx>
        <c:axId val="166519617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3085257"/>
        <c:crosses val="autoZero"/>
        <c:auto val="1"/>
        <c:lblAlgn val="ctr"/>
        <c:lblOffset val="100"/>
        <c:noMultiLvlLbl val="1"/>
      </c:catAx>
      <c:valAx>
        <c:axId val="186308525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19617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iTCR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'Discounted Int Model_iBTC'!$G$1</c:f>
              <c:strCache>
                <c:ptCount val="1"/>
                <c:pt idx="0">
                  <c:v>iTCR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'Discounted Int Model_iBTC'!$A$2:$A$81</c:f>
              <c:numCache>
                <c:formatCode>d"-"mmm"-"yyyy</c:formatCode>
                <c:ptCount val="80"/>
                <c:pt idx="0">
                  <c:v>45381</c:v>
                </c:pt>
                <c:pt idx="1">
                  <c:v>45382</c:v>
                </c:pt>
                <c:pt idx="2">
                  <c:v>45383</c:v>
                </c:pt>
                <c:pt idx="3">
                  <c:v>45384</c:v>
                </c:pt>
                <c:pt idx="4">
                  <c:v>45385</c:v>
                </c:pt>
                <c:pt idx="5">
                  <c:v>45386</c:v>
                </c:pt>
                <c:pt idx="6">
                  <c:v>45387</c:v>
                </c:pt>
                <c:pt idx="7">
                  <c:v>45388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45394</c:v>
                </c:pt>
                <c:pt idx="14">
                  <c:v>45395</c:v>
                </c:pt>
                <c:pt idx="15">
                  <c:v>45396</c:v>
                </c:pt>
                <c:pt idx="16">
                  <c:v>45397</c:v>
                </c:pt>
                <c:pt idx="17">
                  <c:v>45398</c:v>
                </c:pt>
                <c:pt idx="18">
                  <c:v>45399</c:v>
                </c:pt>
                <c:pt idx="19">
                  <c:v>45400</c:v>
                </c:pt>
                <c:pt idx="20">
                  <c:v>45401</c:v>
                </c:pt>
                <c:pt idx="21">
                  <c:v>45402</c:v>
                </c:pt>
                <c:pt idx="22">
                  <c:v>45403</c:v>
                </c:pt>
                <c:pt idx="23">
                  <c:v>45404</c:v>
                </c:pt>
                <c:pt idx="24">
                  <c:v>45405</c:v>
                </c:pt>
                <c:pt idx="25">
                  <c:v>45406</c:v>
                </c:pt>
                <c:pt idx="26">
                  <c:v>45407</c:v>
                </c:pt>
                <c:pt idx="27">
                  <c:v>45408</c:v>
                </c:pt>
                <c:pt idx="28">
                  <c:v>45409</c:v>
                </c:pt>
                <c:pt idx="29">
                  <c:v>45410</c:v>
                </c:pt>
                <c:pt idx="30">
                  <c:v>45411</c:v>
                </c:pt>
                <c:pt idx="31">
                  <c:v>45412</c:v>
                </c:pt>
                <c:pt idx="32">
                  <c:v>45413</c:v>
                </c:pt>
                <c:pt idx="33">
                  <c:v>45414</c:v>
                </c:pt>
                <c:pt idx="34">
                  <c:v>45415</c:v>
                </c:pt>
                <c:pt idx="35">
                  <c:v>45416</c:v>
                </c:pt>
                <c:pt idx="36">
                  <c:v>45417</c:v>
                </c:pt>
                <c:pt idx="37">
                  <c:v>45418</c:v>
                </c:pt>
                <c:pt idx="38">
                  <c:v>45419</c:v>
                </c:pt>
                <c:pt idx="39">
                  <c:v>45420</c:v>
                </c:pt>
                <c:pt idx="40">
                  <c:v>45421</c:v>
                </c:pt>
                <c:pt idx="41">
                  <c:v>45422</c:v>
                </c:pt>
                <c:pt idx="42">
                  <c:v>45423</c:v>
                </c:pt>
                <c:pt idx="43">
                  <c:v>45424</c:v>
                </c:pt>
                <c:pt idx="44">
                  <c:v>45425</c:v>
                </c:pt>
                <c:pt idx="45">
                  <c:v>45426</c:v>
                </c:pt>
                <c:pt idx="46">
                  <c:v>45427</c:v>
                </c:pt>
                <c:pt idx="47">
                  <c:v>45428</c:v>
                </c:pt>
                <c:pt idx="48">
                  <c:v>45429</c:v>
                </c:pt>
                <c:pt idx="49">
                  <c:v>45430</c:v>
                </c:pt>
                <c:pt idx="50">
                  <c:v>45431</c:v>
                </c:pt>
                <c:pt idx="51">
                  <c:v>45432</c:v>
                </c:pt>
                <c:pt idx="52">
                  <c:v>45433</c:v>
                </c:pt>
                <c:pt idx="53">
                  <c:v>45434</c:v>
                </c:pt>
                <c:pt idx="54">
                  <c:v>45435</c:v>
                </c:pt>
                <c:pt idx="55">
                  <c:v>45436</c:v>
                </c:pt>
                <c:pt idx="56">
                  <c:v>45437</c:v>
                </c:pt>
                <c:pt idx="57">
                  <c:v>45438</c:v>
                </c:pt>
                <c:pt idx="58">
                  <c:v>45439</c:v>
                </c:pt>
                <c:pt idx="59">
                  <c:v>45440</c:v>
                </c:pt>
                <c:pt idx="60">
                  <c:v>45441</c:v>
                </c:pt>
                <c:pt idx="61">
                  <c:v>45442</c:v>
                </c:pt>
                <c:pt idx="62">
                  <c:v>45443</c:v>
                </c:pt>
                <c:pt idx="63">
                  <c:v>45444</c:v>
                </c:pt>
                <c:pt idx="64">
                  <c:v>45445</c:v>
                </c:pt>
                <c:pt idx="65">
                  <c:v>45446</c:v>
                </c:pt>
                <c:pt idx="66">
                  <c:v>45447</c:v>
                </c:pt>
                <c:pt idx="67">
                  <c:v>45448</c:v>
                </c:pt>
                <c:pt idx="68">
                  <c:v>45449</c:v>
                </c:pt>
                <c:pt idx="69">
                  <c:v>45450</c:v>
                </c:pt>
                <c:pt idx="70">
                  <c:v>45451</c:v>
                </c:pt>
                <c:pt idx="71">
                  <c:v>45452</c:v>
                </c:pt>
                <c:pt idx="72">
                  <c:v>45453</c:v>
                </c:pt>
                <c:pt idx="73">
                  <c:v>45454</c:v>
                </c:pt>
                <c:pt idx="74">
                  <c:v>45455</c:v>
                </c:pt>
                <c:pt idx="75">
                  <c:v>45456</c:v>
                </c:pt>
                <c:pt idx="76">
                  <c:v>45457</c:v>
                </c:pt>
                <c:pt idx="77">
                  <c:v>45458</c:v>
                </c:pt>
                <c:pt idx="78">
                  <c:v>45459</c:v>
                </c:pt>
                <c:pt idx="79">
                  <c:v>45460</c:v>
                </c:pt>
              </c:numCache>
            </c:numRef>
          </c:cat>
          <c:val>
            <c:numRef>
              <c:f>'Discounted Int Model_iBTC'!$G$2:$G$81</c:f>
              <c:numCache>
                <c:formatCode>General</c:formatCode>
                <c:ptCount val="80"/>
                <c:pt idx="0">
                  <c:v>1.815466</c:v>
                </c:pt>
                <c:pt idx="1">
                  <c:v>1.770578</c:v>
                </c:pt>
                <c:pt idx="2">
                  <c:v>1.751268</c:v>
                </c:pt>
                <c:pt idx="3">
                  <c:v>1.720931</c:v>
                </c:pt>
                <c:pt idx="4">
                  <c:v>1.714283</c:v>
                </c:pt>
                <c:pt idx="5">
                  <c:v>1.674545</c:v>
                </c:pt>
                <c:pt idx="6">
                  <c:v>1.6745319999999999</c:v>
                </c:pt>
                <c:pt idx="7">
                  <c:v>1.7075819999999999</c:v>
                </c:pt>
                <c:pt idx="8">
                  <c:v>1.6851309999999999</c:v>
                </c:pt>
                <c:pt idx="9">
                  <c:v>1.712021</c:v>
                </c:pt>
                <c:pt idx="10">
                  <c:v>1.739063</c:v>
                </c:pt>
                <c:pt idx="11">
                  <c:v>1.7372460000000001</c:v>
                </c:pt>
                <c:pt idx="12">
                  <c:v>1.692679</c:v>
                </c:pt>
                <c:pt idx="13">
                  <c:v>1.7119009999999999</c:v>
                </c:pt>
                <c:pt idx="14">
                  <c:v>1.6895020000000001</c:v>
                </c:pt>
                <c:pt idx="15">
                  <c:v>1.6831750000000001</c:v>
                </c:pt>
                <c:pt idx="16">
                  <c:v>1.7371110000000001</c:v>
                </c:pt>
                <c:pt idx="17">
                  <c:v>1.7500830000000001</c:v>
                </c:pt>
                <c:pt idx="18">
                  <c:v>1.7353479999999999</c:v>
                </c:pt>
                <c:pt idx="19">
                  <c:v>1.7519990000000001</c:v>
                </c:pt>
                <c:pt idx="20">
                  <c:v>1.744453</c:v>
                </c:pt>
                <c:pt idx="21">
                  <c:v>1.787779</c:v>
                </c:pt>
                <c:pt idx="22">
                  <c:v>1.8902509999999999</c:v>
                </c:pt>
                <c:pt idx="23">
                  <c:v>1.866136</c:v>
                </c:pt>
                <c:pt idx="24">
                  <c:v>1.8906320000000001</c:v>
                </c:pt>
                <c:pt idx="25">
                  <c:v>1.848009</c:v>
                </c:pt>
                <c:pt idx="26">
                  <c:v>1.8112820000000001</c:v>
                </c:pt>
                <c:pt idx="27">
                  <c:v>1.7659879999999999</c:v>
                </c:pt>
                <c:pt idx="28">
                  <c:v>1.754286</c:v>
                </c:pt>
                <c:pt idx="29">
                  <c:v>1.7839430000000001</c:v>
                </c:pt>
                <c:pt idx="30">
                  <c:v>1.8786959999999999</c:v>
                </c:pt>
                <c:pt idx="31">
                  <c:v>1.7403580000000001</c:v>
                </c:pt>
                <c:pt idx="32">
                  <c:v>1.7698210000000001</c:v>
                </c:pt>
                <c:pt idx="33">
                  <c:v>1.8796489999999999</c:v>
                </c:pt>
                <c:pt idx="34">
                  <c:v>1.8879280000000001</c:v>
                </c:pt>
                <c:pt idx="35">
                  <c:v>1.8146720000000001</c:v>
                </c:pt>
                <c:pt idx="36">
                  <c:v>1.7705379999999999</c:v>
                </c:pt>
                <c:pt idx="37">
                  <c:v>1.7480690000000001</c:v>
                </c:pt>
                <c:pt idx="38">
                  <c:v>1.7525729999999999</c:v>
                </c:pt>
                <c:pt idx="39">
                  <c:v>1.7266550000000001</c:v>
                </c:pt>
                <c:pt idx="40">
                  <c:v>1.8027599999999999</c:v>
                </c:pt>
                <c:pt idx="41">
                  <c:v>1.7873209999999999</c:v>
                </c:pt>
                <c:pt idx="42">
                  <c:v>1.7924869999999999</c:v>
                </c:pt>
                <c:pt idx="43">
                  <c:v>1.756264</c:v>
                </c:pt>
                <c:pt idx="44">
                  <c:v>1.732059</c:v>
                </c:pt>
                <c:pt idx="45">
                  <c:v>1.691003</c:v>
                </c:pt>
                <c:pt idx="46">
                  <c:v>1.6978230000000001</c:v>
                </c:pt>
                <c:pt idx="47">
                  <c:v>1.6887700000000001</c:v>
                </c:pt>
                <c:pt idx="48">
                  <c:v>1.739066</c:v>
                </c:pt>
                <c:pt idx="49">
                  <c:v>1.7746470000000001</c:v>
                </c:pt>
                <c:pt idx="50">
                  <c:v>1.784602</c:v>
                </c:pt>
                <c:pt idx="51">
                  <c:v>1.7529399999999999</c:v>
                </c:pt>
                <c:pt idx="52">
                  <c:v>1.7671269999999999</c:v>
                </c:pt>
                <c:pt idx="53">
                  <c:v>1.861524</c:v>
                </c:pt>
                <c:pt idx="54">
                  <c:v>1.8544119999999999</c:v>
                </c:pt>
                <c:pt idx="55">
                  <c:v>1.8232889999999999</c:v>
                </c:pt>
                <c:pt idx="56">
                  <c:v>1.796408</c:v>
                </c:pt>
                <c:pt idx="57">
                  <c:v>1.7901929999999999</c:v>
                </c:pt>
                <c:pt idx="58">
                  <c:v>1.7961450000000001</c:v>
                </c:pt>
                <c:pt idx="59">
                  <c:v>1.8138380000000001</c:v>
                </c:pt>
                <c:pt idx="60">
                  <c:v>1.799569</c:v>
                </c:pt>
                <c:pt idx="61">
                  <c:v>1.793849</c:v>
                </c:pt>
                <c:pt idx="62">
                  <c:v>1.7716099999999999</c:v>
                </c:pt>
                <c:pt idx="63">
                  <c:v>1.801938</c:v>
                </c:pt>
                <c:pt idx="64">
                  <c:v>1.8029539999999999</c:v>
                </c:pt>
                <c:pt idx="65">
                  <c:v>1.7971060000000001</c:v>
                </c:pt>
                <c:pt idx="66">
                  <c:v>1.814238</c:v>
                </c:pt>
                <c:pt idx="67">
                  <c:v>1.7982910000000001</c:v>
                </c:pt>
                <c:pt idx="68">
                  <c:v>1.7858400000000001</c:v>
                </c:pt>
                <c:pt idx="69">
                  <c:v>1.792997</c:v>
                </c:pt>
                <c:pt idx="70">
                  <c:v>1.7988839999999999</c:v>
                </c:pt>
                <c:pt idx="71">
                  <c:v>1.768502</c:v>
                </c:pt>
                <c:pt idx="72">
                  <c:v>1.805266</c:v>
                </c:pt>
                <c:pt idx="73">
                  <c:v>1.7975479999999999</c:v>
                </c:pt>
                <c:pt idx="74">
                  <c:v>1.77956</c:v>
                </c:pt>
                <c:pt idx="75">
                  <c:v>1.8239099999999999</c:v>
                </c:pt>
                <c:pt idx="76">
                  <c:v>1.7942629999999999</c:v>
                </c:pt>
                <c:pt idx="77">
                  <c:v>1.803067</c:v>
                </c:pt>
                <c:pt idx="78">
                  <c:v>1.8243419999999999</c:v>
                </c:pt>
                <c:pt idx="79">
                  <c:v>1.749323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B-4DB7-8AA7-A50A6E2D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1763"/>
        <c:axId val="2088684169"/>
      </c:lineChart>
      <c:lineChart>
        <c:grouping val="standard"/>
        <c:varyColors val="0"/>
        <c:ser>
          <c:idx val="1"/>
          <c:order val="1"/>
          <c:tx>
            <c:strRef>
              <c:f>'Discounted Int Model_iBTC'!$I$1</c:f>
              <c:strCache>
                <c:ptCount val="1"/>
                <c:pt idx="0">
                  <c:v>Interest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'Discounted Int Model_iBTC'!$A$2:$A$81</c:f>
              <c:numCache>
                <c:formatCode>d"-"mmm"-"yyyy</c:formatCode>
                <c:ptCount val="80"/>
                <c:pt idx="0">
                  <c:v>45381</c:v>
                </c:pt>
                <c:pt idx="1">
                  <c:v>45382</c:v>
                </c:pt>
                <c:pt idx="2">
                  <c:v>45383</c:v>
                </c:pt>
                <c:pt idx="3">
                  <c:v>45384</c:v>
                </c:pt>
                <c:pt idx="4">
                  <c:v>45385</c:v>
                </c:pt>
                <c:pt idx="5">
                  <c:v>45386</c:v>
                </c:pt>
                <c:pt idx="6">
                  <c:v>45387</c:v>
                </c:pt>
                <c:pt idx="7">
                  <c:v>45388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45394</c:v>
                </c:pt>
                <c:pt idx="14">
                  <c:v>45395</c:v>
                </c:pt>
                <c:pt idx="15">
                  <c:v>45396</c:v>
                </c:pt>
                <c:pt idx="16">
                  <c:v>45397</c:v>
                </c:pt>
                <c:pt idx="17">
                  <c:v>45398</c:v>
                </c:pt>
                <c:pt idx="18">
                  <c:v>45399</c:v>
                </c:pt>
                <c:pt idx="19">
                  <c:v>45400</c:v>
                </c:pt>
                <c:pt idx="20">
                  <c:v>45401</c:v>
                </c:pt>
                <c:pt idx="21">
                  <c:v>45402</c:v>
                </c:pt>
                <c:pt idx="22">
                  <c:v>45403</c:v>
                </c:pt>
                <c:pt idx="23">
                  <c:v>45404</c:v>
                </c:pt>
                <c:pt idx="24">
                  <c:v>45405</c:v>
                </c:pt>
                <c:pt idx="25">
                  <c:v>45406</c:v>
                </c:pt>
                <c:pt idx="26">
                  <c:v>45407</c:v>
                </c:pt>
                <c:pt idx="27">
                  <c:v>45408</c:v>
                </c:pt>
                <c:pt idx="28">
                  <c:v>45409</c:v>
                </c:pt>
                <c:pt idx="29">
                  <c:v>45410</c:v>
                </c:pt>
                <c:pt idx="30">
                  <c:v>45411</c:v>
                </c:pt>
                <c:pt idx="31">
                  <c:v>45412</c:v>
                </c:pt>
                <c:pt idx="32">
                  <c:v>45413</c:v>
                </c:pt>
                <c:pt idx="33">
                  <c:v>45414</c:v>
                </c:pt>
                <c:pt idx="34">
                  <c:v>45415</c:v>
                </c:pt>
                <c:pt idx="35">
                  <c:v>45416</c:v>
                </c:pt>
                <c:pt idx="36">
                  <c:v>45417</c:v>
                </c:pt>
                <c:pt idx="37">
                  <c:v>45418</c:v>
                </c:pt>
                <c:pt idx="38">
                  <c:v>45419</c:v>
                </c:pt>
                <c:pt idx="39">
                  <c:v>45420</c:v>
                </c:pt>
                <c:pt idx="40">
                  <c:v>45421</c:v>
                </c:pt>
                <c:pt idx="41">
                  <c:v>45422</c:v>
                </c:pt>
                <c:pt idx="42">
                  <c:v>45423</c:v>
                </c:pt>
                <c:pt idx="43">
                  <c:v>45424</c:v>
                </c:pt>
                <c:pt idx="44">
                  <c:v>45425</c:v>
                </c:pt>
                <c:pt idx="45">
                  <c:v>45426</c:v>
                </c:pt>
                <c:pt idx="46">
                  <c:v>45427</c:v>
                </c:pt>
                <c:pt idx="47">
                  <c:v>45428</c:v>
                </c:pt>
                <c:pt idx="48">
                  <c:v>45429</c:v>
                </c:pt>
                <c:pt idx="49">
                  <c:v>45430</c:v>
                </c:pt>
                <c:pt idx="50">
                  <c:v>45431</c:v>
                </c:pt>
                <c:pt idx="51">
                  <c:v>45432</c:v>
                </c:pt>
                <c:pt idx="52">
                  <c:v>45433</c:v>
                </c:pt>
                <c:pt idx="53">
                  <c:v>45434</c:v>
                </c:pt>
                <c:pt idx="54">
                  <c:v>45435</c:v>
                </c:pt>
                <c:pt idx="55">
                  <c:v>45436</c:v>
                </c:pt>
                <c:pt idx="56">
                  <c:v>45437</c:v>
                </c:pt>
                <c:pt idx="57">
                  <c:v>45438</c:v>
                </c:pt>
                <c:pt idx="58">
                  <c:v>45439</c:v>
                </c:pt>
                <c:pt idx="59">
                  <c:v>45440</c:v>
                </c:pt>
                <c:pt idx="60">
                  <c:v>45441</c:v>
                </c:pt>
                <c:pt idx="61">
                  <c:v>45442</c:v>
                </c:pt>
                <c:pt idx="62">
                  <c:v>45443</c:v>
                </c:pt>
                <c:pt idx="63">
                  <c:v>45444</c:v>
                </c:pt>
                <c:pt idx="64">
                  <c:v>45445</c:v>
                </c:pt>
                <c:pt idx="65">
                  <c:v>45446</c:v>
                </c:pt>
                <c:pt idx="66">
                  <c:v>45447</c:v>
                </c:pt>
                <c:pt idx="67">
                  <c:v>45448</c:v>
                </c:pt>
                <c:pt idx="68">
                  <c:v>45449</c:v>
                </c:pt>
                <c:pt idx="69">
                  <c:v>45450</c:v>
                </c:pt>
                <c:pt idx="70">
                  <c:v>45451</c:v>
                </c:pt>
                <c:pt idx="71">
                  <c:v>45452</c:v>
                </c:pt>
                <c:pt idx="72">
                  <c:v>45453</c:v>
                </c:pt>
                <c:pt idx="73">
                  <c:v>45454</c:v>
                </c:pt>
                <c:pt idx="74">
                  <c:v>45455</c:v>
                </c:pt>
                <c:pt idx="75">
                  <c:v>45456</c:v>
                </c:pt>
                <c:pt idx="76">
                  <c:v>45457</c:v>
                </c:pt>
                <c:pt idx="77">
                  <c:v>45458</c:v>
                </c:pt>
                <c:pt idx="78">
                  <c:v>45459</c:v>
                </c:pt>
                <c:pt idx="79">
                  <c:v>45460</c:v>
                </c:pt>
              </c:numCache>
            </c:numRef>
          </c:cat>
          <c:val>
            <c:numRef>
              <c:f>'Discounted Int Model_iBTC'!$I$2:$I$74</c:f>
              <c:numCache>
                <c:formatCode>0.0000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B-4DB7-8AA7-A50A6E2D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17702"/>
        <c:axId val="1882351974"/>
      </c:lineChart>
      <c:dateAx>
        <c:axId val="80371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d&quot;-&quot;mmm&quot;-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684169"/>
        <c:crosses val="autoZero"/>
        <c:auto val="1"/>
        <c:lblOffset val="100"/>
        <c:baseTimeUnit val="days"/>
      </c:dateAx>
      <c:valAx>
        <c:axId val="2088684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371763"/>
        <c:crosses val="autoZero"/>
        <c:crossBetween val="between"/>
      </c:valAx>
      <c:dateAx>
        <c:axId val="692017702"/>
        <c:scaling>
          <c:orientation val="minMax"/>
        </c:scaling>
        <c:delete val="1"/>
        <c:axPos val="b"/>
        <c:numFmt formatCode="d&quot;-&quot;mmm&quot;-&quot;yyyy" sourceLinked="1"/>
        <c:majorTickMark val="none"/>
        <c:minorTickMark val="none"/>
        <c:tickLblPos val="nextTo"/>
        <c:crossAx val="1882351974"/>
        <c:crosses val="autoZero"/>
        <c:auto val="1"/>
        <c:lblOffset val="100"/>
        <c:baseTimeUnit val="days"/>
      </c:dateAx>
      <c:valAx>
        <c:axId val="188235197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201770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peg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'Discounted Int Model_iBTC'!$I$1</c:f>
              <c:strCache>
                <c:ptCount val="1"/>
                <c:pt idx="0">
                  <c:v>Interest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'Discounted Int Model_iBTC'!$B$2:$B$81</c:f>
              <c:numCache>
                <c:formatCode>0.00E+00</c:formatCode>
                <c:ptCount val="80"/>
                <c:pt idx="0">
                  <c:v>1711756800</c:v>
                </c:pt>
                <c:pt idx="1">
                  <c:v>1711843200</c:v>
                </c:pt>
                <c:pt idx="2">
                  <c:v>1711929600</c:v>
                </c:pt>
                <c:pt idx="3">
                  <c:v>1712016000</c:v>
                </c:pt>
                <c:pt idx="4">
                  <c:v>1712102400</c:v>
                </c:pt>
                <c:pt idx="5">
                  <c:v>1712188800</c:v>
                </c:pt>
                <c:pt idx="6">
                  <c:v>1712275200</c:v>
                </c:pt>
                <c:pt idx="7">
                  <c:v>1712361600</c:v>
                </c:pt>
                <c:pt idx="8">
                  <c:v>1712448000</c:v>
                </c:pt>
                <c:pt idx="9">
                  <c:v>1712534400</c:v>
                </c:pt>
                <c:pt idx="10">
                  <c:v>1712620800</c:v>
                </c:pt>
                <c:pt idx="11">
                  <c:v>1712707200</c:v>
                </c:pt>
                <c:pt idx="12">
                  <c:v>1712793600</c:v>
                </c:pt>
                <c:pt idx="13">
                  <c:v>1712880000</c:v>
                </c:pt>
                <c:pt idx="14">
                  <c:v>1712966400</c:v>
                </c:pt>
                <c:pt idx="15">
                  <c:v>1713052800</c:v>
                </c:pt>
                <c:pt idx="16" formatCode="General">
                  <c:v>1713139200</c:v>
                </c:pt>
                <c:pt idx="17" formatCode="General">
                  <c:v>1713225600</c:v>
                </c:pt>
                <c:pt idx="18" formatCode="General">
                  <c:v>1713312000</c:v>
                </c:pt>
                <c:pt idx="19" formatCode="General">
                  <c:v>1713398400</c:v>
                </c:pt>
                <c:pt idx="20" formatCode="General">
                  <c:v>1713484800</c:v>
                </c:pt>
                <c:pt idx="21" formatCode="General">
                  <c:v>1713571200</c:v>
                </c:pt>
                <c:pt idx="22" formatCode="General">
                  <c:v>1713657600</c:v>
                </c:pt>
                <c:pt idx="23" formatCode="General">
                  <c:v>1713744000</c:v>
                </c:pt>
                <c:pt idx="24" formatCode="General">
                  <c:v>1713830400</c:v>
                </c:pt>
                <c:pt idx="25" formatCode="General">
                  <c:v>1713916800</c:v>
                </c:pt>
                <c:pt idx="26" formatCode="General">
                  <c:v>1714003200</c:v>
                </c:pt>
                <c:pt idx="27" formatCode="General">
                  <c:v>1714089600</c:v>
                </c:pt>
                <c:pt idx="28" formatCode="General">
                  <c:v>1714176000</c:v>
                </c:pt>
                <c:pt idx="29" formatCode="General">
                  <c:v>1714262400</c:v>
                </c:pt>
                <c:pt idx="30" formatCode="General">
                  <c:v>1714348800</c:v>
                </c:pt>
                <c:pt idx="31" formatCode="General">
                  <c:v>1714435200</c:v>
                </c:pt>
                <c:pt idx="32" formatCode="General">
                  <c:v>1714521600</c:v>
                </c:pt>
                <c:pt idx="33" formatCode="General">
                  <c:v>1714608000</c:v>
                </c:pt>
                <c:pt idx="34" formatCode="General">
                  <c:v>1714694400</c:v>
                </c:pt>
                <c:pt idx="35" formatCode="General">
                  <c:v>1714780800</c:v>
                </c:pt>
                <c:pt idx="36" formatCode="General">
                  <c:v>1714867200</c:v>
                </c:pt>
                <c:pt idx="37" formatCode="General">
                  <c:v>1714953600</c:v>
                </c:pt>
                <c:pt idx="38" formatCode="General">
                  <c:v>1715040000</c:v>
                </c:pt>
                <c:pt idx="39" formatCode="General">
                  <c:v>1715126400</c:v>
                </c:pt>
                <c:pt idx="40" formatCode="General">
                  <c:v>1715212800</c:v>
                </c:pt>
                <c:pt idx="41" formatCode="General">
                  <c:v>1715299200</c:v>
                </c:pt>
                <c:pt idx="42" formatCode="General">
                  <c:v>1715385600</c:v>
                </c:pt>
                <c:pt idx="43" formatCode="General">
                  <c:v>1715472000</c:v>
                </c:pt>
                <c:pt idx="44" formatCode="General">
                  <c:v>1715558400</c:v>
                </c:pt>
                <c:pt idx="45" formatCode="General">
                  <c:v>1715644800</c:v>
                </c:pt>
                <c:pt idx="46" formatCode="General">
                  <c:v>1715731200</c:v>
                </c:pt>
                <c:pt idx="47" formatCode="General">
                  <c:v>1715817600</c:v>
                </c:pt>
                <c:pt idx="48" formatCode="General">
                  <c:v>1715904000</c:v>
                </c:pt>
                <c:pt idx="49" formatCode="General">
                  <c:v>1715990400</c:v>
                </c:pt>
                <c:pt idx="50" formatCode="General">
                  <c:v>1716076800</c:v>
                </c:pt>
                <c:pt idx="51" formatCode="General">
                  <c:v>1716163200</c:v>
                </c:pt>
                <c:pt idx="52" formatCode="General">
                  <c:v>1716249600</c:v>
                </c:pt>
                <c:pt idx="53" formatCode="General">
                  <c:v>1716336000</c:v>
                </c:pt>
                <c:pt idx="54" formatCode="General">
                  <c:v>1716422400</c:v>
                </c:pt>
                <c:pt idx="55" formatCode="General">
                  <c:v>1716508800</c:v>
                </c:pt>
                <c:pt idx="56" formatCode="General">
                  <c:v>1716595200</c:v>
                </c:pt>
                <c:pt idx="57" formatCode="General">
                  <c:v>1716681600</c:v>
                </c:pt>
                <c:pt idx="58" formatCode="General">
                  <c:v>1716768000</c:v>
                </c:pt>
                <c:pt idx="59" formatCode="General">
                  <c:v>1716854400</c:v>
                </c:pt>
                <c:pt idx="60" formatCode="General">
                  <c:v>1716940800</c:v>
                </c:pt>
                <c:pt idx="61" formatCode="General">
                  <c:v>1717027200</c:v>
                </c:pt>
                <c:pt idx="62" formatCode="General">
                  <c:v>1717113600</c:v>
                </c:pt>
                <c:pt idx="63" formatCode="General">
                  <c:v>1717200000</c:v>
                </c:pt>
                <c:pt idx="64" formatCode="General">
                  <c:v>1717286400</c:v>
                </c:pt>
                <c:pt idx="65" formatCode="General">
                  <c:v>1717372800</c:v>
                </c:pt>
                <c:pt idx="66" formatCode="General">
                  <c:v>1717459200</c:v>
                </c:pt>
                <c:pt idx="67" formatCode="General">
                  <c:v>1717545600</c:v>
                </c:pt>
                <c:pt idx="68" formatCode="General">
                  <c:v>1717632000</c:v>
                </c:pt>
                <c:pt idx="69" formatCode="General">
                  <c:v>1717718400</c:v>
                </c:pt>
                <c:pt idx="70" formatCode="General">
                  <c:v>1717804800</c:v>
                </c:pt>
                <c:pt idx="71" formatCode="General">
                  <c:v>1717891200</c:v>
                </c:pt>
                <c:pt idx="72" formatCode="General">
                  <c:v>1717977600</c:v>
                </c:pt>
                <c:pt idx="73" formatCode="General">
                  <c:v>1718064000</c:v>
                </c:pt>
                <c:pt idx="74" formatCode="General">
                  <c:v>1718150400</c:v>
                </c:pt>
                <c:pt idx="75" formatCode="General">
                  <c:v>1718236800</c:v>
                </c:pt>
                <c:pt idx="76" formatCode="General">
                  <c:v>1718323200</c:v>
                </c:pt>
                <c:pt idx="77" formatCode="General">
                  <c:v>1718409600</c:v>
                </c:pt>
                <c:pt idx="78" formatCode="General">
                  <c:v>1718496000</c:v>
                </c:pt>
                <c:pt idx="79" formatCode="General">
                  <c:v>1718582400</c:v>
                </c:pt>
              </c:numCache>
            </c:numRef>
          </c:cat>
          <c:val>
            <c:numRef>
              <c:f>'Discounted Int Model_iBTC'!$I$2:$I$74</c:f>
              <c:numCache>
                <c:formatCode>0.0000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4398-9404-E1E4FD17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487234"/>
        <c:axId val="1324012872"/>
      </c:lineChart>
      <c:lineChart>
        <c:grouping val="standard"/>
        <c:varyColors val="0"/>
        <c:ser>
          <c:idx val="1"/>
          <c:order val="1"/>
          <c:tx>
            <c:strRef>
              <c:f>'Discounted Int Model_iBTC'!$C$1</c:f>
              <c:strCache>
                <c:ptCount val="1"/>
                <c:pt idx="0">
                  <c:v>iBTC_price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'Discounted Int Model_iBTC'!$B$2:$B$81</c:f>
              <c:numCache>
                <c:formatCode>0.00E+00</c:formatCode>
                <c:ptCount val="80"/>
                <c:pt idx="0">
                  <c:v>1711756800</c:v>
                </c:pt>
                <c:pt idx="1">
                  <c:v>1711843200</c:v>
                </c:pt>
                <c:pt idx="2">
                  <c:v>1711929600</c:v>
                </c:pt>
                <c:pt idx="3">
                  <c:v>1712016000</c:v>
                </c:pt>
                <c:pt idx="4">
                  <c:v>1712102400</c:v>
                </c:pt>
                <c:pt idx="5">
                  <c:v>1712188800</c:v>
                </c:pt>
                <c:pt idx="6">
                  <c:v>1712275200</c:v>
                </c:pt>
                <c:pt idx="7">
                  <c:v>1712361600</c:v>
                </c:pt>
                <c:pt idx="8">
                  <c:v>1712448000</c:v>
                </c:pt>
                <c:pt idx="9">
                  <c:v>1712534400</c:v>
                </c:pt>
                <c:pt idx="10">
                  <c:v>1712620800</c:v>
                </c:pt>
                <c:pt idx="11">
                  <c:v>1712707200</c:v>
                </c:pt>
                <c:pt idx="12">
                  <c:v>1712793600</c:v>
                </c:pt>
                <c:pt idx="13">
                  <c:v>1712880000</c:v>
                </c:pt>
                <c:pt idx="14">
                  <c:v>1712966400</c:v>
                </c:pt>
                <c:pt idx="15">
                  <c:v>1713052800</c:v>
                </c:pt>
                <c:pt idx="16" formatCode="General">
                  <c:v>1713139200</c:v>
                </c:pt>
                <c:pt idx="17" formatCode="General">
                  <c:v>1713225600</c:v>
                </c:pt>
                <c:pt idx="18" formatCode="General">
                  <c:v>1713312000</c:v>
                </c:pt>
                <c:pt idx="19" formatCode="General">
                  <c:v>1713398400</c:v>
                </c:pt>
                <c:pt idx="20" formatCode="General">
                  <c:v>1713484800</c:v>
                </c:pt>
                <c:pt idx="21" formatCode="General">
                  <c:v>1713571200</c:v>
                </c:pt>
                <c:pt idx="22" formatCode="General">
                  <c:v>1713657600</c:v>
                </c:pt>
                <c:pt idx="23" formatCode="General">
                  <c:v>1713744000</c:v>
                </c:pt>
                <c:pt idx="24" formatCode="General">
                  <c:v>1713830400</c:v>
                </c:pt>
                <c:pt idx="25" formatCode="General">
                  <c:v>1713916800</c:v>
                </c:pt>
                <c:pt idx="26" formatCode="General">
                  <c:v>1714003200</c:v>
                </c:pt>
                <c:pt idx="27" formatCode="General">
                  <c:v>1714089600</c:v>
                </c:pt>
                <c:pt idx="28" formatCode="General">
                  <c:v>1714176000</c:v>
                </c:pt>
                <c:pt idx="29" formatCode="General">
                  <c:v>1714262400</c:v>
                </c:pt>
                <c:pt idx="30" formatCode="General">
                  <c:v>1714348800</c:v>
                </c:pt>
                <c:pt idx="31" formatCode="General">
                  <c:v>1714435200</c:v>
                </c:pt>
                <c:pt idx="32" formatCode="General">
                  <c:v>1714521600</c:v>
                </c:pt>
                <c:pt idx="33" formatCode="General">
                  <c:v>1714608000</c:v>
                </c:pt>
                <c:pt idx="34" formatCode="General">
                  <c:v>1714694400</c:v>
                </c:pt>
                <c:pt idx="35" formatCode="General">
                  <c:v>1714780800</c:v>
                </c:pt>
                <c:pt idx="36" formatCode="General">
                  <c:v>1714867200</c:v>
                </c:pt>
                <c:pt idx="37" formatCode="General">
                  <c:v>1714953600</c:v>
                </c:pt>
                <c:pt idx="38" formatCode="General">
                  <c:v>1715040000</c:v>
                </c:pt>
                <c:pt idx="39" formatCode="General">
                  <c:v>1715126400</c:v>
                </c:pt>
                <c:pt idx="40" formatCode="General">
                  <c:v>1715212800</c:v>
                </c:pt>
                <c:pt idx="41" formatCode="General">
                  <c:v>1715299200</c:v>
                </c:pt>
                <c:pt idx="42" formatCode="General">
                  <c:v>1715385600</c:v>
                </c:pt>
                <c:pt idx="43" formatCode="General">
                  <c:v>1715472000</c:v>
                </c:pt>
                <c:pt idx="44" formatCode="General">
                  <c:v>1715558400</c:v>
                </c:pt>
                <c:pt idx="45" formatCode="General">
                  <c:v>1715644800</c:v>
                </c:pt>
                <c:pt idx="46" formatCode="General">
                  <c:v>1715731200</c:v>
                </c:pt>
                <c:pt idx="47" formatCode="General">
                  <c:v>1715817600</c:v>
                </c:pt>
                <c:pt idx="48" formatCode="General">
                  <c:v>1715904000</c:v>
                </c:pt>
                <c:pt idx="49" formatCode="General">
                  <c:v>1715990400</c:v>
                </c:pt>
                <c:pt idx="50" formatCode="General">
                  <c:v>1716076800</c:v>
                </c:pt>
                <c:pt idx="51" formatCode="General">
                  <c:v>1716163200</c:v>
                </c:pt>
                <c:pt idx="52" formatCode="General">
                  <c:v>1716249600</c:v>
                </c:pt>
                <c:pt idx="53" formatCode="General">
                  <c:v>1716336000</c:v>
                </c:pt>
                <c:pt idx="54" formatCode="General">
                  <c:v>1716422400</c:v>
                </c:pt>
                <c:pt idx="55" formatCode="General">
                  <c:v>1716508800</c:v>
                </c:pt>
                <c:pt idx="56" formatCode="General">
                  <c:v>1716595200</c:v>
                </c:pt>
                <c:pt idx="57" formatCode="General">
                  <c:v>1716681600</c:v>
                </c:pt>
                <c:pt idx="58" formatCode="General">
                  <c:v>1716768000</c:v>
                </c:pt>
                <c:pt idx="59" formatCode="General">
                  <c:v>1716854400</c:v>
                </c:pt>
                <c:pt idx="60" formatCode="General">
                  <c:v>1716940800</c:v>
                </c:pt>
                <c:pt idx="61" formatCode="General">
                  <c:v>1717027200</c:v>
                </c:pt>
                <c:pt idx="62" formatCode="General">
                  <c:v>1717113600</c:v>
                </c:pt>
                <c:pt idx="63" formatCode="General">
                  <c:v>1717200000</c:v>
                </c:pt>
                <c:pt idx="64" formatCode="General">
                  <c:v>1717286400</c:v>
                </c:pt>
                <c:pt idx="65" formatCode="General">
                  <c:v>1717372800</c:v>
                </c:pt>
                <c:pt idx="66" formatCode="General">
                  <c:v>1717459200</c:v>
                </c:pt>
                <c:pt idx="67" formatCode="General">
                  <c:v>1717545600</c:v>
                </c:pt>
                <c:pt idx="68" formatCode="General">
                  <c:v>1717632000</c:v>
                </c:pt>
                <c:pt idx="69" formatCode="General">
                  <c:v>1717718400</c:v>
                </c:pt>
                <c:pt idx="70" formatCode="General">
                  <c:v>1717804800</c:v>
                </c:pt>
                <c:pt idx="71" formatCode="General">
                  <c:v>1717891200</c:v>
                </c:pt>
                <c:pt idx="72" formatCode="General">
                  <c:v>1717977600</c:v>
                </c:pt>
                <c:pt idx="73" formatCode="General">
                  <c:v>1718064000</c:v>
                </c:pt>
                <c:pt idx="74" formatCode="General">
                  <c:v>1718150400</c:v>
                </c:pt>
                <c:pt idx="75" formatCode="General">
                  <c:v>1718236800</c:v>
                </c:pt>
                <c:pt idx="76" formatCode="General">
                  <c:v>1718323200</c:v>
                </c:pt>
                <c:pt idx="77" formatCode="General">
                  <c:v>1718409600</c:v>
                </c:pt>
                <c:pt idx="78" formatCode="General">
                  <c:v>1718496000</c:v>
                </c:pt>
                <c:pt idx="79" formatCode="General">
                  <c:v>1718582400</c:v>
                </c:pt>
              </c:numCache>
            </c:numRef>
          </c:cat>
          <c:val>
            <c:numRef>
              <c:f>'Discounted Int Model_iBTC'!$C$2:$C$82</c:f>
              <c:numCache>
                <c:formatCode>General</c:formatCode>
                <c:ptCount val="81"/>
                <c:pt idx="0">
                  <c:v>61180.19</c:v>
                </c:pt>
                <c:pt idx="1">
                  <c:v>59389.78</c:v>
                </c:pt>
                <c:pt idx="2">
                  <c:v>62265.45</c:v>
                </c:pt>
                <c:pt idx="3">
                  <c:v>59383.16</c:v>
                </c:pt>
                <c:pt idx="4">
                  <c:v>55924.89</c:v>
                </c:pt>
                <c:pt idx="5">
                  <c:v>55132.42</c:v>
                </c:pt>
                <c:pt idx="6">
                  <c:v>56192.01</c:v>
                </c:pt>
                <c:pt idx="7">
                  <c:v>57855.34</c:v>
                </c:pt>
                <c:pt idx="8">
                  <c:v>59737.279999999999</c:v>
                </c:pt>
                <c:pt idx="9">
                  <c:v>60357</c:v>
                </c:pt>
                <c:pt idx="10">
                  <c:v>61154.04</c:v>
                </c:pt>
                <c:pt idx="11">
                  <c:v>60054.6</c:v>
                </c:pt>
                <c:pt idx="12">
                  <c:v>60375.44</c:v>
                </c:pt>
                <c:pt idx="13">
                  <c:v>59736.22</c:v>
                </c:pt>
                <c:pt idx="14">
                  <c:v>61700.49</c:v>
                </c:pt>
                <c:pt idx="15">
                  <c:v>59878.18</c:v>
                </c:pt>
                <c:pt idx="16">
                  <c:v>59252.08</c:v>
                </c:pt>
                <c:pt idx="17">
                  <c:v>57342.14</c:v>
                </c:pt>
                <c:pt idx="18">
                  <c:v>56885.2</c:v>
                </c:pt>
                <c:pt idx="19">
                  <c:v>57349.57</c:v>
                </c:pt>
                <c:pt idx="20">
                  <c:v>58551.57</c:v>
                </c:pt>
                <c:pt idx="21">
                  <c:v>58237.13</c:v>
                </c:pt>
                <c:pt idx="22">
                  <c:v>60843.73</c:v>
                </c:pt>
                <c:pt idx="23">
                  <c:v>60296.32</c:v>
                </c:pt>
                <c:pt idx="24">
                  <c:v>61759.41</c:v>
                </c:pt>
                <c:pt idx="25">
                  <c:v>60432.65</c:v>
                </c:pt>
                <c:pt idx="26">
                  <c:v>58033.94</c:v>
                </c:pt>
                <c:pt idx="27">
                  <c:v>58847.86</c:v>
                </c:pt>
                <c:pt idx="28">
                  <c:v>59334.89</c:v>
                </c:pt>
                <c:pt idx="29">
                  <c:v>59802.9</c:v>
                </c:pt>
                <c:pt idx="30">
                  <c:v>59424.21</c:v>
                </c:pt>
                <c:pt idx="31">
                  <c:v>59800.5</c:v>
                </c:pt>
                <c:pt idx="32">
                  <c:v>57116.13</c:v>
                </c:pt>
                <c:pt idx="33">
                  <c:v>55666.239999999998</c:v>
                </c:pt>
                <c:pt idx="34">
                  <c:v>56138.8</c:v>
                </c:pt>
                <c:pt idx="35">
                  <c:v>57955.8</c:v>
                </c:pt>
                <c:pt idx="36">
                  <c:v>58206.36</c:v>
                </c:pt>
                <c:pt idx="37">
                  <c:v>57394.58</c:v>
                </c:pt>
                <c:pt idx="38">
                  <c:v>57138.35</c:v>
                </c:pt>
                <c:pt idx="39">
                  <c:v>56270.49</c:v>
                </c:pt>
                <c:pt idx="40">
                  <c:v>56698.86</c:v>
                </c:pt>
                <c:pt idx="41">
                  <c:v>58039.64</c:v>
                </c:pt>
                <c:pt idx="42">
                  <c:v>56642.37</c:v>
                </c:pt>
                <c:pt idx="43">
                  <c:v>55498.15</c:v>
                </c:pt>
                <c:pt idx="44">
                  <c:v>55481.63</c:v>
                </c:pt>
                <c:pt idx="45">
                  <c:v>57243.839999999997</c:v>
                </c:pt>
                <c:pt idx="46">
                  <c:v>57787.44</c:v>
                </c:pt>
                <c:pt idx="47">
                  <c:v>62167.7</c:v>
                </c:pt>
                <c:pt idx="48">
                  <c:v>61656.66</c:v>
                </c:pt>
                <c:pt idx="49">
                  <c:v>62781.8</c:v>
                </c:pt>
                <c:pt idx="50">
                  <c:v>62783.3</c:v>
                </c:pt>
                <c:pt idx="51">
                  <c:v>64823.37</c:v>
                </c:pt>
                <c:pt idx="52">
                  <c:v>70248.759999999995</c:v>
                </c:pt>
                <c:pt idx="53">
                  <c:v>68363.42</c:v>
                </c:pt>
                <c:pt idx="54">
                  <c:v>68314.899999999994</c:v>
                </c:pt>
                <c:pt idx="55">
                  <c:v>67759.39</c:v>
                </c:pt>
                <c:pt idx="56">
                  <c:v>67507.490000000005</c:v>
                </c:pt>
                <c:pt idx="57">
                  <c:v>69986.69</c:v>
                </c:pt>
                <c:pt idx="58">
                  <c:v>67043.539999999994</c:v>
                </c:pt>
                <c:pt idx="59">
                  <c:v>68728.350000000006</c:v>
                </c:pt>
                <c:pt idx="60">
                  <c:v>67885.179999999993</c:v>
                </c:pt>
                <c:pt idx="61">
                  <c:v>66732.42</c:v>
                </c:pt>
                <c:pt idx="62">
                  <c:v>68449.119999999995</c:v>
                </c:pt>
                <c:pt idx="63">
                  <c:v>66216.639999999999</c:v>
                </c:pt>
                <c:pt idx="64">
                  <c:v>66696.179999999993</c:v>
                </c:pt>
                <c:pt idx="65">
                  <c:v>67078.039999999994</c:v>
                </c:pt>
                <c:pt idx="66">
                  <c:v>68136.570000000007</c:v>
                </c:pt>
                <c:pt idx="67">
                  <c:v>70648.06</c:v>
                </c:pt>
                <c:pt idx="68">
                  <c:v>69656.149999999994</c:v>
                </c:pt>
                <c:pt idx="69">
                  <c:v>69638.87</c:v>
                </c:pt>
                <c:pt idx="70">
                  <c:v>66541.820000000007</c:v>
                </c:pt>
                <c:pt idx="71">
                  <c:v>68803.47</c:v>
                </c:pt>
                <c:pt idx="72">
                  <c:v>67823.38</c:v>
                </c:pt>
                <c:pt idx="73">
                  <c:v>67734.22</c:v>
                </c:pt>
                <c:pt idx="74">
                  <c:v>66460.47</c:v>
                </c:pt>
                <c:pt idx="75">
                  <c:v>66270.84</c:v>
                </c:pt>
                <c:pt idx="76">
                  <c:v>63275.7</c:v>
                </c:pt>
                <c:pt idx="77">
                  <c:v>64110.99</c:v>
                </c:pt>
                <c:pt idx="78">
                  <c:v>64684.02</c:v>
                </c:pt>
                <c:pt idx="79">
                  <c:v>65122.47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4398-9404-E1E4FD17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19308"/>
        <c:axId val="427778571"/>
      </c:lineChart>
      <c:catAx>
        <c:axId val="1532487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012872"/>
        <c:crosses val="autoZero"/>
        <c:auto val="1"/>
        <c:lblAlgn val="ctr"/>
        <c:lblOffset val="100"/>
        <c:noMultiLvlLbl val="1"/>
      </c:catAx>
      <c:valAx>
        <c:axId val="1324012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487234"/>
        <c:crosses val="autoZero"/>
        <c:crossBetween val="between"/>
      </c:valAx>
      <c:catAx>
        <c:axId val="1427719308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427778571"/>
        <c:crosses val="autoZero"/>
        <c:auto val="1"/>
        <c:lblAlgn val="ctr"/>
        <c:lblOffset val="100"/>
        <c:noMultiLvlLbl val="1"/>
      </c:catAx>
      <c:valAx>
        <c:axId val="4277785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771930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iTCR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'Discounted Int Model_iETH'!$G$1</c:f>
              <c:strCache>
                <c:ptCount val="1"/>
                <c:pt idx="0">
                  <c:v>iTCR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'Discounted Int Model_iETH'!$A$2:$A$81</c:f>
              <c:numCache>
                <c:formatCode>d"-"mmm"-"yyyy</c:formatCode>
                <c:ptCount val="80"/>
                <c:pt idx="0">
                  <c:v>45381</c:v>
                </c:pt>
                <c:pt idx="1">
                  <c:v>45382</c:v>
                </c:pt>
                <c:pt idx="2">
                  <c:v>45383</c:v>
                </c:pt>
                <c:pt idx="3">
                  <c:v>45384</c:v>
                </c:pt>
                <c:pt idx="4">
                  <c:v>45385</c:v>
                </c:pt>
                <c:pt idx="5">
                  <c:v>45386</c:v>
                </c:pt>
                <c:pt idx="6">
                  <c:v>45387</c:v>
                </c:pt>
                <c:pt idx="7">
                  <c:v>45388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45394</c:v>
                </c:pt>
                <c:pt idx="14">
                  <c:v>45395</c:v>
                </c:pt>
                <c:pt idx="15">
                  <c:v>45396</c:v>
                </c:pt>
                <c:pt idx="16">
                  <c:v>45397</c:v>
                </c:pt>
                <c:pt idx="17">
                  <c:v>45398</c:v>
                </c:pt>
                <c:pt idx="18">
                  <c:v>45399</c:v>
                </c:pt>
                <c:pt idx="19">
                  <c:v>45400</c:v>
                </c:pt>
                <c:pt idx="20">
                  <c:v>45401</c:v>
                </c:pt>
                <c:pt idx="21">
                  <c:v>45402</c:v>
                </c:pt>
                <c:pt idx="22">
                  <c:v>45403</c:v>
                </c:pt>
                <c:pt idx="23">
                  <c:v>45404</c:v>
                </c:pt>
                <c:pt idx="24">
                  <c:v>45405</c:v>
                </c:pt>
                <c:pt idx="25">
                  <c:v>45406</c:v>
                </c:pt>
                <c:pt idx="26">
                  <c:v>45407</c:v>
                </c:pt>
                <c:pt idx="27">
                  <c:v>45408</c:v>
                </c:pt>
                <c:pt idx="28">
                  <c:v>45409</c:v>
                </c:pt>
                <c:pt idx="29">
                  <c:v>45410</c:v>
                </c:pt>
                <c:pt idx="30">
                  <c:v>45411</c:v>
                </c:pt>
                <c:pt idx="31">
                  <c:v>45412</c:v>
                </c:pt>
                <c:pt idx="32">
                  <c:v>45413</c:v>
                </c:pt>
                <c:pt idx="33">
                  <c:v>45414</c:v>
                </c:pt>
                <c:pt idx="34">
                  <c:v>45415</c:v>
                </c:pt>
                <c:pt idx="35">
                  <c:v>45416</c:v>
                </c:pt>
                <c:pt idx="36">
                  <c:v>45417</c:v>
                </c:pt>
                <c:pt idx="37">
                  <c:v>45418</c:v>
                </c:pt>
                <c:pt idx="38">
                  <c:v>45419</c:v>
                </c:pt>
                <c:pt idx="39">
                  <c:v>45420</c:v>
                </c:pt>
                <c:pt idx="40">
                  <c:v>45421</c:v>
                </c:pt>
                <c:pt idx="41">
                  <c:v>45422</c:v>
                </c:pt>
                <c:pt idx="42">
                  <c:v>45423</c:v>
                </c:pt>
                <c:pt idx="43">
                  <c:v>45424</c:v>
                </c:pt>
                <c:pt idx="44">
                  <c:v>45425</c:v>
                </c:pt>
                <c:pt idx="45">
                  <c:v>45426</c:v>
                </c:pt>
                <c:pt idx="46">
                  <c:v>45427</c:v>
                </c:pt>
                <c:pt idx="47">
                  <c:v>45428</c:v>
                </c:pt>
                <c:pt idx="48">
                  <c:v>45429</c:v>
                </c:pt>
                <c:pt idx="49">
                  <c:v>45430</c:v>
                </c:pt>
                <c:pt idx="50">
                  <c:v>45431</c:v>
                </c:pt>
                <c:pt idx="51">
                  <c:v>45432</c:v>
                </c:pt>
                <c:pt idx="52">
                  <c:v>45433</c:v>
                </c:pt>
                <c:pt idx="53">
                  <c:v>45434</c:v>
                </c:pt>
                <c:pt idx="54">
                  <c:v>45435</c:v>
                </c:pt>
                <c:pt idx="55">
                  <c:v>45436</c:v>
                </c:pt>
                <c:pt idx="56">
                  <c:v>45437</c:v>
                </c:pt>
                <c:pt idx="57">
                  <c:v>45438</c:v>
                </c:pt>
                <c:pt idx="58">
                  <c:v>45439</c:v>
                </c:pt>
                <c:pt idx="59">
                  <c:v>45440</c:v>
                </c:pt>
                <c:pt idx="60">
                  <c:v>45441</c:v>
                </c:pt>
                <c:pt idx="61">
                  <c:v>45442</c:v>
                </c:pt>
                <c:pt idx="62">
                  <c:v>45443</c:v>
                </c:pt>
                <c:pt idx="63">
                  <c:v>45444</c:v>
                </c:pt>
                <c:pt idx="64">
                  <c:v>45445</c:v>
                </c:pt>
                <c:pt idx="65">
                  <c:v>45446</c:v>
                </c:pt>
                <c:pt idx="66">
                  <c:v>45447</c:v>
                </c:pt>
                <c:pt idx="67">
                  <c:v>45448</c:v>
                </c:pt>
                <c:pt idx="68">
                  <c:v>45449</c:v>
                </c:pt>
                <c:pt idx="69">
                  <c:v>45450</c:v>
                </c:pt>
                <c:pt idx="70">
                  <c:v>45451</c:v>
                </c:pt>
                <c:pt idx="71">
                  <c:v>45452</c:v>
                </c:pt>
                <c:pt idx="72">
                  <c:v>45453</c:v>
                </c:pt>
                <c:pt idx="73">
                  <c:v>45454</c:v>
                </c:pt>
                <c:pt idx="74">
                  <c:v>45455</c:v>
                </c:pt>
                <c:pt idx="75">
                  <c:v>45456</c:v>
                </c:pt>
                <c:pt idx="76">
                  <c:v>45457</c:v>
                </c:pt>
                <c:pt idx="77">
                  <c:v>45458</c:v>
                </c:pt>
                <c:pt idx="78">
                  <c:v>45459</c:v>
                </c:pt>
                <c:pt idx="79">
                  <c:v>45460</c:v>
                </c:pt>
              </c:numCache>
            </c:numRef>
          </c:cat>
          <c:val>
            <c:numRef>
              <c:f>'Discounted Int Model_iETH'!$G$2:$G$81</c:f>
              <c:numCache>
                <c:formatCode>General</c:formatCode>
                <c:ptCount val="80"/>
                <c:pt idx="0">
                  <c:v>2.04345</c:v>
                </c:pt>
                <c:pt idx="1">
                  <c:v>1.9874419999999999</c:v>
                </c:pt>
                <c:pt idx="2">
                  <c:v>1.93414</c:v>
                </c:pt>
                <c:pt idx="3">
                  <c:v>1.9225129999999999</c:v>
                </c:pt>
                <c:pt idx="4">
                  <c:v>1.9211229999999999</c:v>
                </c:pt>
                <c:pt idx="5">
                  <c:v>1.8691679999999999</c:v>
                </c:pt>
                <c:pt idx="6">
                  <c:v>1.9016379999999999</c:v>
                </c:pt>
                <c:pt idx="7">
                  <c:v>1.9003410000000001</c:v>
                </c:pt>
                <c:pt idx="8">
                  <c:v>1.902393</c:v>
                </c:pt>
                <c:pt idx="9">
                  <c:v>1.868876</c:v>
                </c:pt>
                <c:pt idx="10">
                  <c:v>1.843664</c:v>
                </c:pt>
                <c:pt idx="11">
                  <c:v>1.8820950000000001</c:v>
                </c:pt>
                <c:pt idx="12">
                  <c:v>1.845647</c:v>
                </c:pt>
                <c:pt idx="13">
                  <c:v>1.874463</c:v>
                </c:pt>
                <c:pt idx="14">
                  <c:v>1.858652</c:v>
                </c:pt>
                <c:pt idx="15">
                  <c:v>1.845099</c:v>
                </c:pt>
                <c:pt idx="16">
                  <c:v>1.877488</c:v>
                </c:pt>
                <c:pt idx="17">
                  <c:v>1.8897219999999999</c:v>
                </c:pt>
                <c:pt idx="18">
                  <c:v>1.892536</c:v>
                </c:pt>
                <c:pt idx="19">
                  <c:v>1.9249270000000001</c:v>
                </c:pt>
                <c:pt idx="20">
                  <c:v>1.947695</c:v>
                </c:pt>
                <c:pt idx="21">
                  <c:v>2.0136229999999999</c:v>
                </c:pt>
                <c:pt idx="22">
                  <c:v>2.1021139999999998</c:v>
                </c:pt>
                <c:pt idx="23">
                  <c:v>2.0821369999999999</c:v>
                </c:pt>
                <c:pt idx="24">
                  <c:v>2.1186569999999998</c:v>
                </c:pt>
                <c:pt idx="25">
                  <c:v>2.0570979999999999</c:v>
                </c:pt>
                <c:pt idx="26">
                  <c:v>1.992429</c:v>
                </c:pt>
                <c:pt idx="27">
                  <c:v>1.895519</c:v>
                </c:pt>
                <c:pt idx="28">
                  <c:v>1.879934</c:v>
                </c:pt>
                <c:pt idx="29">
                  <c:v>1.840463</c:v>
                </c:pt>
                <c:pt idx="30">
                  <c:v>1.881796</c:v>
                </c:pt>
                <c:pt idx="31">
                  <c:v>1.8964620000000001</c:v>
                </c:pt>
                <c:pt idx="32">
                  <c:v>2.019374</c:v>
                </c:pt>
                <c:pt idx="33">
                  <c:v>2.0881150000000002</c:v>
                </c:pt>
                <c:pt idx="34">
                  <c:v>2.1154329999999999</c:v>
                </c:pt>
                <c:pt idx="35">
                  <c:v>2.0782989999999999</c:v>
                </c:pt>
                <c:pt idx="36">
                  <c:v>2.0516519999999998</c:v>
                </c:pt>
                <c:pt idx="37">
                  <c:v>2.015482</c:v>
                </c:pt>
                <c:pt idx="38">
                  <c:v>2.0519669999999999</c:v>
                </c:pt>
                <c:pt idx="39">
                  <c:v>2.1122160000000001</c:v>
                </c:pt>
                <c:pt idx="40">
                  <c:v>2.19665</c:v>
                </c:pt>
                <c:pt idx="41">
                  <c:v>2.1167050000000001</c:v>
                </c:pt>
                <c:pt idx="42">
                  <c:v>2.1372239999999998</c:v>
                </c:pt>
                <c:pt idx="43">
                  <c:v>2.091431</c:v>
                </c:pt>
                <c:pt idx="44">
                  <c:v>2.0717089999999998</c:v>
                </c:pt>
                <c:pt idx="45">
                  <c:v>2.0602</c:v>
                </c:pt>
                <c:pt idx="46">
                  <c:v>2.0641470000000002</c:v>
                </c:pt>
                <c:pt idx="47">
                  <c:v>2.0735350000000001</c:v>
                </c:pt>
                <c:pt idx="48">
                  <c:v>2.1737570000000002</c:v>
                </c:pt>
                <c:pt idx="49">
                  <c:v>2.1704870000000001</c:v>
                </c:pt>
                <c:pt idx="50">
                  <c:v>2.1556350000000002</c:v>
                </c:pt>
                <c:pt idx="51">
                  <c:v>2.1003180000000001</c:v>
                </c:pt>
                <c:pt idx="52">
                  <c:v>1.936561</c:v>
                </c:pt>
                <c:pt idx="53">
                  <c:v>1.8728739999999999</c:v>
                </c:pt>
                <c:pt idx="54">
                  <c:v>1.872485</c:v>
                </c:pt>
                <c:pt idx="55">
                  <c:v>1.851872</c:v>
                </c:pt>
                <c:pt idx="56">
                  <c:v>1.856797</c:v>
                </c:pt>
                <c:pt idx="57">
                  <c:v>1.8620239999999999</c:v>
                </c:pt>
                <c:pt idx="58">
                  <c:v>1.8125169999999999</c:v>
                </c:pt>
                <c:pt idx="59">
                  <c:v>1.838255</c:v>
                </c:pt>
                <c:pt idx="60">
                  <c:v>1.8351360000000001</c:v>
                </c:pt>
                <c:pt idx="61">
                  <c:v>1.860644</c:v>
                </c:pt>
                <c:pt idx="62">
                  <c:v>1.8680779999999999</c:v>
                </c:pt>
                <c:pt idx="63">
                  <c:v>1.8701920000000001</c:v>
                </c:pt>
                <c:pt idx="64">
                  <c:v>1.8600270000000001</c:v>
                </c:pt>
                <c:pt idx="65">
                  <c:v>1.868655</c:v>
                </c:pt>
                <c:pt idx="66">
                  <c:v>1.920763</c:v>
                </c:pt>
                <c:pt idx="67">
                  <c:v>1.9186780000000001</c:v>
                </c:pt>
                <c:pt idx="68">
                  <c:v>1.898258</c:v>
                </c:pt>
                <c:pt idx="69">
                  <c:v>1.91811</c:v>
                </c:pt>
                <c:pt idx="70">
                  <c:v>1.951179</c:v>
                </c:pt>
                <c:pt idx="71">
                  <c:v>1.899662</c:v>
                </c:pt>
                <c:pt idx="72">
                  <c:v>1.924107</c:v>
                </c:pt>
                <c:pt idx="73">
                  <c:v>1.930534</c:v>
                </c:pt>
                <c:pt idx="74">
                  <c:v>1.9540519999999999</c:v>
                </c:pt>
                <c:pt idx="75">
                  <c:v>1.9914849999999999</c:v>
                </c:pt>
                <c:pt idx="76">
                  <c:v>1.9677929999999999</c:v>
                </c:pt>
                <c:pt idx="77">
                  <c:v>1.9383090000000001</c:v>
                </c:pt>
                <c:pt idx="78">
                  <c:v>1.928625</c:v>
                </c:pt>
                <c:pt idx="79">
                  <c:v>1.834157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8-4AFF-903A-01174F83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615522"/>
        <c:axId val="220929363"/>
      </c:lineChart>
      <c:lineChart>
        <c:grouping val="standard"/>
        <c:varyColors val="0"/>
        <c:ser>
          <c:idx val="1"/>
          <c:order val="1"/>
          <c:tx>
            <c:strRef>
              <c:f>'Discounted Int Model_iETH'!$I$1</c:f>
              <c:strCache>
                <c:ptCount val="1"/>
                <c:pt idx="0">
                  <c:v>Interest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'Discounted Int Model_iETH'!$A$2:$A$81</c:f>
              <c:numCache>
                <c:formatCode>d"-"mmm"-"yyyy</c:formatCode>
                <c:ptCount val="80"/>
                <c:pt idx="0">
                  <c:v>45381</c:v>
                </c:pt>
                <c:pt idx="1">
                  <c:v>45382</c:v>
                </c:pt>
                <c:pt idx="2">
                  <c:v>45383</c:v>
                </c:pt>
                <c:pt idx="3">
                  <c:v>45384</c:v>
                </c:pt>
                <c:pt idx="4">
                  <c:v>45385</c:v>
                </c:pt>
                <c:pt idx="5">
                  <c:v>45386</c:v>
                </c:pt>
                <c:pt idx="6">
                  <c:v>45387</c:v>
                </c:pt>
                <c:pt idx="7">
                  <c:v>45388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45394</c:v>
                </c:pt>
                <c:pt idx="14">
                  <c:v>45395</c:v>
                </c:pt>
                <c:pt idx="15">
                  <c:v>45396</c:v>
                </c:pt>
                <c:pt idx="16">
                  <c:v>45397</c:v>
                </c:pt>
                <c:pt idx="17">
                  <c:v>45398</c:v>
                </c:pt>
                <c:pt idx="18">
                  <c:v>45399</c:v>
                </c:pt>
                <c:pt idx="19">
                  <c:v>45400</c:v>
                </c:pt>
                <c:pt idx="20">
                  <c:v>45401</c:v>
                </c:pt>
                <c:pt idx="21">
                  <c:v>45402</c:v>
                </c:pt>
                <c:pt idx="22">
                  <c:v>45403</c:v>
                </c:pt>
                <c:pt idx="23">
                  <c:v>45404</c:v>
                </c:pt>
                <c:pt idx="24">
                  <c:v>45405</c:v>
                </c:pt>
                <c:pt idx="25">
                  <c:v>45406</c:v>
                </c:pt>
                <c:pt idx="26">
                  <c:v>45407</c:v>
                </c:pt>
                <c:pt idx="27">
                  <c:v>45408</c:v>
                </c:pt>
                <c:pt idx="28">
                  <c:v>45409</c:v>
                </c:pt>
                <c:pt idx="29">
                  <c:v>45410</c:v>
                </c:pt>
                <c:pt idx="30">
                  <c:v>45411</c:v>
                </c:pt>
                <c:pt idx="31">
                  <c:v>45412</c:v>
                </c:pt>
                <c:pt idx="32">
                  <c:v>45413</c:v>
                </c:pt>
                <c:pt idx="33">
                  <c:v>45414</c:v>
                </c:pt>
                <c:pt idx="34">
                  <c:v>45415</c:v>
                </c:pt>
                <c:pt idx="35">
                  <c:v>45416</c:v>
                </c:pt>
                <c:pt idx="36">
                  <c:v>45417</c:v>
                </c:pt>
                <c:pt idx="37">
                  <c:v>45418</c:v>
                </c:pt>
                <c:pt idx="38">
                  <c:v>45419</c:v>
                </c:pt>
                <c:pt idx="39">
                  <c:v>45420</c:v>
                </c:pt>
                <c:pt idx="40">
                  <c:v>45421</c:v>
                </c:pt>
                <c:pt idx="41">
                  <c:v>45422</c:v>
                </c:pt>
                <c:pt idx="42">
                  <c:v>45423</c:v>
                </c:pt>
                <c:pt idx="43">
                  <c:v>45424</c:v>
                </c:pt>
                <c:pt idx="44">
                  <c:v>45425</c:v>
                </c:pt>
                <c:pt idx="45">
                  <c:v>45426</c:v>
                </c:pt>
                <c:pt idx="46">
                  <c:v>45427</c:v>
                </c:pt>
                <c:pt idx="47">
                  <c:v>45428</c:v>
                </c:pt>
                <c:pt idx="48">
                  <c:v>45429</c:v>
                </c:pt>
                <c:pt idx="49">
                  <c:v>45430</c:v>
                </c:pt>
                <c:pt idx="50">
                  <c:v>45431</c:v>
                </c:pt>
                <c:pt idx="51">
                  <c:v>45432</c:v>
                </c:pt>
                <c:pt idx="52">
                  <c:v>45433</c:v>
                </c:pt>
                <c:pt idx="53">
                  <c:v>45434</c:v>
                </c:pt>
                <c:pt idx="54">
                  <c:v>45435</c:v>
                </c:pt>
                <c:pt idx="55">
                  <c:v>45436</c:v>
                </c:pt>
                <c:pt idx="56">
                  <c:v>45437</c:v>
                </c:pt>
                <c:pt idx="57">
                  <c:v>45438</c:v>
                </c:pt>
                <c:pt idx="58">
                  <c:v>45439</c:v>
                </c:pt>
                <c:pt idx="59">
                  <c:v>45440</c:v>
                </c:pt>
                <c:pt idx="60">
                  <c:v>45441</c:v>
                </c:pt>
                <c:pt idx="61">
                  <c:v>45442</c:v>
                </c:pt>
                <c:pt idx="62">
                  <c:v>45443</c:v>
                </c:pt>
                <c:pt idx="63">
                  <c:v>45444</c:v>
                </c:pt>
                <c:pt idx="64">
                  <c:v>45445</c:v>
                </c:pt>
                <c:pt idx="65">
                  <c:v>45446</c:v>
                </c:pt>
                <c:pt idx="66">
                  <c:v>45447</c:v>
                </c:pt>
                <c:pt idx="67">
                  <c:v>45448</c:v>
                </c:pt>
                <c:pt idx="68">
                  <c:v>45449</c:v>
                </c:pt>
                <c:pt idx="69">
                  <c:v>45450</c:v>
                </c:pt>
                <c:pt idx="70">
                  <c:v>45451</c:v>
                </c:pt>
                <c:pt idx="71">
                  <c:v>45452</c:v>
                </c:pt>
                <c:pt idx="72">
                  <c:v>45453</c:v>
                </c:pt>
                <c:pt idx="73">
                  <c:v>45454</c:v>
                </c:pt>
                <c:pt idx="74">
                  <c:v>45455</c:v>
                </c:pt>
                <c:pt idx="75">
                  <c:v>45456</c:v>
                </c:pt>
                <c:pt idx="76">
                  <c:v>45457</c:v>
                </c:pt>
                <c:pt idx="77">
                  <c:v>45458</c:v>
                </c:pt>
                <c:pt idx="78">
                  <c:v>45459</c:v>
                </c:pt>
                <c:pt idx="79">
                  <c:v>45460</c:v>
                </c:pt>
              </c:numCache>
            </c:numRef>
          </c:cat>
          <c:val>
            <c:numRef>
              <c:f>'Discounted Int Model_iETH'!$I$2:$I$74</c:f>
              <c:numCache>
                <c:formatCode>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8-4AFF-903A-01174F83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420516"/>
        <c:axId val="1454219436"/>
      </c:lineChart>
      <c:dateAx>
        <c:axId val="1502615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d&quot;-&quot;mmm&quot;-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0929363"/>
        <c:crosses val="autoZero"/>
        <c:auto val="1"/>
        <c:lblOffset val="100"/>
        <c:baseTimeUnit val="days"/>
      </c:dateAx>
      <c:valAx>
        <c:axId val="220929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2615522"/>
        <c:crosses val="autoZero"/>
        <c:crossBetween val="between"/>
      </c:valAx>
      <c:dateAx>
        <c:axId val="898420516"/>
        <c:scaling>
          <c:orientation val="minMax"/>
        </c:scaling>
        <c:delete val="1"/>
        <c:axPos val="b"/>
        <c:numFmt formatCode="d&quot;-&quot;mmm&quot;-&quot;yyyy" sourceLinked="1"/>
        <c:majorTickMark val="none"/>
        <c:minorTickMark val="none"/>
        <c:tickLblPos val="nextTo"/>
        <c:crossAx val="1454219436"/>
        <c:crosses val="autoZero"/>
        <c:auto val="1"/>
        <c:lblOffset val="100"/>
        <c:baseTimeUnit val="days"/>
      </c:dateAx>
      <c:valAx>
        <c:axId val="14542194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842051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peg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'Discounted Int Model_iETH'!$I$1</c:f>
              <c:strCache>
                <c:ptCount val="1"/>
                <c:pt idx="0">
                  <c:v>Interest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'Discounted Int Model_iETH'!$B$2:$B$81</c:f>
              <c:numCache>
                <c:formatCode>0.00E+00</c:formatCode>
                <c:ptCount val="80"/>
                <c:pt idx="0">
                  <c:v>1711756800</c:v>
                </c:pt>
                <c:pt idx="1">
                  <c:v>1711843200</c:v>
                </c:pt>
                <c:pt idx="2">
                  <c:v>1711929600</c:v>
                </c:pt>
                <c:pt idx="3">
                  <c:v>1712016000</c:v>
                </c:pt>
                <c:pt idx="4">
                  <c:v>1712102400</c:v>
                </c:pt>
                <c:pt idx="5">
                  <c:v>1712188800</c:v>
                </c:pt>
                <c:pt idx="6">
                  <c:v>1712275200</c:v>
                </c:pt>
                <c:pt idx="7">
                  <c:v>1712361600</c:v>
                </c:pt>
                <c:pt idx="8">
                  <c:v>1712448000</c:v>
                </c:pt>
                <c:pt idx="9">
                  <c:v>1712534400</c:v>
                </c:pt>
                <c:pt idx="10">
                  <c:v>1712620800</c:v>
                </c:pt>
                <c:pt idx="11">
                  <c:v>1712707200</c:v>
                </c:pt>
                <c:pt idx="12">
                  <c:v>1712793600</c:v>
                </c:pt>
                <c:pt idx="13">
                  <c:v>1712880000</c:v>
                </c:pt>
                <c:pt idx="14">
                  <c:v>1712966400</c:v>
                </c:pt>
                <c:pt idx="15">
                  <c:v>1713052800</c:v>
                </c:pt>
                <c:pt idx="16" formatCode="General">
                  <c:v>1713139200</c:v>
                </c:pt>
                <c:pt idx="17" formatCode="General">
                  <c:v>1713225600</c:v>
                </c:pt>
                <c:pt idx="18" formatCode="General">
                  <c:v>1713312000</c:v>
                </c:pt>
                <c:pt idx="19" formatCode="General">
                  <c:v>1713398400</c:v>
                </c:pt>
                <c:pt idx="20" formatCode="General">
                  <c:v>1713484800</c:v>
                </c:pt>
                <c:pt idx="21" formatCode="General">
                  <c:v>1713571200</c:v>
                </c:pt>
                <c:pt idx="22" formatCode="General">
                  <c:v>1713657600</c:v>
                </c:pt>
                <c:pt idx="23" formatCode="General">
                  <c:v>1713744000</c:v>
                </c:pt>
                <c:pt idx="24" formatCode="General">
                  <c:v>1713830400</c:v>
                </c:pt>
                <c:pt idx="25" formatCode="General">
                  <c:v>1713916800</c:v>
                </c:pt>
                <c:pt idx="26" formatCode="General">
                  <c:v>1714003200</c:v>
                </c:pt>
                <c:pt idx="27" formatCode="General">
                  <c:v>1714089600</c:v>
                </c:pt>
                <c:pt idx="28" formatCode="General">
                  <c:v>1714176000</c:v>
                </c:pt>
                <c:pt idx="29" formatCode="General">
                  <c:v>1714262400</c:v>
                </c:pt>
                <c:pt idx="30" formatCode="General">
                  <c:v>1714348800</c:v>
                </c:pt>
                <c:pt idx="31" formatCode="General">
                  <c:v>1714435200</c:v>
                </c:pt>
                <c:pt idx="32" formatCode="General">
                  <c:v>1714521600</c:v>
                </c:pt>
                <c:pt idx="33" formatCode="General">
                  <c:v>1714608000</c:v>
                </c:pt>
                <c:pt idx="34" formatCode="General">
                  <c:v>1714694400</c:v>
                </c:pt>
                <c:pt idx="35" formatCode="General">
                  <c:v>1714780800</c:v>
                </c:pt>
                <c:pt idx="36" formatCode="General">
                  <c:v>1714867200</c:v>
                </c:pt>
                <c:pt idx="37" formatCode="General">
                  <c:v>1714953600</c:v>
                </c:pt>
                <c:pt idx="38" formatCode="General">
                  <c:v>1715040000</c:v>
                </c:pt>
                <c:pt idx="39" formatCode="General">
                  <c:v>1715126400</c:v>
                </c:pt>
                <c:pt idx="40" formatCode="General">
                  <c:v>1715212800</c:v>
                </c:pt>
                <c:pt idx="41" formatCode="General">
                  <c:v>1715299200</c:v>
                </c:pt>
                <c:pt idx="42" formatCode="General">
                  <c:v>1715385600</c:v>
                </c:pt>
                <c:pt idx="43" formatCode="General">
                  <c:v>1715472000</c:v>
                </c:pt>
                <c:pt idx="44" formatCode="General">
                  <c:v>1715558400</c:v>
                </c:pt>
                <c:pt idx="45" formatCode="General">
                  <c:v>1715644800</c:v>
                </c:pt>
                <c:pt idx="46" formatCode="General">
                  <c:v>1715731200</c:v>
                </c:pt>
                <c:pt idx="47" formatCode="General">
                  <c:v>1715817600</c:v>
                </c:pt>
                <c:pt idx="48" formatCode="General">
                  <c:v>1715904000</c:v>
                </c:pt>
                <c:pt idx="49" formatCode="General">
                  <c:v>1715990400</c:v>
                </c:pt>
                <c:pt idx="50" formatCode="General">
                  <c:v>1716076800</c:v>
                </c:pt>
                <c:pt idx="51" formatCode="General">
                  <c:v>1716163200</c:v>
                </c:pt>
                <c:pt idx="52" formatCode="General">
                  <c:v>1716249600</c:v>
                </c:pt>
                <c:pt idx="53" formatCode="General">
                  <c:v>1716336000</c:v>
                </c:pt>
                <c:pt idx="54" formatCode="General">
                  <c:v>1716422400</c:v>
                </c:pt>
                <c:pt idx="55" formatCode="General">
                  <c:v>1716508800</c:v>
                </c:pt>
                <c:pt idx="56" formatCode="General">
                  <c:v>1716595200</c:v>
                </c:pt>
                <c:pt idx="57" formatCode="General">
                  <c:v>1716681600</c:v>
                </c:pt>
                <c:pt idx="58" formatCode="General">
                  <c:v>1716768000</c:v>
                </c:pt>
                <c:pt idx="59" formatCode="General">
                  <c:v>1716854400</c:v>
                </c:pt>
                <c:pt idx="60" formatCode="General">
                  <c:v>1716940800</c:v>
                </c:pt>
                <c:pt idx="61" formatCode="General">
                  <c:v>1717027200</c:v>
                </c:pt>
                <c:pt idx="62" formatCode="General">
                  <c:v>1717113600</c:v>
                </c:pt>
                <c:pt idx="63" formatCode="General">
                  <c:v>1717200000</c:v>
                </c:pt>
                <c:pt idx="64" formatCode="General">
                  <c:v>1717286400</c:v>
                </c:pt>
                <c:pt idx="65" formatCode="General">
                  <c:v>1717372800</c:v>
                </c:pt>
                <c:pt idx="66" formatCode="General">
                  <c:v>1717459200</c:v>
                </c:pt>
                <c:pt idx="67" formatCode="General">
                  <c:v>1717545600</c:v>
                </c:pt>
                <c:pt idx="68" formatCode="General">
                  <c:v>1717632000</c:v>
                </c:pt>
                <c:pt idx="69" formatCode="General">
                  <c:v>1717718400</c:v>
                </c:pt>
                <c:pt idx="70" formatCode="General">
                  <c:v>1717804800</c:v>
                </c:pt>
                <c:pt idx="71" formatCode="General">
                  <c:v>1717891200</c:v>
                </c:pt>
                <c:pt idx="72" formatCode="General">
                  <c:v>1717977600</c:v>
                </c:pt>
                <c:pt idx="73" formatCode="General">
                  <c:v>1718064000</c:v>
                </c:pt>
                <c:pt idx="74" formatCode="General">
                  <c:v>1718150400</c:v>
                </c:pt>
                <c:pt idx="75" formatCode="General">
                  <c:v>1718236800</c:v>
                </c:pt>
                <c:pt idx="76" formatCode="General">
                  <c:v>1718323200</c:v>
                </c:pt>
                <c:pt idx="77" formatCode="General">
                  <c:v>1718409600</c:v>
                </c:pt>
                <c:pt idx="78" formatCode="General">
                  <c:v>1718496000</c:v>
                </c:pt>
                <c:pt idx="79" formatCode="General">
                  <c:v>1718582400</c:v>
                </c:pt>
              </c:numCache>
            </c:numRef>
          </c:cat>
          <c:val>
            <c:numRef>
              <c:f>'Discounted Int Model_iETH'!$I$2:$I$74</c:f>
              <c:numCache>
                <c:formatCode>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0-490B-BB09-1BE25DBE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183408"/>
        <c:axId val="1450948926"/>
      </c:lineChart>
      <c:lineChart>
        <c:grouping val="standard"/>
        <c:varyColors val="0"/>
        <c:ser>
          <c:idx val="1"/>
          <c:order val="1"/>
          <c:tx>
            <c:strRef>
              <c:f>'Discounted Int Model_iETH'!$C$1</c:f>
              <c:strCache>
                <c:ptCount val="1"/>
                <c:pt idx="0">
                  <c:v>iETH_price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'Discounted Int Model_iETH'!$B$2:$B$81</c:f>
              <c:numCache>
                <c:formatCode>0.00E+00</c:formatCode>
                <c:ptCount val="80"/>
                <c:pt idx="0">
                  <c:v>1711756800</c:v>
                </c:pt>
                <c:pt idx="1">
                  <c:v>1711843200</c:v>
                </c:pt>
                <c:pt idx="2">
                  <c:v>1711929600</c:v>
                </c:pt>
                <c:pt idx="3">
                  <c:v>1712016000</c:v>
                </c:pt>
                <c:pt idx="4">
                  <c:v>1712102400</c:v>
                </c:pt>
                <c:pt idx="5">
                  <c:v>1712188800</c:v>
                </c:pt>
                <c:pt idx="6">
                  <c:v>1712275200</c:v>
                </c:pt>
                <c:pt idx="7">
                  <c:v>1712361600</c:v>
                </c:pt>
                <c:pt idx="8">
                  <c:v>1712448000</c:v>
                </c:pt>
                <c:pt idx="9">
                  <c:v>1712534400</c:v>
                </c:pt>
                <c:pt idx="10">
                  <c:v>1712620800</c:v>
                </c:pt>
                <c:pt idx="11">
                  <c:v>1712707200</c:v>
                </c:pt>
                <c:pt idx="12">
                  <c:v>1712793600</c:v>
                </c:pt>
                <c:pt idx="13">
                  <c:v>1712880000</c:v>
                </c:pt>
                <c:pt idx="14">
                  <c:v>1712966400</c:v>
                </c:pt>
                <c:pt idx="15">
                  <c:v>1713052800</c:v>
                </c:pt>
                <c:pt idx="16" formatCode="General">
                  <c:v>1713139200</c:v>
                </c:pt>
                <c:pt idx="17" formatCode="General">
                  <c:v>1713225600</c:v>
                </c:pt>
                <c:pt idx="18" formatCode="General">
                  <c:v>1713312000</c:v>
                </c:pt>
                <c:pt idx="19" formatCode="General">
                  <c:v>1713398400</c:v>
                </c:pt>
                <c:pt idx="20" formatCode="General">
                  <c:v>1713484800</c:v>
                </c:pt>
                <c:pt idx="21" formatCode="General">
                  <c:v>1713571200</c:v>
                </c:pt>
                <c:pt idx="22" formatCode="General">
                  <c:v>1713657600</c:v>
                </c:pt>
                <c:pt idx="23" formatCode="General">
                  <c:v>1713744000</c:v>
                </c:pt>
                <c:pt idx="24" formatCode="General">
                  <c:v>1713830400</c:v>
                </c:pt>
                <c:pt idx="25" formatCode="General">
                  <c:v>1713916800</c:v>
                </c:pt>
                <c:pt idx="26" formatCode="General">
                  <c:v>1714003200</c:v>
                </c:pt>
                <c:pt idx="27" formatCode="General">
                  <c:v>1714089600</c:v>
                </c:pt>
                <c:pt idx="28" formatCode="General">
                  <c:v>1714176000</c:v>
                </c:pt>
                <c:pt idx="29" formatCode="General">
                  <c:v>1714262400</c:v>
                </c:pt>
                <c:pt idx="30" formatCode="General">
                  <c:v>1714348800</c:v>
                </c:pt>
                <c:pt idx="31" formatCode="General">
                  <c:v>1714435200</c:v>
                </c:pt>
                <c:pt idx="32" formatCode="General">
                  <c:v>1714521600</c:v>
                </c:pt>
                <c:pt idx="33" formatCode="General">
                  <c:v>1714608000</c:v>
                </c:pt>
                <c:pt idx="34" formatCode="General">
                  <c:v>1714694400</c:v>
                </c:pt>
                <c:pt idx="35" formatCode="General">
                  <c:v>1714780800</c:v>
                </c:pt>
                <c:pt idx="36" formatCode="General">
                  <c:v>1714867200</c:v>
                </c:pt>
                <c:pt idx="37" formatCode="General">
                  <c:v>1714953600</c:v>
                </c:pt>
                <c:pt idx="38" formatCode="General">
                  <c:v>1715040000</c:v>
                </c:pt>
                <c:pt idx="39" formatCode="General">
                  <c:v>1715126400</c:v>
                </c:pt>
                <c:pt idx="40" formatCode="General">
                  <c:v>1715212800</c:v>
                </c:pt>
                <c:pt idx="41" formatCode="General">
                  <c:v>1715299200</c:v>
                </c:pt>
                <c:pt idx="42" formatCode="General">
                  <c:v>1715385600</c:v>
                </c:pt>
                <c:pt idx="43" formatCode="General">
                  <c:v>1715472000</c:v>
                </c:pt>
                <c:pt idx="44" formatCode="General">
                  <c:v>1715558400</c:v>
                </c:pt>
                <c:pt idx="45" formatCode="General">
                  <c:v>1715644800</c:v>
                </c:pt>
                <c:pt idx="46" formatCode="General">
                  <c:v>1715731200</c:v>
                </c:pt>
                <c:pt idx="47" formatCode="General">
                  <c:v>1715817600</c:v>
                </c:pt>
                <c:pt idx="48" formatCode="General">
                  <c:v>1715904000</c:v>
                </c:pt>
                <c:pt idx="49" formatCode="General">
                  <c:v>1715990400</c:v>
                </c:pt>
                <c:pt idx="50" formatCode="General">
                  <c:v>1716076800</c:v>
                </c:pt>
                <c:pt idx="51" formatCode="General">
                  <c:v>1716163200</c:v>
                </c:pt>
                <c:pt idx="52" formatCode="General">
                  <c:v>1716249600</c:v>
                </c:pt>
                <c:pt idx="53" formatCode="General">
                  <c:v>1716336000</c:v>
                </c:pt>
                <c:pt idx="54" formatCode="General">
                  <c:v>1716422400</c:v>
                </c:pt>
                <c:pt idx="55" formatCode="General">
                  <c:v>1716508800</c:v>
                </c:pt>
                <c:pt idx="56" formatCode="General">
                  <c:v>1716595200</c:v>
                </c:pt>
                <c:pt idx="57" formatCode="General">
                  <c:v>1716681600</c:v>
                </c:pt>
                <c:pt idx="58" formatCode="General">
                  <c:v>1716768000</c:v>
                </c:pt>
                <c:pt idx="59" formatCode="General">
                  <c:v>1716854400</c:v>
                </c:pt>
                <c:pt idx="60" formatCode="General">
                  <c:v>1716940800</c:v>
                </c:pt>
                <c:pt idx="61" formatCode="General">
                  <c:v>1717027200</c:v>
                </c:pt>
                <c:pt idx="62" formatCode="General">
                  <c:v>1717113600</c:v>
                </c:pt>
                <c:pt idx="63" formatCode="General">
                  <c:v>1717200000</c:v>
                </c:pt>
                <c:pt idx="64" formatCode="General">
                  <c:v>1717286400</c:v>
                </c:pt>
                <c:pt idx="65" formatCode="General">
                  <c:v>1717372800</c:v>
                </c:pt>
                <c:pt idx="66" formatCode="General">
                  <c:v>1717459200</c:v>
                </c:pt>
                <c:pt idx="67" formatCode="General">
                  <c:v>1717545600</c:v>
                </c:pt>
                <c:pt idx="68" formatCode="General">
                  <c:v>1717632000</c:v>
                </c:pt>
                <c:pt idx="69" formatCode="General">
                  <c:v>1717718400</c:v>
                </c:pt>
                <c:pt idx="70" formatCode="General">
                  <c:v>1717804800</c:v>
                </c:pt>
                <c:pt idx="71" formatCode="General">
                  <c:v>1717891200</c:v>
                </c:pt>
                <c:pt idx="72" formatCode="General">
                  <c:v>1717977600</c:v>
                </c:pt>
                <c:pt idx="73" formatCode="General">
                  <c:v>1718064000</c:v>
                </c:pt>
                <c:pt idx="74" formatCode="General">
                  <c:v>1718150400</c:v>
                </c:pt>
                <c:pt idx="75" formatCode="General">
                  <c:v>1718236800</c:v>
                </c:pt>
                <c:pt idx="76" formatCode="General">
                  <c:v>1718323200</c:v>
                </c:pt>
                <c:pt idx="77" formatCode="General">
                  <c:v>1718409600</c:v>
                </c:pt>
                <c:pt idx="78" formatCode="General">
                  <c:v>1718496000</c:v>
                </c:pt>
                <c:pt idx="79" formatCode="General">
                  <c:v>1718582400</c:v>
                </c:pt>
              </c:numCache>
            </c:numRef>
          </c:cat>
          <c:val>
            <c:numRef>
              <c:f>'Discounted Int Model_iETH'!$C$2:$C$82</c:f>
              <c:numCache>
                <c:formatCode>General</c:formatCode>
                <c:ptCount val="81"/>
                <c:pt idx="0">
                  <c:v>3080.502</c:v>
                </c:pt>
                <c:pt idx="1">
                  <c:v>2998.0819999999999</c:v>
                </c:pt>
                <c:pt idx="2">
                  <c:v>3067.1120000000001</c:v>
                </c:pt>
                <c:pt idx="3">
                  <c:v>2958.7620000000002</c:v>
                </c:pt>
                <c:pt idx="4">
                  <c:v>2772.6350000000002</c:v>
                </c:pt>
                <c:pt idx="5">
                  <c:v>2763.3530000000001</c:v>
                </c:pt>
                <c:pt idx="6">
                  <c:v>2889.3139999999999</c:v>
                </c:pt>
                <c:pt idx="7">
                  <c:v>2898.49</c:v>
                </c:pt>
                <c:pt idx="8">
                  <c:v>2939.6909999999998</c:v>
                </c:pt>
                <c:pt idx="9">
                  <c:v>2960.63</c:v>
                </c:pt>
                <c:pt idx="10">
                  <c:v>3101.527</c:v>
                </c:pt>
                <c:pt idx="11">
                  <c:v>2910.6729999999998</c:v>
                </c:pt>
                <c:pt idx="12">
                  <c:v>2909.4050000000002</c:v>
                </c:pt>
                <c:pt idx="13">
                  <c:v>2906.8719999999998</c:v>
                </c:pt>
                <c:pt idx="14">
                  <c:v>2892.0070000000001</c:v>
                </c:pt>
                <c:pt idx="15">
                  <c:v>2622.9180000000001</c:v>
                </c:pt>
                <c:pt idx="16">
                  <c:v>2688.0909999999999</c:v>
                </c:pt>
                <c:pt idx="17">
                  <c:v>2657.3870000000002</c:v>
                </c:pt>
                <c:pt idx="18">
                  <c:v>2651.7730000000001</c:v>
                </c:pt>
                <c:pt idx="19">
                  <c:v>2586.1019999999999</c:v>
                </c:pt>
                <c:pt idx="20">
                  <c:v>2713.8440000000001</c:v>
                </c:pt>
                <c:pt idx="21">
                  <c:v>2890.5279999999998</c:v>
                </c:pt>
                <c:pt idx="22">
                  <c:v>3108.0619999999999</c:v>
                </c:pt>
                <c:pt idx="23">
                  <c:v>3055.3710000000001</c:v>
                </c:pt>
                <c:pt idx="24">
                  <c:v>3150.9540000000002</c:v>
                </c:pt>
                <c:pt idx="25">
                  <c:v>3039.0189999999998</c:v>
                </c:pt>
                <c:pt idx="26">
                  <c:v>2893.326</c:v>
                </c:pt>
                <c:pt idx="27">
                  <c:v>2886.6660000000002</c:v>
                </c:pt>
                <c:pt idx="28">
                  <c:v>2896.2840000000001</c:v>
                </c:pt>
                <c:pt idx="29">
                  <c:v>3016.6120000000001</c:v>
                </c:pt>
                <c:pt idx="30">
                  <c:v>3088.07</c:v>
                </c:pt>
                <c:pt idx="31">
                  <c:v>3068.1689999999999</c:v>
                </c:pt>
                <c:pt idx="32">
                  <c:v>2939.8539999999998</c:v>
                </c:pt>
                <c:pt idx="33">
                  <c:v>2960.5819999999999</c:v>
                </c:pt>
                <c:pt idx="34">
                  <c:v>2940.2130000000002</c:v>
                </c:pt>
                <c:pt idx="35">
                  <c:v>2876.1109999999999</c:v>
                </c:pt>
                <c:pt idx="36">
                  <c:v>2967.223</c:v>
                </c:pt>
                <c:pt idx="37">
                  <c:v>2942.6280000000002</c:v>
                </c:pt>
                <c:pt idx="38">
                  <c:v>2714.2060000000001</c:v>
                </c:pt>
                <c:pt idx="39">
                  <c:v>2737.2489999999998</c:v>
                </c:pt>
                <c:pt idx="40">
                  <c:v>2763.788</c:v>
                </c:pt>
                <c:pt idx="41">
                  <c:v>2951.7260000000001</c:v>
                </c:pt>
                <c:pt idx="42">
                  <c:v>2861.433</c:v>
                </c:pt>
                <c:pt idx="43">
                  <c:v>2782.3879999999999</c:v>
                </c:pt>
                <c:pt idx="44">
                  <c:v>2771.9780000000001</c:v>
                </c:pt>
                <c:pt idx="45">
                  <c:v>2823.3429999999998</c:v>
                </c:pt>
                <c:pt idx="46">
                  <c:v>2805.3119999999999</c:v>
                </c:pt>
                <c:pt idx="47">
                  <c:v>2947.3049999999998</c:v>
                </c:pt>
                <c:pt idx="48">
                  <c:v>2952.183</c:v>
                </c:pt>
                <c:pt idx="49">
                  <c:v>3053.127</c:v>
                </c:pt>
                <c:pt idx="50">
                  <c:v>3022.009</c:v>
                </c:pt>
                <c:pt idx="51">
                  <c:v>2986.5630000000001</c:v>
                </c:pt>
                <c:pt idx="52">
                  <c:v>3622.8510000000001</c:v>
                </c:pt>
                <c:pt idx="53">
                  <c:v>3716.922</c:v>
                </c:pt>
                <c:pt idx="54">
                  <c:v>3697.4940000000001</c:v>
                </c:pt>
                <c:pt idx="55">
                  <c:v>3939.3980000000001</c:v>
                </c:pt>
                <c:pt idx="56">
                  <c:v>3668.4050000000002</c:v>
                </c:pt>
                <c:pt idx="57">
                  <c:v>3788.386</c:v>
                </c:pt>
                <c:pt idx="58">
                  <c:v>3785.33</c:v>
                </c:pt>
                <c:pt idx="59">
                  <c:v>3860.373</c:v>
                </c:pt>
                <c:pt idx="60">
                  <c:v>3773.9319999999998</c:v>
                </c:pt>
                <c:pt idx="61">
                  <c:v>3681.0520000000001</c:v>
                </c:pt>
                <c:pt idx="62">
                  <c:v>3666.3290000000002</c:v>
                </c:pt>
                <c:pt idx="63">
                  <c:v>3696.2069999999999</c:v>
                </c:pt>
                <c:pt idx="64">
                  <c:v>3768.6179999999999</c:v>
                </c:pt>
                <c:pt idx="65">
                  <c:v>3769.4630000000002</c:v>
                </c:pt>
                <c:pt idx="66">
                  <c:v>3849.94</c:v>
                </c:pt>
                <c:pt idx="67">
                  <c:v>3838.8040000000001</c:v>
                </c:pt>
                <c:pt idx="68">
                  <c:v>3842.6709999999998</c:v>
                </c:pt>
                <c:pt idx="69">
                  <c:v>3804.201</c:v>
                </c:pt>
                <c:pt idx="70">
                  <c:v>3706.2020000000002</c:v>
                </c:pt>
                <c:pt idx="71">
                  <c:v>3664.9450000000002</c:v>
                </c:pt>
                <c:pt idx="72">
                  <c:v>3744.1260000000002</c:v>
                </c:pt>
                <c:pt idx="73">
                  <c:v>3685.855</c:v>
                </c:pt>
                <c:pt idx="74">
                  <c:v>3625.0720000000001</c:v>
                </c:pt>
                <c:pt idx="75">
                  <c:v>3741.74</c:v>
                </c:pt>
                <c:pt idx="76">
                  <c:v>3659.3760000000002</c:v>
                </c:pt>
                <c:pt idx="77">
                  <c:v>3610.52</c:v>
                </c:pt>
                <c:pt idx="78">
                  <c:v>3580.2820000000002</c:v>
                </c:pt>
                <c:pt idx="79">
                  <c:v>3619.373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0-490B-BB09-1BE25DBE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50031"/>
        <c:axId val="307830047"/>
      </c:lineChart>
      <c:catAx>
        <c:axId val="142118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0948926"/>
        <c:crosses val="autoZero"/>
        <c:auto val="1"/>
        <c:lblAlgn val="ctr"/>
        <c:lblOffset val="100"/>
        <c:noMultiLvlLbl val="1"/>
      </c:catAx>
      <c:valAx>
        <c:axId val="1450948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1183408"/>
        <c:crosses val="autoZero"/>
        <c:crossBetween val="between"/>
      </c:valAx>
      <c:catAx>
        <c:axId val="846050031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307830047"/>
        <c:crosses val="autoZero"/>
        <c:auto val="1"/>
        <c:lblAlgn val="ctr"/>
        <c:lblOffset val="100"/>
        <c:noMultiLvlLbl val="1"/>
      </c:catAx>
      <c:valAx>
        <c:axId val="30783004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05003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iTCR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Epoch!$G$1</c:f>
              <c:strCache>
                <c:ptCount val="1"/>
                <c:pt idx="0">
                  <c:v>iTCR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Epoch!$A$2:$A$74</c:f>
              <c:numCache>
                <c:formatCode>d"-"mmm"-"yyyy</c:formatCode>
                <c:ptCount val="73"/>
                <c:pt idx="0">
                  <c:v>45021</c:v>
                </c:pt>
                <c:pt idx="1">
                  <c:v>45026</c:v>
                </c:pt>
                <c:pt idx="2">
                  <c:v>45031</c:v>
                </c:pt>
                <c:pt idx="3">
                  <c:v>45036</c:v>
                </c:pt>
                <c:pt idx="4">
                  <c:v>45041</c:v>
                </c:pt>
                <c:pt idx="5">
                  <c:v>45046</c:v>
                </c:pt>
                <c:pt idx="6">
                  <c:v>45051</c:v>
                </c:pt>
                <c:pt idx="7">
                  <c:v>45056</c:v>
                </c:pt>
                <c:pt idx="8">
                  <c:v>45061</c:v>
                </c:pt>
                <c:pt idx="9">
                  <c:v>45066</c:v>
                </c:pt>
                <c:pt idx="10">
                  <c:v>45071</c:v>
                </c:pt>
                <c:pt idx="11">
                  <c:v>45076</c:v>
                </c:pt>
                <c:pt idx="12">
                  <c:v>45081</c:v>
                </c:pt>
                <c:pt idx="13">
                  <c:v>45086</c:v>
                </c:pt>
                <c:pt idx="14">
                  <c:v>45091</c:v>
                </c:pt>
                <c:pt idx="15">
                  <c:v>45096</c:v>
                </c:pt>
                <c:pt idx="16">
                  <c:v>45101</c:v>
                </c:pt>
                <c:pt idx="17">
                  <c:v>45106</c:v>
                </c:pt>
                <c:pt idx="18">
                  <c:v>45111</c:v>
                </c:pt>
                <c:pt idx="19">
                  <c:v>45116</c:v>
                </c:pt>
                <c:pt idx="20">
                  <c:v>45121</c:v>
                </c:pt>
                <c:pt idx="21">
                  <c:v>45126</c:v>
                </c:pt>
                <c:pt idx="22">
                  <c:v>45131</c:v>
                </c:pt>
                <c:pt idx="23">
                  <c:v>45136</c:v>
                </c:pt>
                <c:pt idx="24">
                  <c:v>45141</c:v>
                </c:pt>
                <c:pt idx="25">
                  <c:v>45146</c:v>
                </c:pt>
                <c:pt idx="26">
                  <c:v>45151</c:v>
                </c:pt>
                <c:pt idx="27">
                  <c:v>45156</c:v>
                </c:pt>
                <c:pt idx="28">
                  <c:v>45161</c:v>
                </c:pt>
                <c:pt idx="29">
                  <c:v>45166</c:v>
                </c:pt>
                <c:pt idx="30">
                  <c:v>45171</c:v>
                </c:pt>
                <c:pt idx="31">
                  <c:v>45176</c:v>
                </c:pt>
                <c:pt idx="32">
                  <c:v>45181</c:v>
                </c:pt>
                <c:pt idx="33">
                  <c:v>45186</c:v>
                </c:pt>
                <c:pt idx="34">
                  <c:v>45191</c:v>
                </c:pt>
                <c:pt idx="35">
                  <c:v>45196</c:v>
                </c:pt>
                <c:pt idx="36">
                  <c:v>45201</c:v>
                </c:pt>
                <c:pt idx="37">
                  <c:v>45206</c:v>
                </c:pt>
                <c:pt idx="38">
                  <c:v>45211</c:v>
                </c:pt>
                <c:pt idx="39">
                  <c:v>45216</c:v>
                </c:pt>
                <c:pt idx="40">
                  <c:v>45221</c:v>
                </c:pt>
                <c:pt idx="41">
                  <c:v>45226</c:v>
                </c:pt>
                <c:pt idx="42">
                  <c:v>45231</c:v>
                </c:pt>
                <c:pt idx="43">
                  <c:v>45236</c:v>
                </c:pt>
                <c:pt idx="44">
                  <c:v>45241</c:v>
                </c:pt>
                <c:pt idx="45">
                  <c:v>45246</c:v>
                </c:pt>
                <c:pt idx="46">
                  <c:v>45251</c:v>
                </c:pt>
                <c:pt idx="47">
                  <c:v>45256</c:v>
                </c:pt>
                <c:pt idx="48">
                  <c:v>45261</c:v>
                </c:pt>
                <c:pt idx="49">
                  <c:v>45266</c:v>
                </c:pt>
                <c:pt idx="50">
                  <c:v>45271</c:v>
                </c:pt>
                <c:pt idx="51">
                  <c:v>45276</c:v>
                </c:pt>
                <c:pt idx="52">
                  <c:v>45281</c:v>
                </c:pt>
                <c:pt idx="53">
                  <c:v>45286</c:v>
                </c:pt>
                <c:pt idx="54">
                  <c:v>45291</c:v>
                </c:pt>
                <c:pt idx="55">
                  <c:v>45296</c:v>
                </c:pt>
                <c:pt idx="56">
                  <c:v>45301</c:v>
                </c:pt>
                <c:pt idx="57">
                  <c:v>45306</c:v>
                </c:pt>
                <c:pt idx="58">
                  <c:v>45311</c:v>
                </c:pt>
                <c:pt idx="59">
                  <c:v>45316</c:v>
                </c:pt>
                <c:pt idx="60">
                  <c:v>45321</c:v>
                </c:pt>
                <c:pt idx="61">
                  <c:v>45326</c:v>
                </c:pt>
                <c:pt idx="62">
                  <c:v>45331</c:v>
                </c:pt>
                <c:pt idx="63">
                  <c:v>45336</c:v>
                </c:pt>
                <c:pt idx="64">
                  <c:v>45341</c:v>
                </c:pt>
                <c:pt idx="65">
                  <c:v>45346</c:v>
                </c:pt>
                <c:pt idx="66">
                  <c:v>45351</c:v>
                </c:pt>
                <c:pt idx="67">
                  <c:v>45356</c:v>
                </c:pt>
                <c:pt idx="68">
                  <c:v>45361</c:v>
                </c:pt>
                <c:pt idx="69">
                  <c:v>45366</c:v>
                </c:pt>
                <c:pt idx="70">
                  <c:v>45371</c:v>
                </c:pt>
                <c:pt idx="71">
                  <c:v>45376</c:v>
                </c:pt>
                <c:pt idx="72">
                  <c:v>45381</c:v>
                </c:pt>
              </c:numCache>
            </c:numRef>
          </c:cat>
          <c:val>
            <c:numRef>
              <c:f>Epoch!$G$2:$G$74</c:f>
              <c:numCache>
                <c:formatCode>General</c:formatCode>
                <c:ptCount val="73"/>
                <c:pt idx="0">
                  <c:v>2.3947243663189348</c:v>
                </c:pt>
                <c:pt idx="1">
                  <c:v>2.3823222605396119</c:v>
                </c:pt>
                <c:pt idx="2">
                  <c:v>2.620938816357766</c:v>
                </c:pt>
                <c:pt idx="3">
                  <c:v>2.399278909963245</c:v>
                </c:pt>
                <c:pt idx="4">
                  <c:v>2.2355367600721512</c:v>
                </c:pt>
                <c:pt idx="5">
                  <c:v>2.3473629811382</c:v>
                </c:pt>
                <c:pt idx="6">
                  <c:v>2.244008449334276</c:v>
                </c:pt>
                <c:pt idx="7">
                  <c:v>2.1191295143869038</c:v>
                </c:pt>
                <c:pt idx="8">
                  <c:v>2.1697354923203789</c:v>
                </c:pt>
                <c:pt idx="9">
                  <c:v>2.1544953933079669</c:v>
                </c:pt>
                <c:pt idx="10">
                  <c:v>2.119683574280316</c:v>
                </c:pt>
                <c:pt idx="11">
                  <c:v>2.1769076050417402</c:v>
                </c:pt>
                <c:pt idx="12">
                  <c:v>2.1985566359834001</c:v>
                </c:pt>
                <c:pt idx="13">
                  <c:v>1.8611605833448011</c:v>
                </c:pt>
                <c:pt idx="14">
                  <c:v>2.2391569835881069</c:v>
                </c:pt>
                <c:pt idx="15">
                  <c:v>2.1323414491900081</c:v>
                </c:pt>
                <c:pt idx="16">
                  <c:v>2.369441268259584</c:v>
                </c:pt>
                <c:pt idx="17">
                  <c:v>2.141970415555138</c:v>
                </c:pt>
                <c:pt idx="18">
                  <c:v>2.3334294387305108</c:v>
                </c:pt>
                <c:pt idx="19">
                  <c:v>2.280286371449264</c:v>
                </c:pt>
                <c:pt idx="20">
                  <c:v>2.7309204720201188</c:v>
                </c:pt>
                <c:pt idx="21">
                  <c:v>2.2526780920042899</c:v>
                </c:pt>
                <c:pt idx="22">
                  <c:v>2.315018470923937</c:v>
                </c:pt>
                <c:pt idx="23">
                  <c:v>2.2740086355390061</c:v>
                </c:pt>
                <c:pt idx="24">
                  <c:v>2.1872659797012051</c:v>
                </c:pt>
                <c:pt idx="25">
                  <c:v>2.1618835678437009</c:v>
                </c:pt>
                <c:pt idx="26">
                  <c:v>2.167603502348709</c:v>
                </c:pt>
                <c:pt idx="27">
                  <c:v>1.9912924334213971</c:v>
                </c:pt>
                <c:pt idx="28">
                  <c:v>2.0376047899372391</c:v>
                </c:pt>
                <c:pt idx="29">
                  <c:v>2.0757335648783881</c:v>
                </c:pt>
                <c:pt idx="30">
                  <c:v>2.0200813887129132</c:v>
                </c:pt>
                <c:pt idx="31">
                  <c:v>2.0493396997165521</c:v>
                </c:pt>
                <c:pt idx="32">
                  <c:v>1.9462293729436191</c:v>
                </c:pt>
                <c:pt idx="33">
                  <c:v>2.011920106438708</c:v>
                </c:pt>
                <c:pt idx="34">
                  <c:v>1.9682842462194741</c:v>
                </c:pt>
                <c:pt idx="35">
                  <c:v>1.977338236683603</c:v>
                </c:pt>
                <c:pt idx="36">
                  <c:v>2.184660512629907</c:v>
                </c:pt>
                <c:pt idx="37">
                  <c:v>2.2066757748485641</c:v>
                </c:pt>
                <c:pt idx="38">
                  <c:v>2.062296533417237</c:v>
                </c:pt>
                <c:pt idx="39">
                  <c:v>2.0915233775811641</c:v>
                </c:pt>
                <c:pt idx="40">
                  <c:v>2.1505084157948451</c:v>
                </c:pt>
                <c:pt idx="41">
                  <c:v>2.365070884158603</c:v>
                </c:pt>
                <c:pt idx="42">
                  <c:v>2.3773263964138112</c:v>
                </c:pt>
                <c:pt idx="43">
                  <c:v>2.6504755573650631</c:v>
                </c:pt>
                <c:pt idx="44">
                  <c:v>2.9062158638804441</c:v>
                </c:pt>
                <c:pt idx="45">
                  <c:v>2.7921890113418351</c:v>
                </c:pt>
                <c:pt idx="46">
                  <c:v>2.773653404892455</c:v>
                </c:pt>
                <c:pt idx="47">
                  <c:v>2.892431217633292</c:v>
                </c:pt>
                <c:pt idx="48">
                  <c:v>2.744455805852541</c:v>
                </c:pt>
                <c:pt idx="49">
                  <c:v>3.133490871774296</c:v>
                </c:pt>
                <c:pt idx="50">
                  <c:v>3.904726912690534</c:v>
                </c:pt>
                <c:pt idx="51">
                  <c:v>3.811252264203004</c:v>
                </c:pt>
                <c:pt idx="52">
                  <c:v>3.8138375561782838</c:v>
                </c:pt>
                <c:pt idx="53">
                  <c:v>3.959779447381246</c:v>
                </c:pt>
                <c:pt idx="54">
                  <c:v>3.8175671980526711</c:v>
                </c:pt>
                <c:pt idx="55">
                  <c:v>3.696492288783507</c:v>
                </c:pt>
                <c:pt idx="56">
                  <c:v>3.411417026103952</c:v>
                </c:pt>
                <c:pt idx="57">
                  <c:v>3.427959773086366</c:v>
                </c:pt>
                <c:pt idx="58">
                  <c:v>3.3013615317848699</c:v>
                </c:pt>
                <c:pt idx="59">
                  <c:v>3.1912524097433299</c:v>
                </c:pt>
                <c:pt idx="60">
                  <c:v>3.488798247167288</c:v>
                </c:pt>
                <c:pt idx="61">
                  <c:v>3.3725183559047962</c:v>
                </c:pt>
                <c:pt idx="62">
                  <c:v>3.4608575070105192</c:v>
                </c:pt>
                <c:pt idx="63">
                  <c:v>3.4866186924400671</c:v>
                </c:pt>
                <c:pt idx="64">
                  <c:v>3.811990557722408</c:v>
                </c:pt>
                <c:pt idx="65">
                  <c:v>3.591757868892318</c:v>
                </c:pt>
                <c:pt idx="66">
                  <c:v>3.8925694865420488</c:v>
                </c:pt>
                <c:pt idx="67">
                  <c:v>4.4462110047842396</c:v>
                </c:pt>
                <c:pt idx="68">
                  <c:v>4.2827720463302903</c:v>
                </c:pt>
                <c:pt idx="69">
                  <c:v>4.1638397174122082</c:v>
                </c:pt>
                <c:pt idx="70">
                  <c:v>3.3898180853637099</c:v>
                </c:pt>
                <c:pt idx="71">
                  <c:v>3.799106570435284</c:v>
                </c:pt>
                <c:pt idx="72">
                  <c:v>3.839152398246946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3-4963-AECD-0F8CE5AFC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575181"/>
        <c:axId val="1208678875"/>
      </c:lineChart>
      <c:lineChart>
        <c:grouping val="standard"/>
        <c:varyColors val="0"/>
        <c:ser>
          <c:idx val="1"/>
          <c:order val="1"/>
          <c:tx>
            <c:strRef>
              <c:f>Epoch!$H$1</c:f>
              <c:strCache>
                <c:ptCount val="1"/>
                <c:pt idx="0">
                  <c:v>Interest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Epoch!$A$2:$A$74</c:f>
              <c:numCache>
                <c:formatCode>d"-"mmm"-"yyyy</c:formatCode>
                <c:ptCount val="73"/>
                <c:pt idx="0">
                  <c:v>45021</c:v>
                </c:pt>
                <c:pt idx="1">
                  <c:v>45026</c:v>
                </c:pt>
                <c:pt idx="2">
                  <c:v>45031</c:v>
                </c:pt>
                <c:pt idx="3">
                  <c:v>45036</c:v>
                </c:pt>
                <c:pt idx="4">
                  <c:v>45041</c:v>
                </c:pt>
                <c:pt idx="5">
                  <c:v>45046</c:v>
                </c:pt>
                <c:pt idx="6">
                  <c:v>45051</c:v>
                </c:pt>
                <c:pt idx="7">
                  <c:v>45056</c:v>
                </c:pt>
                <c:pt idx="8">
                  <c:v>45061</c:v>
                </c:pt>
                <c:pt idx="9">
                  <c:v>45066</c:v>
                </c:pt>
                <c:pt idx="10">
                  <c:v>45071</c:v>
                </c:pt>
                <c:pt idx="11">
                  <c:v>45076</c:v>
                </c:pt>
                <c:pt idx="12">
                  <c:v>45081</c:v>
                </c:pt>
                <c:pt idx="13">
                  <c:v>45086</c:v>
                </c:pt>
                <c:pt idx="14">
                  <c:v>45091</c:v>
                </c:pt>
                <c:pt idx="15">
                  <c:v>45096</c:v>
                </c:pt>
                <c:pt idx="16">
                  <c:v>45101</c:v>
                </c:pt>
                <c:pt idx="17">
                  <c:v>45106</c:v>
                </c:pt>
                <c:pt idx="18">
                  <c:v>45111</c:v>
                </c:pt>
                <c:pt idx="19">
                  <c:v>45116</c:v>
                </c:pt>
                <c:pt idx="20">
                  <c:v>45121</c:v>
                </c:pt>
                <c:pt idx="21">
                  <c:v>45126</c:v>
                </c:pt>
                <c:pt idx="22">
                  <c:v>45131</c:v>
                </c:pt>
                <c:pt idx="23">
                  <c:v>45136</c:v>
                </c:pt>
                <c:pt idx="24">
                  <c:v>45141</c:v>
                </c:pt>
                <c:pt idx="25">
                  <c:v>45146</c:v>
                </c:pt>
                <c:pt idx="26">
                  <c:v>45151</c:v>
                </c:pt>
                <c:pt idx="27">
                  <c:v>45156</c:v>
                </c:pt>
                <c:pt idx="28">
                  <c:v>45161</c:v>
                </c:pt>
                <c:pt idx="29">
                  <c:v>45166</c:v>
                </c:pt>
                <c:pt idx="30">
                  <c:v>45171</c:v>
                </c:pt>
                <c:pt idx="31">
                  <c:v>45176</c:v>
                </c:pt>
                <c:pt idx="32">
                  <c:v>45181</c:v>
                </c:pt>
                <c:pt idx="33">
                  <c:v>45186</c:v>
                </c:pt>
                <c:pt idx="34">
                  <c:v>45191</c:v>
                </c:pt>
                <c:pt idx="35">
                  <c:v>45196</c:v>
                </c:pt>
                <c:pt idx="36">
                  <c:v>45201</c:v>
                </c:pt>
                <c:pt idx="37">
                  <c:v>45206</c:v>
                </c:pt>
                <c:pt idx="38">
                  <c:v>45211</c:v>
                </c:pt>
                <c:pt idx="39">
                  <c:v>45216</c:v>
                </c:pt>
                <c:pt idx="40">
                  <c:v>45221</c:v>
                </c:pt>
                <c:pt idx="41">
                  <c:v>45226</c:v>
                </c:pt>
                <c:pt idx="42">
                  <c:v>45231</c:v>
                </c:pt>
                <c:pt idx="43">
                  <c:v>45236</c:v>
                </c:pt>
                <c:pt idx="44">
                  <c:v>45241</c:v>
                </c:pt>
                <c:pt idx="45">
                  <c:v>45246</c:v>
                </c:pt>
                <c:pt idx="46">
                  <c:v>45251</c:v>
                </c:pt>
                <c:pt idx="47">
                  <c:v>45256</c:v>
                </c:pt>
                <c:pt idx="48">
                  <c:v>45261</c:v>
                </c:pt>
                <c:pt idx="49">
                  <c:v>45266</c:v>
                </c:pt>
                <c:pt idx="50">
                  <c:v>45271</c:v>
                </c:pt>
                <c:pt idx="51">
                  <c:v>45276</c:v>
                </c:pt>
                <c:pt idx="52">
                  <c:v>45281</c:v>
                </c:pt>
                <c:pt idx="53">
                  <c:v>45286</c:v>
                </c:pt>
                <c:pt idx="54">
                  <c:v>45291</c:v>
                </c:pt>
                <c:pt idx="55">
                  <c:v>45296</c:v>
                </c:pt>
                <c:pt idx="56">
                  <c:v>45301</c:v>
                </c:pt>
                <c:pt idx="57">
                  <c:v>45306</c:v>
                </c:pt>
                <c:pt idx="58">
                  <c:v>45311</c:v>
                </c:pt>
                <c:pt idx="59">
                  <c:v>45316</c:v>
                </c:pt>
                <c:pt idx="60">
                  <c:v>45321</c:v>
                </c:pt>
                <c:pt idx="61">
                  <c:v>45326</c:v>
                </c:pt>
                <c:pt idx="62">
                  <c:v>45331</c:v>
                </c:pt>
                <c:pt idx="63">
                  <c:v>45336</c:v>
                </c:pt>
                <c:pt idx="64">
                  <c:v>45341</c:v>
                </c:pt>
                <c:pt idx="65">
                  <c:v>45346</c:v>
                </c:pt>
                <c:pt idx="66">
                  <c:v>45351</c:v>
                </c:pt>
                <c:pt idx="67">
                  <c:v>45356</c:v>
                </c:pt>
                <c:pt idx="68">
                  <c:v>45361</c:v>
                </c:pt>
                <c:pt idx="69">
                  <c:v>45366</c:v>
                </c:pt>
                <c:pt idx="70">
                  <c:v>45371</c:v>
                </c:pt>
                <c:pt idx="71">
                  <c:v>45376</c:v>
                </c:pt>
                <c:pt idx="72">
                  <c:v>45381</c:v>
                </c:pt>
              </c:numCache>
            </c:numRef>
          </c:cat>
          <c:val>
            <c:numRef>
              <c:f>Epoch!$H$2:$H$74</c:f>
              <c:numCache>
                <c:formatCode>0</c:formatCode>
                <c:ptCount val="73"/>
                <c:pt idx="0">
                  <c:v>25.438319251531883</c:v>
                </c:pt>
                <c:pt idx="1">
                  <c:v>25.162716900880266</c:v>
                </c:pt>
                <c:pt idx="2">
                  <c:v>30.465307030172582</c:v>
                </c:pt>
                <c:pt idx="3">
                  <c:v>25.539531332516557</c:v>
                </c:pt>
                <c:pt idx="4">
                  <c:v>21.900816890492251</c:v>
                </c:pt>
                <c:pt idx="5">
                  <c:v>24.385844025293334</c:v>
                </c:pt>
                <c:pt idx="6">
                  <c:v>22.089076651872801</c:v>
                </c:pt>
                <c:pt idx="7">
                  <c:v>19.313989208597864</c:v>
                </c:pt>
                <c:pt idx="8">
                  <c:v>20.438566496008423</c:v>
                </c:pt>
                <c:pt idx="9">
                  <c:v>20.099897629065932</c:v>
                </c:pt>
                <c:pt idx="10">
                  <c:v>19.326301650673688</c:v>
                </c:pt>
                <c:pt idx="11">
                  <c:v>20.597946778705339</c:v>
                </c:pt>
                <c:pt idx="12">
                  <c:v>21.079036355186673</c:v>
                </c:pt>
                <c:pt idx="13">
                  <c:v>13.581346296551136</c:v>
                </c:pt>
                <c:pt idx="14">
                  <c:v>21.981266301957934</c:v>
                </c:pt>
                <c:pt idx="15">
                  <c:v>19.60758775977796</c:v>
                </c:pt>
                <c:pt idx="16">
                  <c:v>24.876472627990758</c:v>
                </c:pt>
                <c:pt idx="17">
                  <c:v>19.821564790114181</c:v>
                </c:pt>
                <c:pt idx="18">
                  <c:v>24.07620974956691</c:v>
                </c:pt>
                <c:pt idx="19">
                  <c:v>22.895252698872536</c:v>
                </c:pt>
                <c:pt idx="20">
                  <c:v>32.909343822669307</c:v>
                </c:pt>
                <c:pt idx="21">
                  <c:v>22.281735377873112</c:v>
                </c:pt>
                <c:pt idx="22">
                  <c:v>23.667077131643044</c:v>
                </c:pt>
                <c:pt idx="23">
                  <c:v>22.755747456422359</c:v>
                </c:pt>
                <c:pt idx="24">
                  <c:v>20.828132882249005</c:v>
                </c:pt>
                <c:pt idx="25">
                  <c:v>20.26407928541558</c:v>
                </c:pt>
                <c:pt idx="26">
                  <c:v>20.391188941082426</c:v>
                </c:pt>
                <c:pt idx="27">
                  <c:v>16.473165187142158</c:v>
                </c:pt>
                <c:pt idx="28">
                  <c:v>17.502328665271982</c:v>
                </c:pt>
                <c:pt idx="29">
                  <c:v>18.349634775075295</c:v>
                </c:pt>
                <c:pt idx="30">
                  <c:v>17.112919749175852</c:v>
                </c:pt>
                <c:pt idx="31">
                  <c:v>17.763104438145604</c:v>
                </c:pt>
                <c:pt idx="32">
                  <c:v>15.471763843191539</c:v>
                </c:pt>
                <c:pt idx="33">
                  <c:v>16.931557920860179</c:v>
                </c:pt>
                <c:pt idx="34">
                  <c:v>15.961872138210536</c:v>
                </c:pt>
                <c:pt idx="35">
                  <c:v>16.16307192630229</c:v>
                </c:pt>
                <c:pt idx="36">
                  <c:v>20.770233613997934</c:v>
                </c:pt>
                <c:pt idx="37">
                  <c:v>21.259461663301426</c:v>
                </c:pt>
                <c:pt idx="38">
                  <c:v>18.051034075938603</c:v>
                </c:pt>
                <c:pt idx="39">
                  <c:v>18.700519501803651</c:v>
                </c:pt>
                <c:pt idx="40">
                  <c:v>20.011298128774335</c:v>
                </c:pt>
                <c:pt idx="41">
                  <c:v>24.779352981302292</c:v>
                </c:pt>
                <c:pt idx="42">
                  <c:v>25.051697698084695</c:v>
                </c:pt>
                <c:pt idx="43">
                  <c:v>31.12167905255696</c:v>
                </c:pt>
                <c:pt idx="44">
                  <c:v>36.804796975120979</c:v>
                </c:pt>
                <c:pt idx="45">
                  <c:v>34.270866918707448</c:v>
                </c:pt>
                <c:pt idx="46">
                  <c:v>33.85896455316567</c:v>
                </c:pt>
                <c:pt idx="47">
                  <c:v>36.498471502962047</c:v>
                </c:pt>
                <c:pt idx="48">
                  <c:v>33.210129018945352</c:v>
                </c:pt>
                <c:pt idx="49">
                  <c:v>41.855352706095474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48.031489468976716</c:v>
                </c:pt>
                <c:pt idx="57">
                  <c:v>48.399106068585915</c:v>
                </c:pt>
                <c:pt idx="58">
                  <c:v>45.585811817441559</c:v>
                </c:pt>
                <c:pt idx="59">
                  <c:v>43.138942438740671</c:v>
                </c:pt>
                <c:pt idx="60">
                  <c:v>49.751072159273072</c:v>
                </c:pt>
                <c:pt idx="61">
                  <c:v>47.167074575662141</c:v>
                </c:pt>
                <c:pt idx="62">
                  <c:v>49.130166822455976</c:v>
                </c:pt>
                <c:pt idx="63">
                  <c:v>49.702637609779273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47.551513008082445</c:v>
                </c:pt>
                <c:pt idx="71">
                  <c:v>50</c:v>
                </c:pt>
                <c:pt idx="7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3-4963-AECD-0F8CE5AFC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84257"/>
        <c:axId val="336946104"/>
      </c:lineChart>
      <c:dateAx>
        <c:axId val="1149575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d&quot;-&quot;mmm&quot;-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8678875"/>
        <c:crosses val="autoZero"/>
        <c:auto val="1"/>
        <c:lblOffset val="100"/>
        <c:baseTimeUnit val="days"/>
      </c:dateAx>
      <c:valAx>
        <c:axId val="1208678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575181"/>
        <c:crosses val="autoZero"/>
        <c:crossBetween val="between"/>
      </c:valAx>
      <c:dateAx>
        <c:axId val="519284257"/>
        <c:scaling>
          <c:orientation val="minMax"/>
        </c:scaling>
        <c:delete val="1"/>
        <c:axPos val="b"/>
        <c:numFmt formatCode="d&quot;-&quot;mmm&quot;-&quot;yyyy" sourceLinked="1"/>
        <c:majorTickMark val="none"/>
        <c:minorTickMark val="none"/>
        <c:tickLblPos val="nextTo"/>
        <c:crossAx val="336946104"/>
        <c:crosses val="autoZero"/>
        <c:auto val="1"/>
        <c:lblOffset val="100"/>
        <c:baseTimeUnit val="days"/>
      </c:dateAx>
      <c:valAx>
        <c:axId val="33694610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928425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peg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Epoch!$H$1</c:f>
              <c:strCache>
                <c:ptCount val="1"/>
                <c:pt idx="0">
                  <c:v>Interest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Epoch!$B$2:$B$74</c:f>
              <c:numCache>
                <c:formatCode>General</c:formatCode>
                <c:ptCount val="73"/>
                <c:pt idx="0">
                  <c:v>1680652800</c:v>
                </c:pt>
                <c:pt idx="1">
                  <c:v>1681084800</c:v>
                </c:pt>
                <c:pt idx="2">
                  <c:v>1681516800</c:v>
                </c:pt>
                <c:pt idx="3">
                  <c:v>1681948800</c:v>
                </c:pt>
                <c:pt idx="4">
                  <c:v>1682380800</c:v>
                </c:pt>
                <c:pt idx="5">
                  <c:v>1682812800</c:v>
                </c:pt>
                <c:pt idx="6">
                  <c:v>1683244800</c:v>
                </c:pt>
                <c:pt idx="7">
                  <c:v>1683676800</c:v>
                </c:pt>
                <c:pt idx="8">
                  <c:v>1684108800</c:v>
                </c:pt>
                <c:pt idx="9">
                  <c:v>1684540800</c:v>
                </c:pt>
                <c:pt idx="10">
                  <c:v>1684972800</c:v>
                </c:pt>
                <c:pt idx="11">
                  <c:v>1685404800</c:v>
                </c:pt>
                <c:pt idx="12">
                  <c:v>1685836800</c:v>
                </c:pt>
                <c:pt idx="13">
                  <c:v>1686268800</c:v>
                </c:pt>
                <c:pt idx="14">
                  <c:v>1686700800</c:v>
                </c:pt>
                <c:pt idx="15">
                  <c:v>1687132800</c:v>
                </c:pt>
                <c:pt idx="16">
                  <c:v>1687564800</c:v>
                </c:pt>
                <c:pt idx="17">
                  <c:v>1687996800</c:v>
                </c:pt>
                <c:pt idx="18">
                  <c:v>1688428800</c:v>
                </c:pt>
                <c:pt idx="19">
                  <c:v>1688860800</c:v>
                </c:pt>
                <c:pt idx="20">
                  <c:v>1689292800</c:v>
                </c:pt>
                <c:pt idx="21">
                  <c:v>1689724800</c:v>
                </c:pt>
                <c:pt idx="22">
                  <c:v>1690156800</c:v>
                </c:pt>
                <c:pt idx="23">
                  <c:v>1690588800</c:v>
                </c:pt>
                <c:pt idx="24">
                  <c:v>1691020800</c:v>
                </c:pt>
                <c:pt idx="25">
                  <c:v>1691452800</c:v>
                </c:pt>
                <c:pt idx="26">
                  <c:v>1691884800</c:v>
                </c:pt>
                <c:pt idx="27">
                  <c:v>1692316800</c:v>
                </c:pt>
                <c:pt idx="28">
                  <c:v>1692748800</c:v>
                </c:pt>
                <c:pt idx="29">
                  <c:v>1693180800</c:v>
                </c:pt>
                <c:pt idx="30">
                  <c:v>1693612800</c:v>
                </c:pt>
                <c:pt idx="31">
                  <c:v>1694044800</c:v>
                </c:pt>
                <c:pt idx="32">
                  <c:v>1694476800</c:v>
                </c:pt>
                <c:pt idx="33">
                  <c:v>1694908800</c:v>
                </c:pt>
                <c:pt idx="34">
                  <c:v>1695340800</c:v>
                </c:pt>
                <c:pt idx="35">
                  <c:v>1695772800</c:v>
                </c:pt>
                <c:pt idx="36">
                  <c:v>1696204800</c:v>
                </c:pt>
                <c:pt idx="37">
                  <c:v>1696636800</c:v>
                </c:pt>
                <c:pt idx="38">
                  <c:v>1697068800</c:v>
                </c:pt>
                <c:pt idx="39">
                  <c:v>1697500800</c:v>
                </c:pt>
                <c:pt idx="40">
                  <c:v>1697932800</c:v>
                </c:pt>
                <c:pt idx="41">
                  <c:v>1698364800</c:v>
                </c:pt>
                <c:pt idx="42">
                  <c:v>1698796800</c:v>
                </c:pt>
                <c:pt idx="43">
                  <c:v>1699228800</c:v>
                </c:pt>
                <c:pt idx="44">
                  <c:v>1699660800</c:v>
                </c:pt>
                <c:pt idx="45">
                  <c:v>1700092800</c:v>
                </c:pt>
                <c:pt idx="46">
                  <c:v>1700524800</c:v>
                </c:pt>
                <c:pt idx="47">
                  <c:v>1700956800</c:v>
                </c:pt>
                <c:pt idx="48">
                  <c:v>1701388800</c:v>
                </c:pt>
                <c:pt idx="49">
                  <c:v>1701820800</c:v>
                </c:pt>
                <c:pt idx="50">
                  <c:v>1702252800</c:v>
                </c:pt>
                <c:pt idx="51">
                  <c:v>1702684800</c:v>
                </c:pt>
                <c:pt idx="52">
                  <c:v>1703116800</c:v>
                </c:pt>
                <c:pt idx="53">
                  <c:v>1703548800</c:v>
                </c:pt>
                <c:pt idx="54">
                  <c:v>1703980800</c:v>
                </c:pt>
                <c:pt idx="55">
                  <c:v>1704412800</c:v>
                </c:pt>
                <c:pt idx="56">
                  <c:v>1704844800</c:v>
                </c:pt>
                <c:pt idx="57">
                  <c:v>1705276800</c:v>
                </c:pt>
                <c:pt idx="58">
                  <c:v>1705708800</c:v>
                </c:pt>
                <c:pt idx="59">
                  <c:v>1706140800</c:v>
                </c:pt>
                <c:pt idx="60">
                  <c:v>1706572800</c:v>
                </c:pt>
                <c:pt idx="61">
                  <c:v>1707004800</c:v>
                </c:pt>
                <c:pt idx="62">
                  <c:v>1707436800</c:v>
                </c:pt>
                <c:pt idx="63">
                  <c:v>1707868800</c:v>
                </c:pt>
                <c:pt idx="64">
                  <c:v>1708300800</c:v>
                </c:pt>
                <c:pt idx="65">
                  <c:v>1708732800</c:v>
                </c:pt>
                <c:pt idx="66">
                  <c:v>1709164800</c:v>
                </c:pt>
                <c:pt idx="67">
                  <c:v>1709596800</c:v>
                </c:pt>
                <c:pt idx="68">
                  <c:v>1710028800</c:v>
                </c:pt>
                <c:pt idx="69">
                  <c:v>1710460800</c:v>
                </c:pt>
                <c:pt idx="70">
                  <c:v>1710892800</c:v>
                </c:pt>
                <c:pt idx="71">
                  <c:v>1711324800</c:v>
                </c:pt>
                <c:pt idx="72">
                  <c:v>1711756800</c:v>
                </c:pt>
              </c:numCache>
            </c:numRef>
          </c:cat>
          <c:val>
            <c:numRef>
              <c:f>Epoch!$H$2:$H$74</c:f>
              <c:numCache>
                <c:formatCode>0</c:formatCode>
                <c:ptCount val="73"/>
                <c:pt idx="0">
                  <c:v>25.438319251531883</c:v>
                </c:pt>
                <c:pt idx="1">
                  <c:v>25.162716900880266</c:v>
                </c:pt>
                <c:pt idx="2">
                  <c:v>30.465307030172582</c:v>
                </c:pt>
                <c:pt idx="3">
                  <c:v>25.539531332516557</c:v>
                </c:pt>
                <c:pt idx="4">
                  <c:v>21.900816890492251</c:v>
                </c:pt>
                <c:pt idx="5">
                  <c:v>24.385844025293334</c:v>
                </c:pt>
                <c:pt idx="6">
                  <c:v>22.089076651872801</c:v>
                </c:pt>
                <c:pt idx="7">
                  <c:v>19.313989208597864</c:v>
                </c:pt>
                <c:pt idx="8">
                  <c:v>20.438566496008423</c:v>
                </c:pt>
                <c:pt idx="9">
                  <c:v>20.099897629065932</c:v>
                </c:pt>
                <c:pt idx="10">
                  <c:v>19.326301650673688</c:v>
                </c:pt>
                <c:pt idx="11">
                  <c:v>20.597946778705339</c:v>
                </c:pt>
                <c:pt idx="12">
                  <c:v>21.079036355186673</c:v>
                </c:pt>
                <c:pt idx="13">
                  <c:v>13.581346296551136</c:v>
                </c:pt>
                <c:pt idx="14">
                  <c:v>21.981266301957934</c:v>
                </c:pt>
                <c:pt idx="15">
                  <c:v>19.60758775977796</c:v>
                </c:pt>
                <c:pt idx="16">
                  <c:v>24.876472627990758</c:v>
                </c:pt>
                <c:pt idx="17">
                  <c:v>19.821564790114181</c:v>
                </c:pt>
                <c:pt idx="18">
                  <c:v>24.07620974956691</c:v>
                </c:pt>
                <c:pt idx="19">
                  <c:v>22.895252698872536</c:v>
                </c:pt>
                <c:pt idx="20">
                  <c:v>32.909343822669307</c:v>
                </c:pt>
                <c:pt idx="21">
                  <c:v>22.281735377873112</c:v>
                </c:pt>
                <c:pt idx="22">
                  <c:v>23.667077131643044</c:v>
                </c:pt>
                <c:pt idx="23">
                  <c:v>22.755747456422359</c:v>
                </c:pt>
                <c:pt idx="24">
                  <c:v>20.828132882249005</c:v>
                </c:pt>
                <c:pt idx="25">
                  <c:v>20.26407928541558</c:v>
                </c:pt>
                <c:pt idx="26">
                  <c:v>20.391188941082426</c:v>
                </c:pt>
                <c:pt idx="27">
                  <c:v>16.473165187142158</c:v>
                </c:pt>
                <c:pt idx="28">
                  <c:v>17.502328665271982</c:v>
                </c:pt>
                <c:pt idx="29">
                  <c:v>18.349634775075295</c:v>
                </c:pt>
                <c:pt idx="30">
                  <c:v>17.112919749175852</c:v>
                </c:pt>
                <c:pt idx="31">
                  <c:v>17.763104438145604</c:v>
                </c:pt>
                <c:pt idx="32">
                  <c:v>15.471763843191539</c:v>
                </c:pt>
                <c:pt idx="33">
                  <c:v>16.931557920860179</c:v>
                </c:pt>
                <c:pt idx="34">
                  <c:v>15.961872138210536</c:v>
                </c:pt>
                <c:pt idx="35">
                  <c:v>16.16307192630229</c:v>
                </c:pt>
                <c:pt idx="36">
                  <c:v>20.770233613997934</c:v>
                </c:pt>
                <c:pt idx="37">
                  <c:v>21.259461663301426</c:v>
                </c:pt>
                <c:pt idx="38">
                  <c:v>18.051034075938603</c:v>
                </c:pt>
                <c:pt idx="39">
                  <c:v>18.700519501803651</c:v>
                </c:pt>
                <c:pt idx="40">
                  <c:v>20.011298128774335</c:v>
                </c:pt>
                <c:pt idx="41">
                  <c:v>24.779352981302292</c:v>
                </c:pt>
                <c:pt idx="42">
                  <c:v>25.051697698084695</c:v>
                </c:pt>
                <c:pt idx="43">
                  <c:v>31.12167905255696</c:v>
                </c:pt>
                <c:pt idx="44">
                  <c:v>36.804796975120979</c:v>
                </c:pt>
                <c:pt idx="45">
                  <c:v>34.270866918707448</c:v>
                </c:pt>
                <c:pt idx="46">
                  <c:v>33.85896455316567</c:v>
                </c:pt>
                <c:pt idx="47">
                  <c:v>36.498471502962047</c:v>
                </c:pt>
                <c:pt idx="48">
                  <c:v>33.210129018945352</c:v>
                </c:pt>
                <c:pt idx="49">
                  <c:v>41.855352706095474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48.031489468976716</c:v>
                </c:pt>
                <c:pt idx="57">
                  <c:v>48.399106068585915</c:v>
                </c:pt>
                <c:pt idx="58">
                  <c:v>45.585811817441559</c:v>
                </c:pt>
                <c:pt idx="59">
                  <c:v>43.138942438740671</c:v>
                </c:pt>
                <c:pt idx="60">
                  <c:v>49.751072159273072</c:v>
                </c:pt>
                <c:pt idx="61">
                  <c:v>47.167074575662141</c:v>
                </c:pt>
                <c:pt idx="62">
                  <c:v>49.130166822455976</c:v>
                </c:pt>
                <c:pt idx="63">
                  <c:v>49.702637609779273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47.551513008082445</c:v>
                </c:pt>
                <c:pt idx="71">
                  <c:v>50</c:v>
                </c:pt>
                <c:pt idx="7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4-46AB-8D5D-E019E42A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196847"/>
        <c:axId val="766016108"/>
      </c:lineChart>
      <c:lineChart>
        <c:grouping val="standard"/>
        <c:varyColors val="0"/>
        <c:ser>
          <c:idx val="1"/>
          <c:order val="1"/>
          <c:tx>
            <c:strRef>
              <c:f>Epoch!$C$1</c:f>
              <c:strCache>
                <c:ptCount val="1"/>
                <c:pt idx="0">
                  <c:v>iUSD_price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Epoch!$B$2:$B$74</c:f>
              <c:numCache>
                <c:formatCode>General</c:formatCode>
                <c:ptCount val="73"/>
                <c:pt idx="0">
                  <c:v>1680652800</c:v>
                </c:pt>
                <c:pt idx="1">
                  <c:v>1681084800</c:v>
                </c:pt>
                <c:pt idx="2">
                  <c:v>1681516800</c:v>
                </c:pt>
                <c:pt idx="3">
                  <c:v>1681948800</c:v>
                </c:pt>
                <c:pt idx="4">
                  <c:v>1682380800</c:v>
                </c:pt>
                <c:pt idx="5">
                  <c:v>1682812800</c:v>
                </c:pt>
                <c:pt idx="6">
                  <c:v>1683244800</c:v>
                </c:pt>
                <c:pt idx="7">
                  <c:v>1683676800</c:v>
                </c:pt>
                <c:pt idx="8">
                  <c:v>1684108800</c:v>
                </c:pt>
                <c:pt idx="9">
                  <c:v>1684540800</c:v>
                </c:pt>
                <c:pt idx="10">
                  <c:v>1684972800</c:v>
                </c:pt>
                <c:pt idx="11">
                  <c:v>1685404800</c:v>
                </c:pt>
                <c:pt idx="12">
                  <c:v>1685836800</c:v>
                </c:pt>
                <c:pt idx="13">
                  <c:v>1686268800</c:v>
                </c:pt>
                <c:pt idx="14">
                  <c:v>1686700800</c:v>
                </c:pt>
                <c:pt idx="15">
                  <c:v>1687132800</c:v>
                </c:pt>
                <c:pt idx="16">
                  <c:v>1687564800</c:v>
                </c:pt>
                <c:pt idx="17">
                  <c:v>1687996800</c:v>
                </c:pt>
                <c:pt idx="18">
                  <c:v>1688428800</c:v>
                </c:pt>
                <c:pt idx="19">
                  <c:v>1688860800</c:v>
                </c:pt>
                <c:pt idx="20">
                  <c:v>1689292800</c:v>
                </c:pt>
                <c:pt idx="21">
                  <c:v>1689724800</c:v>
                </c:pt>
                <c:pt idx="22">
                  <c:v>1690156800</c:v>
                </c:pt>
                <c:pt idx="23">
                  <c:v>1690588800</c:v>
                </c:pt>
                <c:pt idx="24">
                  <c:v>1691020800</c:v>
                </c:pt>
                <c:pt idx="25">
                  <c:v>1691452800</c:v>
                </c:pt>
                <c:pt idx="26">
                  <c:v>1691884800</c:v>
                </c:pt>
                <c:pt idx="27">
                  <c:v>1692316800</c:v>
                </c:pt>
                <c:pt idx="28">
                  <c:v>1692748800</c:v>
                </c:pt>
                <c:pt idx="29">
                  <c:v>1693180800</c:v>
                </c:pt>
                <c:pt idx="30">
                  <c:v>1693612800</c:v>
                </c:pt>
                <c:pt idx="31">
                  <c:v>1694044800</c:v>
                </c:pt>
                <c:pt idx="32">
                  <c:v>1694476800</c:v>
                </c:pt>
                <c:pt idx="33">
                  <c:v>1694908800</c:v>
                </c:pt>
                <c:pt idx="34">
                  <c:v>1695340800</c:v>
                </c:pt>
                <c:pt idx="35">
                  <c:v>1695772800</c:v>
                </c:pt>
                <c:pt idx="36">
                  <c:v>1696204800</c:v>
                </c:pt>
                <c:pt idx="37">
                  <c:v>1696636800</c:v>
                </c:pt>
                <c:pt idx="38">
                  <c:v>1697068800</c:v>
                </c:pt>
                <c:pt idx="39">
                  <c:v>1697500800</c:v>
                </c:pt>
                <c:pt idx="40">
                  <c:v>1697932800</c:v>
                </c:pt>
                <c:pt idx="41">
                  <c:v>1698364800</c:v>
                </c:pt>
                <c:pt idx="42">
                  <c:v>1698796800</c:v>
                </c:pt>
                <c:pt idx="43">
                  <c:v>1699228800</c:v>
                </c:pt>
                <c:pt idx="44">
                  <c:v>1699660800</c:v>
                </c:pt>
                <c:pt idx="45">
                  <c:v>1700092800</c:v>
                </c:pt>
                <c:pt idx="46">
                  <c:v>1700524800</c:v>
                </c:pt>
                <c:pt idx="47">
                  <c:v>1700956800</c:v>
                </c:pt>
                <c:pt idx="48">
                  <c:v>1701388800</c:v>
                </c:pt>
                <c:pt idx="49">
                  <c:v>1701820800</c:v>
                </c:pt>
                <c:pt idx="50">
                  <c:v>1702252800</c:v>
                </c:pt>
                <c:pt idx="51">
                  <c:v>1702684800</c:v>
                </c:pt>
                <c:pt idx="52">
                  <c:v>1703116800</c:v>
                </c:pt>
                <c:pt idx="53">
                  <c:v>1703548800</c:v>
                </c:pt>
                <c:pt idx="54">
                  <c:v>1703980800</c:v>
                </c:pt>
                <c:pt idx="55">
                  <c:v>1704412800</c:v>
                </c:pt>
                <c:pt idx="56">
                  <c:v>1704844800</c:v>
                </c:pt>
                <c:pt idx="57">
                  <c:v>1705276800</c:v>
                </c:pt>
                <c:pt idx="58">
                  <c:v>1705708800</c:v>
                </c:pt>
                <c:pt idx="59">
                  <c:v>1706140800</c:v>
                </c:pt>
                <c:pt idx="60">
                  <c:v>1706572800</c:v>
                </c:pt>
                <c:pt idx="61">
                  <c:v>1707004800</c:v>
                </c:pt>
                <c:pt idx="62">
                  <c:v>1707436800</c:v>
                </c:pt>
                <c:pt idx="63">
                  <c:v>1707868800</c:v>
                </c:pt>
                <c:pt idx="64">
                  <c:v>1708300800</c:v>
                </c:pt>
                <c:pt idx="65">
                  <c:v>1708732800</c:v>
                </c:pt>
                <c:pt idx="66">
                  <c:v>1709164800</c:v>
                </c:pt>
                <c:pt idx="67">
                  <c:v>1709596800</c:v>
                </c:pt>
                <c:pt idx="68">
                  <c:v>1710028800</c:v>
                </c:pt>
                <c:pt idx="69">
                  <c:v>1710460800</c:v>
                </c:pt>
                <c:pt idx="70">
                  <c:v>1710892800</c:v>
                </c:pt>
                <c:pt idx="71">
                  <c:v>1711324800</c:v>
                </c:pt>
                <c:pt idx="72">
                  <c:v>1711756800</c:v>
                </c:pt>
              </c:numCache>
            </c:numRef>
          </c:cat>
          <c:val>
            <c:numRef>
              <c:f>Epoch!$C$2:$C$74</c:f>
              <c:numCache>
                <c:formatCode>General</c:formatCode>
                <c:ptCount val="73"/>
                <c:pt idx="0">
                  <c:v>1.012978197</c:v>
                </c:pt>
                <c:pt idx="1">
                  <c:v>1.0037778209999999</c:v>
                </c:pt>
                <c:pt idx="2">
                  <c:v>0.98904951500000005</c:v>
                </c:pt>
                <c:pt idx="3">
                  <c:v>0.940960448</c:v>
                </c:pt>
                <c:pt idx="4">
                  <c:v>0.93151840399999997</c:v>
                </c:pt>
                <c:pt idx="5">
                  <c:v>0.952563987</c:v>
                </c:pt>
                <c:pt idx="6">
                  <c:v>0.96256602599999996</c:v>
                </c:pt>
                <c:pt idx="7">
                  <c:v>0.98085225899999995</c:v>
                </c:pt>
                <c:pt idx="8">
                  <c:v>0.96430745299999998</c:v>
                </c:pt>
                <c:pt idx="9">
                  <c:v>0.95699727999999995</c:v>
                </c:pt>
                <c:pt idx="10">
                  <c:v>0.97696191799999998</c:v>
                </c:pt>
                <c:pt idx="11">
                  <c:v>0.98717429700000003</c:v>
                </c:pt>
                <c:pt idx="12">
                  <c:v>1.0194024310000001</c:v>
                </c:pt>
                <c:pt idx="13">
                  <c:v>0.98925880600000005</c:v>
                </c:pt>
                <c:pt idx="14">
                  <c:v>0.99175068200000005</c:v>
                </c:pt>
                <c:pt idx="15">
                  <c:v>0.99220122200000005</c:v>
                </c:pt>
                <c:pt idx="16">
                  <c:v>1.0084774009999999</c:v>
                </c:pt>
                <c:pt idx="17">
                  <c:v>0.99904565899999997</c:v>
                </c:pt>
                <c:pt idx="18">
                  <c:v>1.006259147</c:v>
                </c:pt>
                <c:pt idx="19">
                  <c:v>1.0188292590000001</c:v>
                </c:pt>
                <c:pt idx="20">
                  <c:v>0.95755598900000005</c:v>
                </c:pt>
                <c:pt idx="21">
                  <c:v>0.97546470500000004</c:v>
                </c:pt>
                <c:pt idx="22">
                  <c:v>0.97526761699999998</c:v>
                </c:pt>
                <c:pt idx="23">
                  <c:v>1.0049535030000001</c:v>
                </c:pt>
                <c:pt idx="24">
                  <c:v>0.99915299999999996</c:v>
                </c:pt>
                <c:pt idx="25">
                  <c:v>0.99792994400000001</c:v>
                </c:pt>
                <c:pt idx="26">
                  <c:v>0.99515520599999996</c:v>
                </c:pt>
                <c:pt idx="27">
                  <c:v>0.96026506</c:v>
                </c:pt>
                <c:pt idx="28">
                  <c:v>1.0114376389999999</c:v>
                </c:pt>
                <c:pt idx="29">
                  <c:v>1.0002204210000001</c:v>
                </c:pt>
                <c:pt idx="30">
                  <c:v>1.0087724950000001</c:v>
                </c:pt>
                <c:pt idx="31">
                  <c:v>1.0110825999999999</c:v>
                </c:pt>
                <c:pt idx="32">
                  <c:v>1.0003145659999999</c:v>
                </c:pt>
                <c:pt idx="33">
                  <c:v>0.98964074000000002</c:v>
                </c:pt>
                <c:pt idx="34">
                  <c:v>0.98409037600000004</c:v>
                </c:pt>
                <c:pt idx="35">
                  <c:v>0.98705986700000004</c:v>
                </c:pt>
                <c:pt idx="36">
                  <c:v>0.988560679</c:v>
                </c:pt>
                <c:pt idx="37">
                  <c:v>0.94725131600000001</c:v>
                </c:pt>
                <c:pt idx="38">
                  <c:v>0.94903871100000003</c:v>
                </c:pt>
                <c:pt idx="39">
                  <c:v>0.92045202100000001</c:v>
                </c:pt>
                <c:pt idx="40">
                  <c:v>0.94356895900000004</c:v>
                </c:pt>
                <c:pt idx="41">
                  <c:v>0.93408995100000003</c:v>
                </c:pt>
                <c:pt idx="42">
                  <c:v>0.94163236299999997</c:v>
                </c:pt>
                <c:pt idx="43">
                  <c:v>0.94229873900000005</c:v>
                </c:pt>
                <c:pt idx="44">
                  <c:v>0.918703728</c:v>
                </c:pt>
                <c:pt idx="45">
                  <c:v>0.902634151</c:v>
                </c:pt>
                <c:pt idx="46">
                  <c:v>0.90629252800000004</c:v>
                </c:pt>
                <c:pt idx="47">
                  <c:v>0.93954871100000004</c:v>
                </c:pt>
                <c:pt idx="48">
                  <c:v>0.91920720300000003</c:v>
                </c:pt>
                <c:pt idx="49">
                  <c:v>0.84655607200000005</c:v>
                </c:pt>
                <c:pt idx="50">
                  <c:v>0.92792077900000003</c:v>
                </c:pt>
                <c:pt idx="51">
                  <c:v>0.86460924699999997</c:v>
                </c:pt>
                <c:pt idx="52">
                  <c:v>0.84417392000000002</c:v>
                </c:pt>
                <c:pt idx="53">
                  <c:v>0.82593934400000002</c:v>
                </c:pt>
                <c:pt idx="54">
                  <c:v>0.82061492400000002</c:v>
                </c:pt>
                <c:pt idx="55">
                  <c:v>0.76620659800000002</c:v>
                </c:pt>
                <c:pt idx="56">
                  <c:v>0.787042248</c:v>
                </c:pt>
                <c:pt idx="57">
                  <c:v>0.75057466699999997</c:v>
                </c:pt>
                <c:pt idx="58">
                  <c:v>0.77297073199999999</c:v>
                </c:pt>
                <c:pt idx="59">
                  <c:v>0.81415716199999999</c:v>
                </c:pt>
                <c:pt idx="60">
                  <c:v>0.83508293700000003</c:v>
                </c:pt>
                <c:pt idx="61">
                  <c:v>0.81410873699999997</c:v>
                </c:pt>
                <c:pt idx="62">
                  <c:v>0.814750368</c:v>
                </c:pt>
                <c:pt idx="63">
                  <c:v>0.74515491499999997</c:v>
                </c:pt>
                <c:pt idx="64">
                  <c:v>0.78248754300000001</c:v>
                </c:pt>
                <c:pt idx="65">
                  <c:v>0.75628180899999997</c:v>
                </c:pt>
                <c:pt idx="66">
                  <c:v>0.76100984800000004</c:v>
                </c:pt>
                <c:pt idx="67">
                  <c:v>0.789070524</c:v>
                </c:pt>
                <c:pt idx="68">
                  <c:v>0.73002404499999995</c:v>
                </c:pt>
                <c:pt idx="69">
                  <c:v>0.748930231</c:v>
                </c:pt>
                <c:pt idx="70">
                  <c:v>0.74445324499999999</c:v>
                </c:pt>
                <c:pt idx="71">
                  <c:v>0.84344463999999997</c:v>
                </c:pt>
                <c:pt idx="72">
                  <c:v>0.90010471000000003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4-46AB-8D5D-E019E42A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06395"/>
        <c:axId val="701903475"/>
      </c:lineChart>
      <c:catAx>
        <c:axId val="197319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6016108"/>
        <c:crosses val="autoZero"/>
        <c:auto val="1"/>
        <c:lblAlgn val="ctr"/>
        <c:lblOffset val="100"/>
        <c:noMultiLvlLbl val="1"/>
      </c:catAx>
      <c:valAx>
        <c:axId val="766016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3196847"/>
        <c:crosses val="autoZero"/>
        <c:crossBetween val="between"/>
      </c:valAx>
      <c:catAx>
        <c:axId val="21429063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1903475"/>
        <c:crosses val="autoZero"/>
        <c:auto val="1"/>
        <c:lblAlgn val="ctr"/>
        <c:lblOffset val="100"/>
        <c:noMultiLvlLbl val="1"/>
      </c:catAx>
      <c:valAx>
        <c:axId val="7019034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90639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iTCR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'Copy of Sheet1(Cody)'!$F$1</c:f>
              <c:strCache>
                <c:ptCount val="1"/>
                <c:pt idx="0">
                  <c:v>iTCR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'Copy of Sheet1(Cody)'!$A$2:$A$74</c:f>
              <c:numCache>
                <c:formatCode>General</c:formatCode>
                <c:ptCount val="73"/>
                <c:pt idx="0">
                  <c:v>1680652800</c:v>
                </c:pt>
                <c:pt idx="1">
                  <c:v>1681084800</c:v>
                </c:pt>
                <c:pt idx="2">
                  <c:v>1681516800</c:v>
                </c:pt>
                <c:pt idx="3">
                  <c:v>1681948800</c:v>
                </c:pt>
                <c:pt idx="4">
                  <c:v>1682380800</c:v>
                </c:pt>
                <c:pt idx="5">
                  <c:v>1682812800</c:v>
                </c:pt>
                <c:pt idx="6">
                  <c:v>1683244800</c:v>
                </c:pt>
                <c:pt idx="7">
                  <c:v>1683676800</c:v>
                </c:pt>
                <c:pt idx="8">
                  <c:v>1684108800</c:v>
                </c:pt>
                <c:pt idx="9">
                  <c:v>1684540800</c:v>
                </c:pt>
                <c:pt idx="10">
                  <c:v>1684972800</c:v>
                </c:pt>
                <c:pt idx="11">
                  <c:v>1685404800</c:v>
                </c:pt>
                <c:pt idx="12">
                  <c:v>1685836800</c:v>
                </c:pt>
                <c:pt idx="13">
                  <c:v>1686268800</c:v>
                </c:pt>
                <c:pt idx="14">
                  <c:v>1686700800</c:v>
                </c:pt>
                <c:pt idx="15">
                  <c:v>1687132800</c:v>
                </c:pt>
                <c:pt idx="16">
                  <c:v>1687564800</c:v>
                </c:pt>
                <c:pt idx="17">
                  <c:v>1687996800</c:v>
                </c:pt>
                <c:pt idx="18">
                  <c:v>1688428800</c:v>
                </c:pt>
                <c:pt idx="19">
                  <c:v>1688860800</c:v>
                </c:pt>
                <c:pt idx="20">
                  <c:v>1689292800</c:v>
                </c:pt>
                <c:pt idx="21">
                  <c:v>1689724800</c:v>
                </c:pt>
                <c:pt idx="22">
                  <c:v>1690156800</c:v>
                </c:pt>
                <c:pt idx="23">
                  <c:v>1690588800</c:v>
                </c:pt>
                <c:pt idx="24">
                  <c:v>1691020800</c:v>
                </c:pt>
                <c:pt idx="25">
                  <c:v>1691452800</c:v>
                </c:pt>
                <c:pt idx="26">
                  <c:v>1691884800</c:v>
                </c:pt>
                <c:pt idx="27">
                  <c:v>1692316800</c:v>
                </c:pt>
                <c:pt idx="28">
                  <c:v>1692748800</c:v>
                </c:pt>
                <c:pt idx="29">
                  <c:v>1693180800</c:v>
                </c:pt>
                <c:pt idx="30">
                  <c:v>1693612800</c:v>
                </c:pt>
                <c:pt idx="31">
                  <c:v>1694044800</c:v>
                </c:pt>
                <c:pt idx="32">
                  <c:v>1694476800</c:v>
                </c:pt>
                <c:pt idx="33">
                  <c:v>1694908800</c:v>
                </c:pt>
                <c:pt idx="34">
                  <c:v>1695340800</c:v>
                </c:pt>
                <c:pt idx="35">
                  <c:v>1695772800</c:v>
                </c:pt>
                <c:pt idx="36">
                  <c:v>1696204800</c:v>
                </c:pt>
                <c:pt idx="37">
                  <c:v>1696636800</c:v>
                </c:pt>
                <c:pt idx="38">
                  <c:v>1697068800</c:v>
                </c:pt>
                <c:pt idx="39">
                  <c:v>1697500800</c:v>
                </c:pt>
                <c:pt idx="40">
                  <c:v>1697932800</c:v>
                </c:pt>
                <c:pt idx="41">
                  <c:v>1698364800</c:v>
                </c:pt>
                <c:pt idx="42">
                  <c:v>1698796800</c:v>
                </c:pt>
                <c:pt idx="43">
                  <c:v>1699228800</c:v>
                </c:pt>
                <c:pt idx="44">
                  <c:v>1699660800</c:v>
                </c:pt>
                <c:pt idx="45">
                  <c:v>1700092800</c:v>
                </c:pt>
                <c:pt idx="46">
                  <c:v>1700524800</c:v>
                </c:pt>
                <c:pt idx="47">
                  <c:v>1700956800</c:v>
                </c:pt>
                <c:pt idx="48">
                  <c:v>1701388800</c:v>
                </c:pt>
                <c:pt idx="49">
                  <c:v>1701820800</c:v>
                </c:pt>
                <c:pt idx="50">
                  <c:v>1702252800</c:v>
                </c:pt>
                <c:pt idx="51">
                  <c:v>1702684800</c:v>
                </c:pt>
                <c:pt idx="52">
                  <c:v>1703116800</c:v>
                </c:pt>
                <c:pt idx="53">
                  <c:v>1703548800</c:v>
                </c:pt>
                <c:pt idx="54">
                  <c:v>1703980800</c:v>
                </c:pt>
                <c:pt idx="55">
                  <c:v>1704412800</c:v>
                </c:pt>
                <c:pt idx="56">
                  <c:v>1704844800</c:v>
                </c:pt>
                <c:pt idx="57">
                  <c:v>1705276800</c:v>
                </c:pt>
                <c:pt idx="58">
                  <c:v>1705708800</c:v>
                </c:pt>
                <c:pt idx="59">
                  <c:v>1706140800</c:v>
                </c:pt>
                <c:pt idx="60">
                  <c:v>1706572800</c:v>
                </c:pt>
                <c:pt idx="61">
                  <c:v>1707004800</c:v>
                </c:pt>
                <c:pt idx="62">
                  <c:v>1707436800</c:v>
                </c:pt>
                <c:pt idx="63">
                  <c:v>1707868800</c:v>
                </c:pt>
                <c:pt idx="64">
                  <c:v>1708300800</c:v>
                </c:pt>
                <c:pt idx="65">
                  <c:v>1708732800</c:v>
                </c:pt>
                <c:pt idx="66">
                  <c:v>1709164800</c:v>
                </c:pt>
                <c:pt idx="67">
                  <c:v>1709596800</c:v>
                </c:pt>
                <c:pt idx="68">
                  <c:v>1710028800</c:v>
                </c:pt>
                <c:pt idx="69">
                  <c:v>1710460800</c:v>
                </c:pt>
                <c:pt idx="70">
                  <c:v>1710892800</c:v>
                </c:pt>
                <c:pt idx="71">
                  <c:v>1711324800</c:v>
                </c:pt>
                <c:pt idx="72">
                  <c:v>1711756800</c:v>
                </c:pt>
              </c:numCache>
            </c:numRef>
          </c:cat>
          <c:val>
            <c:numRef>
              <c:f>'Copy of Sheet1(Cody)'!$F$2:$F$74</c:f>
              <c:numCache>
                <c:formatCode>General</c:formatCode>
                <c:ptCount val="73"/>
                <c:pt idx="0">
                  <c:v>2.3947243663189348</c:v>
                </c:pt>
                <c:pt idx="1">
                  <c:v>2.3823222605396119</c:v>
                </c:pt>
                <c:pt idx="2">
                  <c:v>2.620938816357766</c:v>
                </c:pt>
                <c:pt idx="3">
                  <c:v>2.399278909963245</c:v>
                </c:pt>
                <c:pt idx="4">
                  <c:v>2.2355367600721512</c:v>
                </c:pt>
                <c:pt idx="5">
                  <c:v>2.3473629811382</c:v>
                </c:pt>
                <c:pt idx="6">
                  <c:v>2.244008449334276</c:v>
                </c:pt>
                <c:pt idx="7">
                  <c:v>2.1191295143869038</c:v>
                </c:pt>
                <c:pt idx="8">
                  <c:v>2.1697354923203789</c:v>
                </c:pt>
                <c:pt idx="9">
                  <c:v>2.1544953933079669</c:v>
                </c:pt>
                <c:pt idx="10">
                  <c:v>2.119683574280316</c:v>
                </c:pt>
                <c:pt idx="11">
                  <c:v>2.1769076050417402</c:v>
                </c:pt>
                <c:pt idx="12">
                  <c:v>2.1985566359834001</c:v>
                </c:pt>
                <c:pt idx="13">
                  <c:v>1.8611605833448011</c:v>
                </c:pt>
                <c:pt idx="14">
                  <c:v>2.2391569835881069</c:v>
                </c:pt>
                <c:pt idx="15">
                  <c:v>2.1323414491900081</c:v>
                </c:pt>
                <c:pt idx="16">
                  <c:v>2.369441268259584</c:v>
                </c:pt>
                <c:pt idx="17">
                  <c:v>2.141970415555138</c:v>
                </c:pt>
                <c:pt idx="18">
                  <c:v>2.3334294387305108</c:v>
                </c:pt>
                <c:pt idx="19">
                  <c:v>2.280286371449264</c:v>
                </c:pt>
                <c:pt idx="20">
                  <c:v>2.7309204720201188</c:v>
                </c:pt>
                <c:pt idx="21">
                  <c:v>2.2526780920042899</c:v>
                </c:pt>
                <c:pt idx="22">
                  <c:v>2.315018470923937</c:v>
                </c:pt>
                <c:pt idx="23">
                  <c:v>2.2740086355390061</c:v>
                </c:pt>
                <c:pt idx="24">
                  <c:v>2.1872659797012051</c:v>
                </c:pt>
                <c:pt idx="25">
                  <c:v>2.1618835678437009</c:v>
                </c:pt>
                <c:pt idx="26">
                  <c:v>2.167603502348709</c:v>
                </c:pt>
                <c:pt idx="27">
                  <c:v>1.9912924334213971</c:v>
                </c:pt>
                <c:pt idx="28">
                  <c:v>2.0376047899372391</c:v>
                </c:pt>
                <c:pt idx="29">
                  <c:v>2.0757335648783881</c:v>
                </c:pt>
                <c:pt idx="30">
                  <c:v>2.0200813887129132</c:v>
                </c:pt>
                <c:pt idx="31">
                  <c:v>2.0493396997165521</c:v>
                </c:pt>
                <c:pt idx="32">
                  <c:v>1.9462293729436191</c:v>
                </c:pt>
                <c:pt idx="33">
                  <c:v>2.011920106438708</c:v>
                </c:pt>
                <c:pt idx="34">
                  <c:v>1.9682842462194741</c:v>
                </c:pt>
                <c:pt idx="35">
                  <c:v>1.977338236683603</c:v>
                </c:pt>
                <c:pt idx="36">
                  <c:v>2.184660512629907</c:v>
                </c:pt>
                <c:pt idx="37">
                  <c:v>2.2066757748485641</c:v>
                </c:pt>
                <c:pt idx="38">
                  <c:v>2.062296533417237</c:v>
                </c:pt>
                <c:pt idx="39">
                  <c:v>2.0915233775811641</c:v>
                </c:pt>
                <c:pt idx="40">
                  <c:v>2.1505084157948451</c:v>
                </c:pt>
                <c:pt idx="41">
                  <c:v>2.365070884158603</c:v>
                </c:pt>
                <c:pt idx="42">
                  <c:v>2.3773263964138112</c:v>
                </c:pt>
                <c:pt idx="43">
                  <c:v>2.6504755573650631</c:v>
                </c:pt>
                <c:pt idx="44">
                  <c:v>2.9062158638804441</c:v>
                </c:pt>
                <c:pt idx="45">
                  <c:v>2.7921890113418351</c:v>
                </c:pt>
                <c:pt idx="46">
                  <c:v>2.773653404892455</c:v>
                </c:pt>
                <c:pt idx="47">
                  <c:v>2.892431217633292</c:v>
                </c:pt>
                <c:pt idx="48">
                  <c:v>2.744455805852541</c:v>
                </c:pt>
                <c:pt idx="49">
                  <c:v>3.133490871774296</c:v>
                </c:pt>
                <c:pt idx="50">
                  <c:v>3.904726912690534</c:v>
                </c:pt>
                <c:pt idx="51">
                  <c:v>3.811252264203004</c:v>
                </c:pt>
                <c:pt idx="52">
                  <c:v>3.8138375561782838</c:v>
                </c:pt>
                <c:pt idx="53">
                  <c:v>3.959779447381246</c:v>
                </c:pt>
                <c:pt idx="54">
                  <c:v>3.8175671980526711</c:v>
                </c:pt>
                <c:pt idx="55">
                  <c:v>3.696492288783507</c:v>
                </c:pt>
                <c:pt idx="56">
                  <c:v>3.411417026103952</c:v>
                </c:pt>
                <c:pt idx="57">
                  <c:v>3.427959773086366</c:v>
                </c:pt>
                <c:pt idx="58">
                  <c:v>3.3013615317848699</c:v>
                </c:pt>
                <c:pt idx="59">
                  <c:v>3.1912524097433299</c:v>
                </c:pt>
                <c:pt idx="60">
                  <c:v>3.488798247167288</c:v>
                </c:pt>
                <c:pt idx="61">
                  <c:v>3.3725183559047962</c:v>
                </c:pt>
                <c:pt idx="62">
                  <c:v>3.4608575070105192</c:v>
                </c:pt>
                <c:pt idx="63">
                  <c:v>3.4866186924400671</c:v>
                </c:pt>
                <c:pt idx="64">
                  <c:v>3.811990557722408</c:v>
                </c:pt>
                <c:pt idx="65">
                  <c:v>3.591757868892318</c:v>
                </c:pt>
                <c:pt idx="66">
                  <c:v>3.8925694865420488</c:v>
                </c:pt>
                <c:pt idx="67">
                  <c:v>4.4462110047842396</c:v>
                </c:pt>
                <c:pt idx="68">
                  <c:v>4.2827720463302903</c:v>
                </c:pt>
                <c:pt idx="69">
                  <c:v>4.1638397174122082</c:v>
                </c:pt>
                <c:pt idx="70">
                  <c:v>3.3898180853637099</c:v>
                </c:pt>
                <c:pt idx="71">
                  <c:v>3.799106570435284</c:v>
                </c:pt>
                <c:pt idx="72">
                  <c:v>3.839152398246946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2-48CB-8ACC-D7FAE7B7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602566"/>
        <c:axId val="518156357"/>
      </c:lineChart>
      <c:lineChart>
        <c:grouping val="standard"/>
        <c:varyColors val="0"/>
        <c:ser>
          <c:idx val="1"/>
          <c:order val="1"/>
          <c:tx>
            <c:strRef>
              <c:f>'Copy of Sheet1(Cody)'!$G$1</c:f>
              <c:strCache>
                <c:ptCount val="1"/>
                <c:pt idx="0">
                  <c:v>Interest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'Copy of Sheet1(Cody)'!$A$2:$A$74</c:f>
              <c:numCache>
                <c:formatCode>General</c:formatCode>
                <c:ptCount val="73"/>
                <c:pt idx="0">
                  <c:v>1680652800</c:v>
                </c:pt>
                <c:pt idx="1">
                  <c:v>1681084800</c:v>
                </c:pt>
                <c:pt idx="2">
                  <c:v>1681516800</c:v>
                </c:pt>
                <c:pt idx="3">
                  <c:v>1681948800</c:v>
                </c:pt>
                <c:pt idx="4">
                  <c:v>1682380800</c:v>
                </c:pt>
                <c:pt idx="5">
                  <c:v>1682812800</c:v>
                </c:pt>
                <c:pt idx="6">
                  <c:v>1683244800</c:v>
                </c:pt>
                <c:pt idx="7">
                  <c:v>1683676800</c:v>
                </c:pt>
                <c:pt idx="8">
                  <c:v>1684108800</c:v>
                </c:pt>
                <c:pt idx="9">
                  <c:v>1684540800</c:v>
                </c:pt>
                <c:pt idx="10">
                  <c:v>1684972800</c:v>
                </c:pt>
                <c:pt idx="11">
                  <c:v>1685404800</c:v>
                </c:pt>
                <c:pt idx="12">
                  <c:v>1685836800</c:v>
                </c:pt>
                <c:pt idx="13">
                  <c:v>1686268800</c:v>
                </c:pt>
                <c:pt idx="14">
                  <c:v>1686700800</c:v>
                </c:pt>
                <c:pt idx="15">
                  <c:v>1687132800</c:v>
                </c:pt>
                <c:pt idx="16">
                  <c:v>1687564800</c:v>
                </c:pt>
                <c:pt idx="17">
                  <c:v>1687996800</c:v>
                </c:pt>
                <c:pt idx="18">
                  <c:v>1688428800</c:v>
                </c:pt>
                <c:pt idx="19">
                  <c:v>1688860800</c:v>
                </c:pt>
                <c:pt idx="20">
                  <c:v>1689292800</c:v>
                </c:pt>
                <c:pt idx="21">
                  <c:v>1689724800</c:v>
                </c:pt>
                <c:pt idx="22">
                  <c:v>1690156800</c:v>
                </c:pt>
                <c:pt idx="23">
                  <c:v>1690588800</c:v>
                </c:pt>
                <c:pt idx="24">
                  <c:v>1691020800</c:v>
                </c:pt>
                <c:pt idx="25">
                  <c:v>1691452800</c:v>
                </c:pt>
                <c:pt idx="26">
                  <c:v>1691884800</c:v>
                </c:pt>
                <c:pt idx="27">
                  <c:v>1692316800</c:v>
                </c:pt>
                <c:pt idx="28">
                  <c:v>1692748800</c:v>
                </c:pt>
                <c:pt idx="29">
                  <c:v>1693180800</c:v>
                </c:pt>
                <c:pt idx="30">
                  <c:v>1693612800</c:v>
                </c:pt>
                <c:pt idx="31">
                  <c:v>1694044800</c:v>
                </c:pt>
                <c:pt idx="32">
                  <c:v>1694476800</c:v>
                </c:pt>
                <c:pt idx="33">
                  <c:v>1694908800</c:v>
                </c:pt>
                <c:pt idx="34">
                  <c:v>1695340800</c:v>
                </c:pt>
                <c:pt idx="35">
                  <c:v>1695772800</c:v>
                </c:pt>
                <c:pt idx="36">
                  <c:v>1696204800</c:v>
                </c:pt>
                <c:pt idx="37">
                  <c:v>1696636800</c:v>
                </c:pt>
                <c:pt idx="38">
                  <c:v>1697068800</c:v>
                </c:pt>
                <c:pt idx="39">
                  <c:v>1697500800</c:v>
                </c:pt>
                <c:pt idx="40">
                  <c:v>1697932800</c:v>
                </c:pt>
                <c:pt idx="41">
                  <c:v>1698364800</c:v>
                </c:pt>
                <c:pt idx="42">
                  <c:v>1698796800</c:v>
                </c:pt>
                <c:pt idx="43">
                  <c:v>1699228800</c:v>
                </c:pt>
                <c:pt idx="44">
                  <c:v>1699660800</c:v>
                </c:pt>
                <c:pt idx="45">
                  <c:v>1700092800</c:v>
                </c:pt>
                <c:pt idx="46">
                  <c:v>1700524800</c:v>
                </c:pt>
                <c:pt idx="47">
                  <c:v>1700956800</c:v>
                </c:pt>
                <c:pt idx="48">
                  <c:v>1701388800</c:v>
                </c:pt>
                <c:pt idx="49">
                  <c:v>1701820800</c:v>
                </c:pt>
                <c:pt idx="50">
                  <c:v>1702252800</c:v>
                </c:pt>
                <c:pt idx="51">
                  <c:v>1702684800</c:v>
                </c:pt>
                <c:pt idx="52">
                  <c:v>1703116800</c:v>
                </c:pt>
                <c:pt idx="53">
                  <c:v>1703548800</c:v>
                </c:pt>
                <c:pt idx="54">
                  <c:v>1703980800</c:v>
                </c:pt>
                <c:pt idx="55">
                  <c:v>1704412800</c:v>
                </c:pt>
                <c:pt idx="56">
                  <c:v>1704844800</c:v>
                </c:pt>
                <c:pt idx="57">
                  <c:v>1705276800</c:v>
                </c:pt>
                <c:pt idx="58">
                  <c:v>1705708800</c:v>
                </c:pt>
                <c:pt idx="59">
                  <c:v>1706140800</c:v>
                </c:pt>
                <c:pt idx="60">
                  <c:v>1706572800</c:v>
                </c:pt>
                <c:pt idx="61">
                  <c:v>1707004800</c:v>
                </c:pt>
                <c:pt idx="62">
                  <c:v>1707436800</c:v>
                </c:pt>
                <c:pt idx="63">
                  <c:v>1707868800</c:v>
                </c:pt>
                <c:pt idx="64">
                  <c:v>1708300800</c:v>
                </c:pt>
                <c:pt idx="65">
                  <c:v>1708732800</c:v>
                </c:pt>
                <c:pt idx="66">
                  <c:v>1709164800</c:v>
                </c:pt>
                <c:pt idx="67">
                  <c:v>1709596800</c:v>
                </c:pt>
                <c:pt idx="68">
                  <c:v>1710028800</c:v>
                </c:pt>
                <c:pt idx="69">
                  <c:v>1710460800</c:v>
                </c:pt>
                <c:pt idx="70">
                  <c:v>1710892800</c:v>
                </c:pt>
                <c:pt idx="71">
                  <c:v>1711324800</c:v>
                </c:pt>
                <c:pt idx="72">
                  <c:v>1711756800</c:v>
                </c:pt>
              </c:numCache>
            </c:numRef>
          </c:cat>
          <c:val>
            <c:numRef>
              <c:f>'Copy of Sheet1(Cody)'!$G$2:$G$74</c:f>
              <c:numCache>
                <c:formatCode>0.00</c:formatCode>
                <c:ptCount val="73"/>
                <c:pt idx="0">
                  <c:v>20.525983101838264</c:v>
                </c:pt>
                <c:pt idx="1">
                  <c:v>20.195260281056317</c:v>
                </c:pt>
                <c:pt idx="2">
                  <c:v>26.55836843620709</c:v>
                </c:pt>
                <c:pt idx="3">
                  <c:v>20.64743759901987</c:v>
                </c:pt>
                <c:pt idx="4">
                  <c:v>16.280980268590699</c:v>
                </c:pt>
                <c:pt idx="5">
                  <c:v>19.263012830352</c:v>
                </c:pt>
                <c:pt idx="6">
                  <c:v>16.506891982247364</c:v>
                </c:pt>
                <c:pt idx="7">
                  <c:v>13.176787050317435</c:v>
                </c:pt>
                <c:pt idx="8">
                  <c:v>14.526279795210103</c:v>
                </c:pt>
                <c:pt idx="9">
                  <c:v>14.119877154879118</c:v>
                </c:pt>
                <c:pt idx="10">
                  <c:v>13.191561980808425</c:v>
                </c:pt>
                <c:pt idx="11">
                  <c:v>14.717536134446407</c:v>
                </c:pt>
                <c:pt idx="12">
                  <c:v>15.294843626224003</c:v>
                </c:pt>
                <c:pt idx="13">
                  <c:v>10</c:v>
                </c:pt>
                <c:pt idx="14">
                  <c:v>16.377519562349519</c:v>
                </c:pt>
                <c:pt idx="15">
                  <c:v>13.52910531173355</c:v>
                </c:pt>
                <c:pt idx="16">
                  <c:v>19.851767153588909</c:v>
                </c:pt>
                <c:pt idx="17">
                  <c:v>13.785877748137015</c:v>
                </c:pt>
                <c:pt idx="18">
                  <c:v>18.891451699480289</c:v>
                </c:pt>
                <c:pt idx="19">
                  <c:v>17.474303238647042</c:v>
                </c:pt>
                <c:pt idx="20">
                  <c:v>29.491212587203169</c:v>
                </c:pt>
                <c:pt idx="21">
                  <c:v>16.738082453447735</c:v>
                </c:pt>
                <c:pt idx="22">
                  <c:v>18.400492557971653</c:v>
                </c:pt>
                <c:pt idx="23">
                  <c:v>17.306896947706829</c:v>
                </c:pt>
                <c:pt idx="24">
                  <c:v>14.993759458698802</c:v>
                </c:pt>
                <c:pt idx="25">
                  <c:v>14.316895142498693</c:v>
                </c:pt>
                <c:pt idx="26">
                  <c:v>14.469426729298906</c:v>
                </c:pt>
                <c:pt idx="27">
                  <c:v>10</c:v>
                </c:pt>
                <c:pt idx="28">
                  <c:v>11.002794398326378</c:v>
                </c:pt>
                <c:pt idx="29">
                  <c:v>12.01956173009035</c:v>
                </c:pt>
                <c:pt idx="30">
                  <c:v>10.53550369901102</c:v>
                </c:pt>
                <c:pt idx="31">
                  <c:v>11.315725325774723</c:v>
                </c:pt>
                <c:pt idx="32">
                  <c:v>10</c:v>
                </c:pt>
                <c:pt idx="33">
                  <c:v>10.317869505032213</c:v>
                </c:pt>
                <c:pt idx="34">
                  <c:v>10</c:v>
                </c:pt>
                <c:pt idx="35">
                  <c:v>10</c:v>
                </c:pt>
                <c:pt idx="36">
                  <c:v>14.924280336797521</c:v>
                </c:pt>
                <c:pt idx="37">
                  <c:v>15.511353995961713</c:v>
                </c:pt>
                <c:pt idx="38">
                  <c:v>11.661240891126319</c:v>
                </c:pt>
                <c:pt idx="39">
                  <c:v>12.440623402164377</c:v>
                </c:pt>
                <c:pt idx="40">
                  <c:v>14.013557754529204</c:v>
                </c:pt>
                <c:pt idx="41">
                  <c:v>19.735223577562749</c:v>
                </c:pt>
                <c:pt idx="42">
                  <c:v>20.062037237701631</c:v>
                </c:pt>
                <c:pt idx="43">
                  <c:v>27.346014863068351</c:v>
                </c:pt>
                <c:pt idx="44">
                  <c:v>34.165756370145175</c:v>
                </c:pt>
                <c:pt idx="45">
                  <c:v>31.125040302448937</c:v>
                </c:pt>
                <c:pt idx="46">
                  <c:v>30.630757463798801</c:v>
                </c:pt>
                <c:pt idx="47">
                  <c:v>33.798165803554461</c:v>
                </c:pt>
                <c:pt idx="48">
                  <c:v>29.852154822734427</c:v>
                </c:pt>
                <c:pt idx="49">
                  <c:v>40.226423247314557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47.637787362772052</c:v>
                </c:pt>
                <c:pt idx="57">
                  <c:v>48.078927282303098</c:v>
                </c:pt>
                <c:pt idx="58">
                  <c:v>44.702974180929864</c:v>
                </c:pt>
                <c:pt idx="59">
                  <c:v>41.766730926488805</c:v>
                </c:pt>
                <c:pt idx="60">
                  <c:v>49.701286591127683</c:v>
                </c:pt>
                <c:pt idx="61">
                  <c:v>46.600489490794573</c:v>
                </c:pt>
                <c:pt idx="62">
                  <c:v>48.956200186947186</c:v>
                </c:pt>
                <c:pt idx="63">
                  <c:v>49.643165131735124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47.061815609698932</c:v>
                </c:pt>
                <c:pt idx="71">
                  <c:v>50</c:v>
                </c:pt>
                <c:pt idx="7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2-48CB-8ACC-D7FAE7B7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46062"/>
        <c:axId val="435109619"/>
      </c:lineChart>
      <c:catAx>
        <c:axId val="631602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8156357"/>
        <c:crosses val="autoZero"/>
        <c:auto val="1"/>
        <c:lblAlgn val="ctr"/>
        <c:lblOffset val="100"/>
        <c:noMultiLvlLbl val="1"/>
      </c:catAx>
      <c:valAx>
        <c:axId val="518156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1602566"/>
        <c:crosses val="autoZero"/>
        <c:crossBetween val="between"/>
      </c:valAx>
      <c:catAx>
        <c:axId val="193944606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5109619"/>
        <c:crosses val="autoZero"/>
        <c:auto val="1"/>
        <c:lblAlgn val="ctr"/>
        <c:lblOffset val="100"/>
        <c:noMultiLvlLbl val="1"/>
      </c:catAx>
      <c:valAx>
        <c:axId val="4351096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944606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peg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'Copy of Sheet1(Cody)'!$G$1</c:f>
              <c:strCache>
                <c:ptCount val="1"/>
                <c:pt idx="0">
                  <c:v>Interest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'Copy of Sheet1(Cody)'!$A$2:$A$74</c:f>
              <c:numCache>
                <c:formatCode>General</c:formatCode>
                <c:ptCount val="73"/>
                <c:pt idx="0">
                  <c:v>1680652800</c:v>
                </c:pt>
                <c:pt idx="1">
                  <c:v>1681084800</c:v>
                </c:pt>
                <c:pt idx="2">
                  <c:v>1681516800</c:v>
                </c:pt>
                <c:pt idx="3">
                  <c:v>1681948800</c:v>
                </c:pt>
                <c:pt idx="4">
                  <c:v>1682380800</c:v>
                </c:pt>
                <c:pt idx="5">
                  <c:v>1682812800</c:v>
                </c:pt>
                <c:pt idx="6">
                  <c:v>1683244800</c:v>
                </c:pt>
                <c:pt idx="7">
                  <c:v>1683676800</c:v>
                </c:pt>
                <c:pt idx="8">
                  <c:v>1684108800</c:v>
                </c:pt>
                <c:pt idx="9">
                  <c:v>1684540800</c:v>
                </c:pt>
                <c:pt idx="10">
                  <c:v>1684972800</c:v>
                </c:pt>
                <c:pt idx="11">
                  <c:v>1685404800</c:v>
                </c:pt>
                <c:pt idx="12">
                  <c:v>1685836800</c:v>
                </c:pt>
                <c:pt idx="13">
                  <c:v>1686268800</c:v>
                </c:pt>
                <c:pt idx="14">
                  <c:v>1686700800</c:v>
                </c:pt>
                <c:pt idx="15">
                  <c:v>1687132800</c:v>
                </c:pt>
                <c:pt idx="16">
                  <c:v>1687564800</c:v>
                </c:pt>
                <c:pt idx="17">
                  <c:v>1687996800</c:v>
                </c:pt>
                <c:pt idx="18">
                  <c:v>1688428800</c:v>
                </c:pt>
                <c:pt idx="19">
                  <c:v>1688860800</c:v>
                </c:pt>
                <c:pt idx="20">
                  <c:v>1689292800</c:v>
                </c:pt>
                <c:pt idx="21">
                  <c:v>1689724800</c:v>
                </c:pt>
                <c:pt idx="22">
                  <c:v>1690156800</c:v>
                </c:pt>
                <c:pt idx="23">
                  <c:v>1690588800</c:v>
                </c:pt>
                <c:pt idx="24">
                  <c:v>1691020800</c:v>
                </c:pt>
                <c:pt idx="25">
                  <c:v>1691452800</c:v>
                </c:pt>
                <c:pt idx="26">
                  <c:v>1691884800</c:v>
                </c:pt>
                <c:pt idx="27">
                  <c:v>1692316800</c:v>
                </c:pt>
                <c:pt idx="28">
                  <c:v>1692748800</c:v>
                </c:pt>
                <c:pt idx="29">
                  <c:v>1693180800</c:v>
                </c:pt>
                <c:pt idx="30">
                  <c:v>1693612800</c:v>
                </c:pt>
                <c:pt idx="31">
                  <c:v>1694044800</c:v>
                </c:pt>
                <c:pt idx="32">
                  <c:v>1694476800</c:v>
                </c:pt>
                <c:pt idx="33">
                  <c:v>1694908800</c:v>
                </c:pt>
                <c:pt idx="34">
                  <c:v>1695340800</c:v>
                </c:pt>
                <c:pt idx="35">
                  <c:v>1695772800</c:v>
                </c:pt>
                <c:pt idx="36">
                  <c:v>1696204800</c:v>
                </c:pt>
                <c:pt idx="37">
                  <c:v>1696636800</c:v>
                </c:pt>
                <c:pt idx="38">
                  <c:v>1697068800</c:v>
                </c:pt>
                <c:pt idx="39">
                  <c:v>1697500800</c:v>
                </c:pt>
                <c:pt idx="40">
                  <c:v>1697932800</c:v>
                </c:pt>
                <c:pt idx="41">
                  <c:v>1698364800</c:v>
                </c:pt>
                <c:pt idx="42">
                  <c:v>1698796800</c:v>
                </c:pt>
                <c:pt idx="43">
                  <c:v>1699228800</c:v>
                </c:pt>
                <c:pt idx="44">
                  <c:v>1699660800</c:v>
                </c:pt>
                <c:pt idx="45">
                  <c:v>1700092800</c:v>
                </c:pt>
                <c:pt idx="46">
                  <c:v>1700524800</c:v>
                </c:pt>
                <c:pt idx="47">
                  <c:v>1700956800</c:v>
                </c:pt>
                <c:pt idx="48">
                  <c:v>1701388800</c:v>
                </c:pt>
                <c:pt idx="49">
                  <c:v>1701820800</c:v>
                </c:pt>
                <c:pt idx="50">
                  <c:v>1702252800</c:v>
                </c:pt>
                <c:pt idx="51">
                  <c:v>1702684800</c:v>
                </c:pt>
                <c:pt idx="52">
                  <c:v>1703116800</c:v>
                </c:pt>
                <c:pt idx="53">
                  <c:v>1703548800</c:v>
                </c:pt>
                <c:pt idx="54">
                  <c:v>1703980800</c:v>
                </c:pt>
                <c:pt idx="55">
                  <c:v>1704412800</c:v>
                </c:pt>
                <c:pt idx="56">
                  <c:v>1704844800</c:v>
                </c:pt>
                <c:pt idx="57">
                  <c:v>1705276800</c:v>
                </c:pt>
                <c:pt idx="58">
                  <c:v>1705708800</c:v>
                </c:pt>
                <c:pt idx="59">
                  <c:v>1706140800</c:v>
                </c:pt>
                <c:pt idx="60">
                  <c:v>1706572800</c:v>
                </c:pt>
                <c:pt idx="61">
                  <c:v>1707004800</c:v>
                </c:pt>
                <c:pt idx="62">
                  <c:v>1707436800</c:v>
                </c:pt>
                <c:pt idx="63">
                  <c:v>1707868800</c:v>
                </c:pt>
                <c:pt idx="64">
                  <c:v>1708300800</c:v>
                </c:pt>
                <c:pt idx="65">
                  <c:v>1708732800</c:v>
                </c:pt>
                <c:pt idx="66">
                  <c:v>1709164800</c:v>
                </c:pt>
                <c:pt idx="67">
                  <c:v>1709596800</c:v>
                </c:pt>
                <c:pt idx="68">
                  <c:v>1710028800</c:v>
                </c:pt>
                <c:pt idx="69">
                  <c:v>1710460800</c:v>
                </c:pt>
                <c:pt idx="70">
                  <c:v>1710892800</c:v>
                </c:pt>
                <c:pt idx="71">
                  <c:v>1711324800</c:v>
                </c:pt>
                <c:pt idx="72">
                  <c:v>1711756800</c:v>
                </c:pt>
              </c:numCache>
            </c:numRef>
          </c:cat>
          <c:val>
            <c:numRef>
              <c:f>'Copy of Sheet1(Cody)'!$G$2:$G$74</c:f>
              <c:numCache>
                <c:formatCode>0.00</c:formatCode>
                <c:ptCount val="73"/>
                <c:pt idx="0">
                  <c:v>20.525983101838264</c:v>
                </c:pt>
                <c:pt idx="1">
                  <c:v>20.195260281056317</c:v>
                </c:pt>
                <c:pt idx="2">
                  <c:v>26.55836843620709</c:v>
                </c:pt>
                <c:pt idx="3">
                  <c:v>20.64743759901987</c:v>
                </c:pt>
                <c:pt idx="4">
                  <c:v>16.280980268590699</c:v>
                </c:pt>
                <c:pt idx="5">
                  <c:v>19.263012830352</c:v>
                </c:pt>
                <c:pt idx="6">
                  <c:v>16.506891982247364</c:v>
                </c:pt>
                <c:pt idx="7">
                  <c:v>13.176787050317435</c:v>
                </c:pt>
                <c:pt idx="8">
                  <c:v>14.526279795210103</c:v>
                </c:pt>
                <c:pt idx="9">
                  <c:v>14.119877154879118</c:v>
                </c:pt>
                <c:pt idx="10">
                  <c:v>13.191561980808425</c:v>
                </c:pt>
                <c:pt idx="11">
                  <c:v>14.717536134446407</c:v>
                </c:pt>
                <c:pt idx="12">
                  <c:v>15.294843626224003</c:v>
                </c:pt>
                <c:pt idx="13">
                  <c:v>10</c:v>
                </c:pt>
                <c:pt idx="14">
                  <c:v>16.377519562349519</c:v>
                </c:pt>
                <c:pt idx="15">
                  <c:v>13.52910531173355</c:v>
                </c:pt>
                <c:pt idx="16">
                  <c:v>19.851767153588909</c:v>
                </c:pt>
                <c:pt idx="17">
                  <c:v>13.785877748137015</c:v>
                </c:pt>
                <c:pt idx="18">
                  <c:v>18.891451699480289</c:v>
                </c:pt>
                <c:pt idx="19">
                  <c:v>17.474303238647042</c:v>
                </c:pt>
                <c:pt idx="20">
                  <c:v>29.491212587203169</c:v>
                </c:pt>
                <c:pt idx="21">
                  <c:v>16.738082453447735</c:v>
                </c:pt>
                <c:pt idx="22">
                  <c:v>18.400492557971653</c:v>
                </c:pt>
                <c:pt idx="23">
                  <c:v>17.306896947706829</c:v>
                </c:pt>
                <c:pt idx="24">
                  <c:v>14.993759458698802</c:v>
                </c:pt>
                <c:pt idx="25">
                  <c:v>14.316895142498693</c:v>
                </c:pt>
                <c:pt idx="26">
                  <c:v>14.469426729298906</c:v>
                </c:pt>
                <c:pt idx="27">
                  <c:v>10</c:v>
                </c:pt>
                <c:pt idx="28">
                  <c:v>11.002794398326378</c:v>
                </c:pt>
                <c:pt idx="29">
                  <c:v>12.01956173009035</c:v>
                </c:pt>
                <c:pt idx="30">
                  <c:v>10.53550369901102</c:v>
                </c:pt>
                <c:pt idx="31">
                  <c:v>11.315725325774723</c:v>
                </c:pt>
                <c:pt idx="32">
                  <c:v>10</c:v>
                </c:pt>
                <c:pt idx="33">
                  <c:v>10.317869505032213</c:v>
                </c:pt>
                <c:pt idx="34">
                  <c:v>10</c:v>
                </c:pt>
                <c:pt idx="35">
                  <c:v>10</c:v>
                </c:pt>
                <c:pt idx="36">
                  <c:v>14.924280336797521</c:v>
                </c:pt>
                <c:pt idx="37">
                  <c:v>15.511353995961713</c:v>
                </c:pt>
                <c:pt idx="38">
                  <c:v>11.661240891126319</c:v>
                </c:pt>
                <c:pt idx="39">
                  <c:v>12.440623402164377</c:v>
                </c:pt>
                <c:pt idx="40">
                  <c:v>14.013557754529204</c:v>
                </c:pt>
                <c:pt idx="41">
                  <c:v>19.735223577562749</c:v>
                </c:pt>
                <c:pt idx="42">
                  <c:v>20.062037237701631</c:v>
                </c:pt>
                <c:pt idx="43">
                  <c:v>27.346014863068351</c:v>
                </c:pt>
                <c:pt idx="44">
                  <c:v>34.165756370145175</c:v>
                </c:pt>
                <c:pt idx="45">
                  <c:v>31.125040302448937</c:v>
                </c:pt>
                <c:pt idx="46">
                  <c:v>30.630757463798801</c:v>
                </c:pt>
                <c:pt idx="47">
                  <c:v>33.798165803554461</c:v>
                </c:pt>
                <c:pt idx="48">
                  <c:v>29.852154822734427</c:v>
                </c:pt>
                <c:pt idx="49">
                  <c:v>40.226423247314557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47.637787362772052</c:v>
                </c:pt>
                <c:pt idx="57">
                  <c:v>48.078927282303098</c:v>
                </c:pt>
                <c:pt idx="58">
                  <c:v>44.702974180929864</c:v>
                </c:pt>
                <c:pt idx="59">
                  <c:v>41.766730926488805</c:v>
                </c:pt>
                <c:pt idx="60">
                  <c:v>49.701286591127683</c:v>
                </c:pt>
                <c:pt idx="61">
                  <c:v>46.600489490794573</c:v>
                </c:pt>
                <c:pt idx="62">
                  <c:v>48.956200186947186</c:v>
                </c:pt>
                <c:pt idx="63">
                  <c:v>49.643165131735124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47.061815609698932</c:v>
                </c:pt>
                <c:pt idx="71">
                  <c:v>50</c:v>
                </c:pt>
                <c:pt idx="7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4-4322-B4D6-2BC16575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15727"/>
        <c:axId val="1019767467"/>
      </c:lineChart>
      <c:lineChart>
        <c:grouping val="standard"/>
        <c:varyColors val="0"/>
        <c:ser>
          <c:idx val="1"/>
          <c:order val="1"/>
          <c:tx>
            <c:strRef>
              <c:f>'Copy of Sheet1(Cody)'!$B$1</c:f>
              <c:strCache>
                <c:ptCount val="1"/>
                <c:pt idx="0">
                  <c:v>iUSD_price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'Copy of Sheet1(Cody)'!$A$2:$A$74</c:f>
              <c:numCache>
                <c:formatCode>General</c:formatCode>
                <c:ptCount val="73"/>
                <c:pt idx="0">
                  <c:v>1680652800</c:v>
                </c:pt>
                <c:pt idx="1">
                  <c:v>1681084800</c:v>
                </c:pt>
                <c:pt idx="2">
                  <c:v>1681516800</c:v>
                </c:pt>
                <c:pt idx="3">
                  <c:v>1681948800</c:v>
                </c:pt>
                <c:pt idx="4">
                  <c:v>1682380800</c:v>
                </c:pt>
                <c:pt idx="5">
                  <c:v>1682812800</c:v>
                </c:pt>
                <c:pt idx="6">
                  <c:v>1683244800</c:v>
                </c:pt>
                <c:pt idx="7">
                  <c:v>1683676800</c:v>
                </c:pt>
                <c:pt idx="8">
                  <c:v>1684108800</c:v>
                </c:pt>
                <c:pt idx="9">
                  <c:v>1684540800</c:v>
                </c:pt>
                <c:pt idx="10">
                  <c:v>1684972800</c:v>
                </c:pt>
                <c:pt idx="11">
                  <c:v>1685404800</c:v>
                </c:pt>
                <c:pt idx="12">
                  <c:v>1685836800</c:v>
                </c:pt>
                <c:pt idx="13">
                  <c:v>1686268800</c:v>
                </c:pt>
                <c:pt idx="14">
                  <c:v>1686700800</c:v>
                </c:pt>
                <c:pt idx="15">
                  <c:v>1687132800</c:v>
                </c:pt>
                <c:pt idx="16">
                  <c:v>1687564800</c:v>
                </c:pt>
                <c:pt idx="17">
                  <c:v>1687996800</c:v>
                </c:pt>
                <c:pt idx="18">
                  <c:v>1688428800</c:v>
                </c:pt>
                <c:pt idx="19">
                  <c:v>1688860800</c:v>
                </c:pt>
                <c:pt idx="20">
                  <c:v>1689292800</c:v>
                </c:pt>
                <c:pt idx="21">
                  <c:v>1689724800</c:v>
                </c:pt>
                <c:pt idx="22">
                  <c:v>1690156800</c:v>
                </c:pt>
                <c:pt idx="23">
                  <c:v>1690588800</c:v>
                </c:pt>
                <c:pt idx="24">
                  <c:v>1691020800</c:v>
                </c:pt>
                <c:pt idx="25">
                  <c:v>1691452800</c:v>
                </c:pt>
                <c:pt idx="26">
                  <c:v>1691884800</c:v>
                </c:pt>
                <c:pt idx="27">
                  <c:v>1692316800</c:v>
                </c:pt>
                <c:pt idx="28">
                  <c:v>1692748800</c:v>
                </c:pt>
                <c:pt idx="29">
                  <c:v>1693180800</c:v>
                </c:pt>
                <c:pt idx="30">
                  <c:v>1693612800</c:v>
                </c:pt>
                <c:pt idx="31">
                  <c:v>1694044800</c:v>
                </c:pt>
                <c:pt idx="32">
                  <c:v>1694476800</c:v>
                </c:pt>
                <c:pt idx="33">
                  <c:v>1694908800</c:v>
                </c:pt>
                <c:pt idx="34">
                  <c:v>1695340800</c:v>
                </c:pt>
                <c:pt idx="35">
                  <c:v>1695772800</c:v>
                </c:pt>
                <c:pt idx="36">
                  <c:v>1696204800</c:v>
                </c:pt>
                <c:pt idx="37">
                  <c:v>1696636800</c:v>
                </c:pt>
                <c:pt idx="38">
                  <c:v>1697068800</c:v>
                </c:pt>
                <c:pt idx="39">
                  <c:v>1697500800</c:v>
                </c:pt>
                <c:pt idx="40">
                  <c:v>1697932800</c:v>
                </c:pt>
                <c:pt idx="41">
                  <c:v>1698364800</c:v>
                </c:pt>
                <c:pt idx="42">
                  <c:v>1698796800</c:v>
                </c:pt>
                <c:pt idx="43">
                  <c:v>1699228800</c:v>
                </c:pt>
                <c:pt idx="44">
                  <c:v>1699660800</c:v>
                </c:pt>
                <c:pt idx="45">
                  <c:v>1700092800</c:v>
                </c:pt>
                <c:pt idx="46">
                  <c:v>1700524800</c:v>
                </c:pt>
                <c:pt idx="47">
                  <c:v>1700956800</c:v>
                </c:pt>
                <c:pt idx="48">
                  <c:v>1701388800</c:v>
                </c:pt>
                <c:pt idx="49">
                  <c:v>1701820800</c:v>
                </c:pt>
                <c:pt idx="50">
                  <c:v>1702252800</c:v>
                </c:pt>
                <c:pt idx="51">
                  <c:v>1702684800</c:v>
                </c:pt>
                <c:pt idx="52">
                  <c:v>1703116800</c:v>
                </c:pt>
                <c:pt idx="53">
                  <c:v>1703548800</c:v>
                </c:pt>
                <c:pt idx="54">
                  <c:v>1703980800</c:v>
                </c:pt>
                <c:pt idx="55">
                  <c:v>1704412800</c:v>
                </c:pt>
                <c:pt idx="56">
                  <c:v>1704844800</c:v>
                </c:pt>
                <c:pt idx="57">
                  <c:v>1705276800</c:v>
                </c:pt>
                <c:pt idx="58">
                  <c:v>1705708800</c:v>
                </c:pt>
                <c:pt idx="59">
                  <c:v>1706140800</c:v>
                </c:pt>
                <c:pt idx="60">
                  <c:v>1706572800</c:v>
                </c:pt>
                <c:pt idx="61">
                  <c:v>1707004800</c:v>
                </c:pt>
                <c:pt idx="62">
                  <c:v>1707436800</c:v>
                </c:pt>
                <c:pt idx="63">
                  <c:v>1707868800</c:v>
                </c:pt>
                <c:pt idx="64">
                  <c:v>1708300800</c:v>
                </c:pt>
                <c:pt idx="65">
                  <c:v>1708732800</c:v>
                </c:pt>
                <c:pt idx="66">
                  <c:v>1709164800</c:v>
                </c:pt>
                <c:pt idx="67">
                  <c:v>1709596800</c:v>
                </c:pt>
                <c:pt idx="68">
                  <c:v>1710028800</c:v>
                </c:pt>
                <c:pt idx="69">
                  <c:v>1710460800</c:v>
                </c:pt>
                <c:pt idx="70">
                  <c:v>1710892800</c:v>
                </c:pt>
                <c:pt idx="71">
                  <c:v>1711324800</c:v>
                </c:pt>
                <c:pt idx="72">
                  <c:v>1711756800</c:v>
                </c:pt>
              </c:numCache>
            </c:numRef>
          </c:cat>
          <c:val>
            <c:numRef>
              <c:f>'Copy of Sheet1(Cody)'!$B$2:$B$74</c:f>
              <c:numCache>
                <c:formatCode>General</c:formatCode>
                <c:ptCount val="73"/>
                <c:pt idx="0">
                  <c:v>1.012978197</c:v>
                </c:pt>
                <c:pt idx="1">
                  <c:v>1.0037778209999999</c:v>
                </c:pt>
                <c:pt idx="2">
                  <c:v>0.98904951500000005</c:v>
                </c:pt>
                <c:pt idx="3">
                  <c:v>0.940960448</c:v>
                </c:pt>
                <c:pt idx="4">
                  <c:v>0.93151840399999997</c:v>
                </c:pt>
                <c:pt idx="5">
                  <c:v>0.952563987</c:v>
                </c:pt>
                <c:pt idx="6">
                  <c:v>0.96256602599999996</c:v>
                </c:pt>
                <c:pt idx="7">
                  <c:v>0.98085225899999995</c:v>
                </c:pt>
                <c:pt idx="8">
                  <c:v>0.96430745299999998</c:v>
                </c:pt>
                <c:pt idx="9">
                  <c:v>0.95699727999999995</c:v>
                </c:pt>
                <c:pt idx="10">
                  <c:v>0.97696191799999998</c:v>
                </c:pt>
                <c:pt idx="11">
                  <c:v>0.98717429700000003</c:v>
                </c:pt>
                <c:pt idx="12">
                  <c:v>1.0194024310000001</c:v>
                </c:pt>
                <c:pt idx="13">
                  <c:v>0.98925880600000005</c:v>
                </c:pt>
                <c:pt idx="14">
                  <c:v>0.99175068200000005</c:v>
                </c:pt>
                <c:pt idx="15">
                  <c:v>0.99220122200000005</c:v>
                </c:pt>
                <c:pt idx="16">
                  <c:v>1.0084774009999999</c:v>
                </c:pt>
                <c:pt idx="17">
                  <c:v>0.99904565899999997</c:v>
                </c:pt>
                <c:pt idx="18">
                  <c:v>1.006259147</c:v>
                </c:pt>
                <c:pt idx="19">
                  <c:v>1.0188292590000001</c:v>
                </c:pt>
                <c:pt idx="20">
                  <c:v>0.95755598900000005</c:v>
                </c:pt>
                <c:pt idx="21">
                  <c:v>0.97546470500000004</c:v>
                </c:pt>
                <c:pt idx="22">
                  <c:v>0.97526761699999998</c:v>
                </c:pt>
                <c:pt idx="23">
                  <c:v>1.0049535030000001</c:v>
                </c:pt>
                <c:pt idx="24">
                  <c:v>0.99915299999999996</c:v>
                </c:pt>
                <c:pt idx="25">
                  <c:v>0.99792994400000001</c:v>
                </c:pt>
                <c:pt idx="26">
                  <c:v>0.99515520599999996</c:v>
                </c:pt>
                <c:pt idx="27">
                  <c:v>0.96026506</c:v>
                </c:pt>
                <c:pt idx="28">
                  <c:v>1.0114376389999999</c:v>
                </c:pt>
                <c:pt idx="29">
                  <c:v>1.0002204210000001</c:v>
                </c:pt>
                <c:pt idx="30">
                  <c:v>1.0087724950000001</c:v>
                </c:pt>
                <c:pt idx="31">
                  <c:v>1.0110825999999999</c:v>
                </c:pt>
                <c:pt idx="32">
                  <c:v>1.0003145659999999</c:v>
                </c:pt>
                <c:pt idx="33">
                  <c:v>0.98964074000000002</c:v>
                </c:pt>
                <c:pt idx="34">
                  <c:v>0.98409037600000004</c:v>
                </c:pt>
                <c:pt idx="35">
                  <c:v>0.98705986700000004</c:v>
                </c:pt>
                <c:pt idx="36">
                  <c:v>0.988560679</c:v>
                </c:pt>
                <c:pt idx="37">
                  <c:v>0.94725131600000001</c:v>
                </c:pt>
                <c:pt idx="38">
                  <c:v>0.94903871100000003</c:v>
                </c:pt>
                <c:pt idx="39">
                  <c:v>0.92045202100000001</c:v>
                </c:pt>
                <c:pt idx="40">
                  <c:v>0.94356895900000004</c:v>
                </c:pt>
                <c:pt idx="41">
                  <c:v>0.93408995100000003</c:v>
                </c:pt>
                <c:pt idx="42">
                  <c:v>0.94163236299999997</c:v>
                </c:pt>
                <c:pt idx="43">
                  <c:v>0.94229873900000005</c:v>
                </c:pt>
                <c:pt idx="44">
                  <c:v>0.918703728</c:v>
                </c:pt>
                <c:pt idx="45">
                  <c:v>0.902634151</c:v>
                </c:pt>
                <c:pt idx="46">
                  <c:v>0.90629252800000004</c:v>
                </c:pt>
                <c:pt idx="47">
                  <c:v>0.93954871100000004</c:v>
                </c:pt>
                <c:pt idx="48">
                  <c:v>0.91920720300000003</c:v>
                </c:pt>
                <c:pt idx="49">
                  <c:v>0.84655607200000005</c:v>
                </c:pt>
                <c:pt idx="50">
                  <c:v>0.92792077900000003</c:v>
                </c:pt>
                <c:pt idx="51">
                  <c:v>0.86460924699999997</c:v>
                </c:pt>
                <c:pt idx="52">
                  <c:v>0.84417392000000002</c:v>
                </c:pt>
                <c:pt idx="53">
                  <c:v>0.82593934400000002</c:v>
                </c:pt>
                <c:pt idx="54">
                  <c:v>0.82061492400000002</c:v>
                </c:pt>
                <c:pt idx="55">
                  <c:v>0.76620659800000002</c:v>
                </c:pt>
                <c:pt idx="56">
                  <c:v>0.787042248</c:v>
                </c:pt>
                <c:pt idx="57">
                  <c:v>0.75057466699999997</c:v>
                </c:pt>
                <c:pt idx="58">
                  <c:v>0.77297073199999999</c:v>
                </c:pt>
                <c:pt idx="59">
                  <c:v>0.81415716199999999</c:v>
                </c:pt>
                <c:pt idx="60">
                  <c:v>0.83508293700000003</c:v>
                </c:pt>
                <c:pt idx="61">
                  <c:v>0.81410873699999997</c:v>
                </c:pt>
                <c:pt idx="62">
                  <c:v>0.814750368</c:v>
                </c:pt>
                <c:pt idx="63">
                  <c:v>0.74515491499999997</c:v>
                </c:pt>
                <c:pt idx="64">
                  <c:v>0.78248754300000001</c:v>
                </c:pt>
                <c:pt idx="65">
                  <c:v>0.75628180899999997</c:v>
                </c:pt>
                <c:pt idx="66">
                  <c:v>0.76100984800000004</c:v>
                </c:pt>
                <c:pt idx="67">
                  <c:v>0.789070524</c:v>
                </c:pt>
                <c:pt idx="68">
                  <c:v>0.73002404499999995</c:v>
                </c:pt>
                <c:pt idx="69">
                  <c:v>0.748930231</c:v>
                </c:pt>
                <c:pt idx="70">
                  <c:v>0.74445324499999999</c:v>
                </c:pt>
                <c:pt idx="71">
                  <c:v>0.84344463999999997</c:v>
                </c:pt>
                <c:pt idx="72">
                  <c:v>0.90010471000000003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4-4322-B4D6-2BC16575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159790"/>
        <c:axId val="64292549"/>
      </c:lineChart>
      <c:catAx>
        <c:axId val="13271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9767467"/>
        <c:crosses val="autoZero"/>
        <c:auto val="1"/>
        <c:lblAlgn val="ctr"/>
        <c:lblOffset val="100"/>
        <c:noMultiLvlLbl val="1"/>
      </c:catAx>
      <c:valAx>
        <c:axId val="1019767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715727"/>
        <c:crosses val="autoZero"/>
        <c:crossBetween val="between"/>
      </c:valAx>
      <c:catAx>
        <c:axId val="114615979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292549"/>
        <c:crosses val="autoZero"/>
        <c:auto val="1"/>
        <c:lblAlgn val="ctr"/>
        <c:lblOffset val="100"/>
        <c:noMultiLvlLbl val="1"/>
      </c:catAx>
      <c:valAx>
        <c:axId val="6429254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61597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iTCR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'Discounted Int Model_iUSD'!$G$1</c:f>
              <c:strCache>
                <c:ptCount val="1"/>
                <c:pt idx="0">
                  <c:v>iTCR(System CR)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'Discounted Int Model_iUSD'!$A$2:$A$74</c:f>
              <c:numCache>
                <c:formatCode>d"-"mmm"-"yyyy</c:formatCode>
                <c:ptCount val="73"/>
                <c:pt idx="0">
                  <c:v>45381</c:v>
                </c:pt>
                <c:pt idx="1">
                  <c:v>45382</c:v>
                </c:pt>
                <c:pt idx="2">
                  <c:v>45383</c:v>
                </c:pt>
                <c:pt idx="3">
                  <c:v>45384</c:v>
                </c:pt>
                <c:pt idx="4">
                  <c:v>45385</c:v>
                </c:pt>
                <c:pt idx="5">
                  <c:v>45386</c:v>
                </c:pt>
                <c:pt idx="6">
                  <c:v>45387</c:v>
                </c:pt>
                <c:pt idx="7">
                  <c:v>45388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45394</c:v>
                </c:pt>
                <c:pt idx="14">
                  <c:v>45395</c:v>
                </c:pt>
                <c:pt idx="15">
                  <c:v>45396</c:v>
                </c:pt>
                <c:pt idx="16">
                  <c:v>45397</c:v>
                </c:pt>
                <c:pt idx="17">
                  <c:v>45398</c:v>
                </c:pt>
                <c:pt idx="18">
                  <c:v>45399</c:v>
                </c:pt>
                <c:pt idx="19">
                  <c:v>45400</c:v>
                </c:pt>
                <c:pt idx="20">
                  <c:v>45401</c:v>
                </c:pt>
                <c:pt idx="21">
                  <c:v>45402</c:v>
                </c:pt>
                <c:pt idx="22">
                  <c:v>45403</c:v>
                </c:pt>
                <c:pt idx="23">
                  <c:v>45404</c:v>
                </c:pt>
                <c:pt idx="24">
                  <c:v>45405</c:v>
                </c:pt>
                <c:pt idx="25">
                  <c:v>45406</c:v>
                </c:pt>
                <c:pt idx="26">
                  <c:v>45407</c:v>
                </c:pt>
                <c:pt idx="27">
                  <c:v>45408</c:v>
                </c:pt>
                <c:pt idx="28">
                  <c:v>45409</c:v>
                </c:pt>
                <c:pt idx="29">
                  <c:v>45410</c:v>
                </c:pt>
                <c:pt idx="30">
                  <c:v>45411</c:v>
                </c:pt>
                <c:pt idx="31">
                  <c:v>45412</c:v>
                </c:pt>
                <c:pt idx="32">
                  <c:v>45413</c:v>
                </c:pt>
                <c:pt idx="33">
                  <c:v>45414</c:v>
                </c:pt>
                <c:pt idx="34">
                  <c:v>45415</c:v>
                </c:pt>
                <c:pt idx="35">
                  <c:v>45416</c:v>
                </c:pt>
                <c:pt idx="36">
                  <c:v>45417</c:v>
                </c:pt>
                <c:pt idx="37">
                  <c:v>45418</c:v>
                </c:pt>
                <c:pt idx="38">
                  <c:v>45419</c:v>
                </c:pt>
                <c:pt idx="39">
                  <c:v>45420</c:v>
                </c:pt>
                <c:pt idx="40">
                  <c:v>45421</c:v>
                </c:pt>
                <c:pt idx="41">
                  <c:v>45422</c:v>
                </c:pt>
                <c:pt idx="42">
                  <c:v>45423</c:v>
                </c:pt>
                <c:pt idx="43">
                  <c:v>45424</c:v>
                </c:pt>
                <c:pt idx="44">
                  <c:v>45425</c:v>
                </c:pt>
                <c:pt idx="45">
                  <c:v>45426</c:v>
                </c:pt>
                <c:pt idx="46">
                  <c:v>45427</c:v>
                </c:pt>
                <c:pt idx="47">
                  <c:v>45428</c:v>
                </c:pt>
                <c:pt idx="48">
                  <c:v>45429</c:v>
                </c:pt>
                <c:pt idx="49">
                  <c:v>45430</c:v>
                </c:pt>
                <c:pt idx="50">
                  <c:v>45431</c:v>
                </c:pt>
                <c:pt idx="51">
                  <c:v>45432</c:v>
                </c:pt>
                <c:pt idx="52">
                  <c:v>45433</c:v>
                </c:pt>
                <c:pt idx="53">
                  <c:v>45434</c:v>
                </c:pt>
                <c:pt idx="54">
                  <c:v>45435</c:v>
                </c:pt>
                <c:pt idx="55">
                  <c:v>45436</c:v>
                </c:pt>
                <c:pt idx="56">
                  <c:v>45437</c:v>
                </c:pt>
                <c:pt idx="57">
                  <c:v>45438</c:v>
                </c:pt>
                <c:pt idx="58">
                  <c:v>45439</c:v>
                </c:pt>
                <c:pt idx="59">
                  <c:v>45440</c:v>
                </c:pt>
                <c:pt idx="60">
                  <c:v>45441</c:v>
                </c:pt>
                <c:pt idx="61">
                  <c:v>45442</c:v>
                </c:pt>
                <c:pt idx="62">
                  <c:v>45443</c:v>
                </c:pt>
                <c:pt idx="63">
                  <c:v>45444</c:v>
                </c:pt>
                <c:pt idx="64">
                  <c:v>45445</c:v>
                </c:pt>
                <c:pt idx="65">
                  <c:v>45446</c:v>
                </c:pt>
                <c:pt idx="66">
                  <c:v>45447</c:v>
                </c:pt>
                <c:pt idx="67">
                  <c:v>45448</c:v>
                </c:pt>
                <c:pt idx="68">
                  <c:v>45449</c:v>
                </c:pt>
                <c:pt idx="69">
                  <c:v>45450</c:v>
                </c:pt>
                <c:pt idx="70">
                  <c:v>45451</c:v>
                </c:pt>
                <c:pt idx="71">
                  <c:v>45452</c:v>
                </c:pt>
                <c:pt idx="72">
                  <c:v>45453</c:v>
                </c:pt>
              </c:numCache>
            </c:numRef>
          </c:cat>
          <c:val>
            <c:numRef>
              <c:f>'Discounted Int Model_iUSD'!$G$2:$G$106</c:f>
              <c:numCache>
                <c:formatCode>General</c:formatCode>
                <c:ptCount val="105"/>
                <c:pt idx="0">
                  <c:v>3.8391519999999999</c:v>
                </c:pt>
                <c:pt idx="1">
                  <c:v>3.7094269999999998</c:v>
                </c:pt>
                <c:pt idx="2">
                  <c:v>3.742041</c:v>
                </c:pt>
                <c:pt idx="3">
                  <c:v>3.582363</c:v>
                </c:pt>
                <c:pt idx="4">
                  <c:v>3.3628879999999999</c:v>
                </c:pt>
                <c:pt idx="5">
                  <c:v>3.3197869999999998</c:v>
                </c:pt>
                <c:pt idx="6">
                  <c:v>3.3851070000000001</c:v>
                </c:pt>
                <c:pt idx="7">
                  <c:v>3.3542450000000001</c:v>
                </c:pt>
                <c:pt idx="8">
                  <c:v>3.4030140000000002</c:v>
                </c:pt>
                <c:pt idx="9">
                  <c:v>3.4306730000000001</c:v>
                </c:pt>
                <c:pt idx="10">
                  <c:v>3.5730430000000002</c:v>
                </c:pt>
                <c:pt idx="11">
                  <c:v>3.4514779999999998</c:v>
                </c:pt>
                <c:pt idx="12">
                  <c:v>3.4179599999999999</c:v>
                </c:pt>
                <c:pt idx="13">
                  <c:v>3.4194909999999998</c:v>
                </c:pt>
                <c:pt idx="14">
                  <c:v>3.278778</c:v>
                </c:pt>
                <c:pt idx="15">
                  <c:v>3.189705</c:v>
                </c:pt>
                <c:pt idx="16">
                  <c:v>3.3556970000000002</c:v>
                </c:pt>
                <c:pt idx="17">
                  <c:v>3.2899060000000002</c:v>
                </c:pt>
                <c:pt idx="18">
                  <c:v>3.2740819999999999</c:v>
                </c:pt>
                <c:pt idx="19">
                  <c:v>3.1637499999999998</c:v>
                </c:pt>
                <c:pt idx="20">
                  <c:v>3.2607719999999998</c:v>
                </c:pt>
                <c:pt idx="21">
                  <c:v>3.2944599999999999</c:v>
                </c:pt>
                <c:pt idx="22">
                  <c:v>3.4946039999999998</c:v>
                </c:pt>
                <c:pt idx="23">
                  <c:v>3.4444729999999999</c:v>
                </c:pt>
                <c:pt idx="24">
                  <c:v>3.5392640000000002</c:v>
                </c:pt>
                <c:pt idx="25">
                  <c:v>3.431289</c:v>
                </c:pt>
                <c:pt idx="26">
                  <c:v>3.2538849999999999</c:v>
                </c:pt>
                <c:pt idx="27">
                  <c:v>3.220002</c:v>
                </c:pt>
                <c:pt idx="28">
                  <c:v>3.1639210000000002</c:v>
                </c:pt>
                <c:pt idx="29">
                  <c:v>3.206299</c:v>
                </c:pt>
                <c:pt idx="30">
                  <c:v>3.1452979999999999</c:v>
                </c:pt>
                <c:pt idx="31">
                  <c:v>3.129642</c:v>
                </c:pt>
                <c:pt idx="32">
                  <c:v>3.1340020000000002</c:v>
                </c:pt>
                <c:pt idx="33">
                  <c:v>3.1936460000000002</c:v>
                </c:pt>
                <c:pt idx="34">
                  <c:v>3.2533989999999999</c:v>
                </c:pt>
                <c:pt idx="35">
                  <c:v>3.3119730000000001</c:v>
                </c:pt>
                <c:pt idx="36">
                  <c:v>3.2985639999999998</c:v>
                </c:pt>
                <c:pt idx="37">
                  <c:v>3.2694770000000002</c:v>
                </c:pt>
                <c:pt idx="38">
                  <c:v>3.24031</c:v>
                </c:pt>
                <c:pt idx="39">
                  <c:v>3.1601170000000001</c:v>
                </c:pt>
                <c:pt idx="40">
                  <c:v>3.242848</c:v>
                </c:pt>
                <c:pt idx="41">
                  <c:v>3.3121649999999998</c:v>
                </c:pt>
                <c:pt idx="42">
                  <c:v>3.2071200000000002</c:v>
                </c:pt>
                <c:pt idx="43">
                  <c:v>3.1880959999999998</c:v>
                </c:pt>
                <c:pt idx="44">
                  <c:v>3.170817</c:v>
                </c:pt>
                <c:pt idx="45">
                  <c:v>3.1568230000000002</c:v>
                </c:pt>
                <c:pt idx="46">
                  <c:v>3.101575</c:v>
                </c:pt>
                <c:pt idx="47">
                  <c:v>3.2856040000000002</c:v>
                </c:pt>
                <c:pt idx="48">
                  <c:v>3.3404340000000001</c:v>
                </c:pt>
                <c:pt idx="49">
                  <c:v>3.491495</c:v>
                </c:pt>
                <c:pt idx="50">
                  <c:v>3.4969139999999999</c:v>
                </c:pt>
                <c:pt idx="51">
                  <c:v>3.3966340000000002</c:v>
                </c:pt>
                <c:pt idx="52">
                  <c:v>3.6649609999999999</c:v>
                </c:pt>
                <c:pt idx="53">
                  <c:v>3.6077370000000002</c:v>
                </c:pt>
                <c:pt idx="54">
                  <c:v>3.5216259999999999</c:v>
                </c:pt>
                <c:pt idx="55">
                  <c:v>3.395143</c:v>
                </c:pt>
                <c:pt idx="56">
                  <c:v>3.353577</c:v>
                </c:pt>
                <c:pt idx="57">
                  <c:v>3.3589180000000001</c:v>
                </c:pt>
                <c:pt idx="58">
                  <c:v>3.3384179999999999</c:v>
                </c:pt>
                <c:pt idx="59">
                  <c:v>3.4085169999999998</c:v>
                </c:pt>
                <c:pt idx="60">
                  <c:v>3.3256049999999999</c:v>
                </c:pt>
                <c:pt idx="61">
                  <c:v>3.2829259999999998</c:v>
                </c:pt>
                <c:pt idx="62">
                  <c:v>3.2539280000000002</c:v>
                </c:pt>
                <c:pt idx="63">
                  <c:v>3.262705</c:v>
                </c:pt>
                <c:pt idx="64">
                  <c:v>3.2764769999999999</c:v>
                </c:pt>
                <c:pt idx="65">
                  <c:v>3.2568459999999999</c:v>
                </c:pt>
                <c:pt idx="66">
                  <c:v>3.3329260000000001</c:v>
                </c:pt>
                <c:pt idx="67">
                  <c:v>3.3882859999999999</c:v>
                </c:pt>
                <c:pt idx="68">
                  <c:v>3.3883969999999999</c:v>
                </c:pt>
                <c:pt idx="69">
                  <c:v>3.3669519999999999</c:v>
                </c:pt>
                <c:pt idx="70">
                  <c:v>3.3099340000000002</c:v>
                </c:pt>
                <c:pt idx="71">
                  <c:v>3.2183380000000001</c:v>
                </c:pt>
                <c:pt idx="72">
                  <c:v>3.2754840000000001</c:v>
                </c:pt>
                <c:pt idx="73">
                  <c:v>3.2532030000000001</c:v>
                </c:pt>
                <c:pt idx="74">
                  <c:v>3.1356730000000002</c:v>
                </c:pt>
                <c:pt idx="75">
                  <c:v>3.2271679999999998</c:v>
                </c:pt>
                <c:pt idx="76">
                  <c:v>3.1074410000000001</c:v>
                </c:pt>
                <c:pt idx="77">
                  <c:v>3.0796600000000001</c:v>
                </c:pt>
                <c:pt idx="78">
                  <c:v>3.1061489999999998</c:v>
                </c:pt>
                <c:pt idx="79">
                  <c:v>2.998186</c:v>
                </c:pt>
                <c:pt idx="80">
                  <c:v>3.0110070000000002</c:v>
                </c:pt>
                <c:pt idx="81">
                  <c:v>2.9743849999999998</c:v>
                </c:pt>
                <c:pt idx="82">
                  <c:v>2.972108</c:v>
                </c:pt>
                <c:pt idx="83">
                  <c:v>2.9573019999999999</c:v>
                </c:pt>
                <c:pt idx="84">
                  <c:v>2.895438</c:v>
                </c:pt>
                <c:pt idx="85">
                  <c:v>2.963473</c:v>
                </c:pt>
                <c:pt idx="86">
                  <c:v>2.9253849999999999</c:v>
                </c:pt>
                <c:pt idx="87">
                  <c:v>2.923997</c:v>
                </c:pt>
                <c:pt idx="88">
                  <c:v>3.0403899999999999</c:v>
                </c:pt>
                <c:pt idx="89">
                  <c:v>2.984664</c:v>
                </c:pt>
                <c:pt idx="90">
                  <c:v>3.0409660000000001</c:v>
                </c:pt>
                <c:pt idx="91">
                  <c:v>2.9988220000000001</c:v>
                </c:pt>
                <c:pt idx="92">
                  <c:v>2.981452</c:v>
                </c:pt>
                <c:pt idx="93">
                  <c:v>3.050246</c:v>
                </c:pt>
                <c:pt idx="94">
                  <c:v>3.1332520000000001</c:v>
                </c:pt>
                <c:pt idx="95">
                  <c:v>3.2303489999999999</c:v>
                </c:pt>
                <c:pt idx="96">
                  <c:v>3.1495099999999998</c:v>
                </c:pt>
                <c:pt idx="97">
                  <c:v>2.8204120000000001</c:v>
                </c:pt>
                <c:pt idx="98">
                  <c:v>2.8169270000000002</c:v>
                </c:pt>
                <c:pt idx="99">
                  <c:v>2.9842520000000001</c:v>
                </c:pt>
                <c:pt idx="100">
                  <c:v>2.7855669999999999</c:v>
                </c:pt>
                <c:pt idx="101">
                  <c:v>2.9721790000000001</c:v>
                </c:pt>
                <c:pt idx="102">
                  <c:v>3.027704</c:v>
                </c:pt>
                <c:pt idx="103">
                  <c:v>3.138957</c:v>
                </c:pt>
                <c:pt idx="104">
                  <c:v>3.202585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F-45C0-B403-628656D5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93126"/>
        <c:axId val="163228870"/>
      </c:lineChart>
      <c:lineChart>
        <c:grouping val="standard"/>
        <c:varyColors val="0"/>
        <c:ser>
          <c:idx val="1"/>
          <c:order val="1"/>
          <c:tx>
            <c:strRef>
              <c:f>'Discounted Int Model_iUSD'!$I$1</c:f>
              <c:strCache>
                <c:ptCount val="1"/>
                <c:pt idx="0">
                  <c:v>Initial Interest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'Discounted Int Model_iUSD'!$A$2:$A$74</c:f>
              <c:numCache>
                <c:formatCode>d"-"mmm"-"yyyy</c:formatCode>
                <c:ptCount val="73"/>
                <c:pt idx="0">
                  <c:v>45381</c:v>
                </c:pt>
                <c:pt idx="1">
                  <c:v>45382</c:v>
                </c:pt>
                <c:pt idx="2">
                  <c:v>45383</c:v>
                </c:pt>
                <c:pt idx="3">
                  <c:v>45384</c:v>
                </c:pt>
                <c:pt idx="4">
                  <c:v>45385</c:v>
                </c:pt>
                <c:pt idx="5">
                  <c:v>45386</c:v>
                </c:pt>
                <c:pt idx="6">
                  <c:v>45387</c:v>
                </c:pt>
                <c:pt idx="7">
                  <c:v>45388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45394</c:v>
                </c:pt>
                <c:pt idx="14">
                  <c:v>45395</c:v>
                </c:pt>
                <c:pt idx="15">
                  <c:v>45396</c:v>
                </c:pt>
                <c:pt idx="16">
                  <c:v>45397</c:v>
                </c:pt>
                <c:pt idx="17">
                  <c:v>45398</c:v>
                </c:pt>
                <c:pt idx="18">
                  <c:v>45399</c:v>
                </c:pt>
                <c:pt idx="19">
                  <c:v>45400</c:v>
                </c:pt>
                <c:pt idx="20">
                  <c:v>45401</c:v>
                </c:pt>
                <c:pt idx="21">
                  <c:v>45402</c:v>
                </c:pt>
                <c:pt idx="22">
                  <c:v>45403</c:v>
                </c:pt>
                <c:pt idx="23">
                  <c:v>45404</c:v>
                </c:pt>
                <c:pt idx="24">
                  <c:v>45405</c:v>
                </c:pt>
                <c:pt idx="25">
                  <c:v>45406</c:v>
                </c:pt>
                <c:pt idx="26">
                  <c:v>45407</c:v>
                </c:pt>
                <c:pt idx="27">
                  <c:v>45408</c:v>
                </c:pt>
                <c:pt idx="28">
                  <c:v>45409</c:v>
                </c:pt>
                <c:pt idx="29">
                  <c:v>45410</c:v>
                </c:pt>
                <c:pt idx="30">
                  <c:v>45411</c:v>
                </c:pt>
                <c:pt idx="31">
                  <c:v>45412</c:v>
                </c:pt>
                <c:pt idx="32">
                  <c:v>45413</c:v>
                </c:pt>
                <c:pt idx="33">
                  <c:v>45414</c:v>
                </c:pt>
                <c:pt idx="34">
                  <c:v>45415</c:v>
                </c:pt>
                <c:pt idx="35">
                  <c:v>45416</c:v>
                </c:pt>
                <c:pt idx="36">
                  <c:v>45417</c:v>
                </c:pt>
                <c:pt idx="37">
                  <c:v>45418</c:v>
                </c:pt>
                <c:pt idx="38">
                  <c:v>45419</c:v>
                </c:pt>
                <c:pt idx="39">
                  <c:v>45420</c:v>
                </c:pt>
                <c:pt idx="40">
                  <c:v>45421</c:v>
                </c:pt>
                <c:pt idx="41">
                  <c:v>45422</c:v>
                </c:pt>
                <c:pt idx="42">
                  <c:v>45423</c:v>
                </c:pt>
                <c:pt idx="43">
                  <c:v>45424</c:v>
                </c:pt>
                <c:pt idx="44">
                  <c:v>45425</c:v>
                </c:pt>
                <c:pt idx="45">
                  <c:v>45426</c:v>
                </c:pt>
                <c:pt idx="46">
                  <c:v>45427</c:v>
                </c:pt>
                <c:pt idx="47">
                  <c:v>45428</c:v>
                </c:pt>
                <c:pt idx="48">
                  <c:v>45429</c:v>
                </c:pt>
                <c:pt idx="49">
                  <c:v>45430</c:v>
                </c:pt>
                <c:pt idx="50">
                  <c:v>45431</c:v>
                </c:pt>
                <c:pt idx="51">
                  <c:v>45432</c:v>
                </c:pt>
                <c:pt idx="52">
                  <c:v>45433</c:v>
                </c:pt>
                <c:pt idx="53">
                  <c:v>45434</c:v>
                </c:pt>
                <c:pt idx="54">
                  <c:v>45435</c:v>
                </c:pt>
                <c:pt idx="55">
                  <c:v>45436</c:v>
                </c:pt>
                <c:pt idx="56">
                  <c:v>45437</c:v>
                </c:pt>
                <c:pt idx="57">
                  <c:v>45438</c:v>
                </c:pt>
                <c:pt idx="58">
                  <c:v>45439</c:v>
                </c:pt>
                <c:pt idx="59">
                  <c:v>45440</c:v>
                </c:pt>
                <c:pt idx="60">
                  <c:v>45441</c:v>
                </c:pt>
                <c:pt idx="61">
                  <c:v>45442</c:v>
                </c:pt>
                <c:pt idx="62">
                  <c:v>45443</c:v>
                </c:pt>
                <c:pt idx="63">
                  <c:v>45444</c:v>
                </c:pt>
                <c:pt idx="64">
                  <c:v>45445</c:v>
                </c:pt>
                <c:pt idx="65">
                  <c:v>45446</c:v>
                </c:pt>
                <c:pt idx="66">
                  <c:v>45447</c:v>
                </c:pt>
                <c:pt idx="67">
                  <c:v>45448</c:v>
                </c:pt>
                <c:pt idx="68">
                  <c:v>45449</c:v>
                </c:pt>
                <c:pt idx="69">
                  <c:v>45450</c:v>
                </c:pt>
                <c:pt idx="70">
                  <c:v>45451</c:v>
                </c:pt>
                <c:pt idx="71">
                  <c:v>45452</c:v>
                </c:pt>
                <c:pt idx="72">
                  <c:v>45453</c:v>
                </c:pt>
              </c:numCache>
            </c:numRef>
          </c:cat>
          <c:val>
            <c:numRef>
              <c:f>'Discounted Int Model_iUSD'!$I$2:$I$74</c:f>
              <c:numCache>
                <c:formatCode>0.0000</c:formatCode>
                <c:ptCount val="7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44.515519999999995</c:v>
                </c:pt>
                <c:pt idx="5">
                  <c:v>42.791479999999993</c:v>
                </c:pt>
                <c:pt idx="6">
                  <c:v>45.404280000000007</c:v>
                </c:pt>
                <c:pt idx="7">
                  <c:v>44.169800000000002</c:v>
                </c:pt>
                <c:pt idx="8">
                  <c:v>46.120560000000012</c:v>
                </c:pt>
                <c:pt idx="9">
                  <c:v>47.226920000000007</c:v>
                </c:pt>
                <c:pt idx="10">
                  <c:v>50</c:v>
                </c:pt>
                <c:pt idx="11">
                  <c:v>48.05912</c:v>
                </c:pt>
                <c:pt idx="12">
                  <c:v>46.718399999999995</c:v>
                </c:pt>
                <c:pt idx="13">
                  <c:v>46.779640000000001</c:v>
                </c:pt>
                <c:pt idx="14">
                  <c:v>41.151119999999999</c:v>
                </c:pt>
                <c:pt idx="15">
                  <c:v>37.588200000000008</c:v>
                </c:pt>
                <c:pt idx="16">
                  <c:v>44.227880000000006</c:v>
                </c:pt>
                <c:pt idx="17">
                  <c:v>41.596240000000009</c:v>
                </c:pt>
                <c:pt idx="18">
                  <c:v>40.963280000000005</c:v>
                </c:pt>
                <c:pt idx="19">
                  <c:v>36.549999999999997</c:v>
                </c:pt>
                <c:pt idx="20">
                  <c:v>40.430879999999988</c:v>
                </c:pt>
                <c:pt idx="21">
                  <c:v>41.778400000000005</c:v>
                </c:pt>
                <c:pt idx="22">
                  <c:v>49.78416</c:v>
                </c:pt>
                <c:pt idx="23">
                  <c:v>47.778919999999999</c:v>
                </c:pt>
                <c:pt idx="24">
                  <c:v>50</c:v>
                </c:pt>
                <c:pt idx="25">
                  <c:v>47.251560000000005</c:v>
                </c:pt>
                <c:pt idx="26">
                  <c:v>40.1554</c:v>
                </c:pt>
                <c:pt idx="27">
                  <c:v>38.800080000000001</c:v>
                </c:pt>
                <c:pt idx="28">
                  <c:v>36.556840000000015</c:v>
                </c:pt>
                <c:pt idx="29">
                  <c:v>38.251960000000004</c:v>
                </c:pt>
                <c:pt idx="30">
                  <c:v>35.811920000000001</c:v>
                </c:pt>
                <c:pt idx="31">
                  <c:v>35.185680000000005</c:v>
                </c:pt>
                <c:pt idx="32">
                  <c:v>35.360080000000004</c:v>
                </c:pt>
                <c:pt idx="33">
                  <c:v>37.745840000000008</c:v>
                </c:pt>
                <c:pt idx="34">
                  <c:v>40.135960000000004</c:v>
                </c:pt>
                <c:pt idx="35">
                  <c:v>42.478920000000009</c:v>
                </c:pt>
                <c:pt idx="36">
                  <c:v>41.942559999999993</c:v>
                </c:pt>
                <c:pt idx="37">
                  <c:v>40.779080000000015</c:v>
                </c:pt>
                <c:pt idx="38">
                  <c:v>39.612400000000001</c:v>
                </c:pt>
                <c:pt idx="39">
                  <c:v>36.404679999999999</c:v>
                </c:pt>
                <c:pt idx="40">
                  <c:v>39.713920000000002</c:v>
                </c:pt>
                <c:pt idx="41">
                  <c:v>42.486599999999996</c:v>
                </c:pt>
                <c:pt idx="42">
                  <c:v>38.284800000000004</c:v>
                </c:pt>
                <c:pt idx="43">
                  <c:v>37.52384</c:v>
                </c:pt>
                <c:pt idx="44">
                  <c:v>36.832680000000003</c:v>
                </c:pt>
                <c:pt idx="45">
                  <c:v>36.272920000000006</c:v>
                </c:pt>
                <c:pt idx="46">
                  <c:v>34.063000000000002</c:v>
                </c:pt>
                <c:pt idx="47">
                  <c:v>41.424160000000008</c:v>
                </c:pt>
                <c:pt idx="48">
                  <c:v>43.617360000000005</c:v>
                </c:pt>
                <c:pt idx="49">
                  <c:v>49.659799999999997</c:v>
                </c:pt>
                <c:pt idx="50">
                  <c:v>49.876559999999991</c:v>
                </c:pt>
                <c:pt idx="51">
                  <c:v>45.86536000000001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45.805720000000008</c:v>
                </c:pt>
                <c:pt idx="56">
                  <c:v>44.143079999999998</c:v>
                </c:pt>
                <c:pt idx="57">
                  <c:v>44.356720000000003</c:v>
                </c:pt>
                <c:pt idx="58">
                  <c:v>43.536719999999995</c:v>
                </c:pt>
                <c:pt idx="59">
                  <c:v>46.340679999999992</c:v>
                </c:pt>
                <c:pt idx="60">
                  <c:v>43.0242</c:v>
                </c:pt>
                <c:pt idx="61">
                  <c:v>41.317039999999992</c:v>
                </c:pt>
                <c:pt idx="62">
                  <c:v>40.157120000000013</c:v>
                </c:pt>
                <c:pt idx="63">
                  <c:v>40.508200000000002</c:v>
                </c:pt>
                <c:pt idx="64">
                  <c:v>41.059079999999994</c:v>
                </c:pt>
                <c:pt idx="65">
                  <c:v>40.273839999999993</c:v>
                </c:pt>
                <c:pt idx="66">
                  <c:v>43.317040000000006</c:v>
                </c:pt>
                <c:pt idx="67">
                  <c:v>45.531440000000003</c:v>
                </c:pt>
                <c:pt idx="68">
                  <c:v>45.535879999999992</c:v>
                </c:pt>
                <c:pt idx="69">
                  <c:v>44.678079999999994</c:v>
                </c:pt>
                <c:pt idx="70">
                  <c:v>42.397360000000006</c:v>
                </c:pt>
                <c:pt idx="71">
                  <c:v>38.733520000000013</c:v>
                </c:pt>
                <c:pt idx="72">
                  <c:v>41.019360000000006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F-45C0-B403-628656D5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85598"/>
        <c:axId val="820341444"/>
      </c:lineChart>
      <c:dateAx>
        <c:axId val="984293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d&quot;-&quot;mmm&quot;-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228870"/>
        <c:crosses val="autoZero"/>
        <c:auto val="1"/>
        <c:lblOffset val="100"/>
        <c:baseTimeUnit val="days"/>
      </c:dateAx>
      <c:valAx>
        <c:axId val="163228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4293126"/>
        <c:crosses val="autoZero"/>
        <c:crossBetween val="between"/>
      </c:valAx>
      <c:dateAx>
        <c:axId val="1985685598"/>
        <c:scaling>
          <c:orientation val="minMax"/>
        </c:scaling>
        <c:delete val="1"/>
        <c:axPos val="b"/>
        <c:numFmt formatCode="d&quot;-&quot;mmm&quot;-&quot;yyyy" sourceLinked="1"/>
        <c:majorTickMark val="none"/>
        <c:minorTickMark val="none"/>
        <c:tickLblPos val="nextTo"/>
        <c:crossAx val="820341444"/>
        <c:crosses val="autoZero"/>
        <c:auto val="1"/>
        <c:lblOffset val="100"/>
        <c:baseTimeUnit val="days"/>
      </c:dateAx>
      <c:valAx>
        <c:axId val="8203414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568559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peg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'Discounted Int Model_iUSD'!$I$1</c:f>
              <c:strCache>
                <c:ptCount val="1"/>
                <c:pt idx="0">
                  <c:v>Initial Interest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'Discounted Int Model_iUSD'!$B$2:$B$106</c:f>
              <c:numCache>
                <c:formatCode>General</c:formatCode>
                <c:ptCount val="105"/>
                <c:pt idx="0">
                  <c:v>1711756800</c:v>
                </c:pt>
                <c:pt idx="1">
                  <c:v>1711843200</c:v>
                </c:pt>
                <c:pt idx="2">
                  <c:v>1711929600</c:v>
                </c:pt>
                <c:pt idx="3">
                  <c:v>1712016000</c:v>
                </c:pt>
                <c:pt idx="4">
                  <c:v>1712102400</c:v>
                </c:pt>
                <c:pt idx="5">
                  <c:v>1712188800</c:v>
                </c:pt>
                <c:pt idx="6">
                  <c:v>1712275200</c:v>
                </c:pt>
                <c:pt idx="7">
                  <c:v>1712361600</c:v>
                </c:pt>
                <c:pt idx="8">
                  <c:v>1712448000</c:v>
                </c:pt>
                <c:pt idx="9">
                  <c:v>1712534400</c:v>
                </c:pt>
                <c:pt idx="10">
                  <c:v>1712620800</c:v>
                </c:pt>
                <c:pt idx="11">
                  <c:v>1712707200</c:v>
                </c:pt>
                <c:pt idx="12">
                  <c:v>1712793600</c:v>
                </c:pt>
                <c:pt idx="13">
                  <c:v>1712880000</c:v>
                </c:pt>
                <c:pt idx="14">
                  <c:v>1712966400</c:v>
                </c:pt>
                <c:pt idx="15">
                  <c:v>1713052800</c:v>
                </c:pt>
                <c:pt idx="16">
                  <c:v>1713139200</c:v>
                </c:pt>
                <c:pt idx="17">
                  <c:v>1713225600</c:v>
                </c:pt>
                <c:pt idx="18">
                  <c:v>1713312000</c:v>
                </c:pt>
                <c:pt idx="19">
                  <c:v>1713398400</c:v>
                </c:pt>
                <c:pt idx="20">
                  <c:v>1713484800</c:v>
                </c:pt>
                <c:pt idx="21">
                  <c:v>1713571200</c:v>
                </c:pt>
                <c:pt idx="22">
                  <c:v>1713657600</c:v>
                </c:pt>
                <c:pt idx="23">
                  <c:v>1713744000</c:v>
                </c:pt>
                <c:pt idx="24">
                  <c:v>1713830400</c:v>
                </c:pt>
                <c:pt idx="25">
                  <c:v>1713916800</c:v>
                </c:pt>
                <c:pt idx="26">
                  <c:v>1714003200</c:v>
                </c:pt>
                <c:pt idx="27">
                  <c:v>1714089600</c:v>
                </c:pt>
                <c:pt idx="28">
                  <c:v>1714176000</c:v>
                </c:pt>
                <c:pt idx="29">
                  <c:v>1714262400</c:v>
                </c:pt>
                <c:pt idx="30">
                  <c:v>1714348800</c:v>
                </c:pt>
                <c:pt idx="31">
                  <c:v>1714435200</c:v>
                </c:pt>
                <c:pt idx="32">
                  <c:v>1714521600</c:v>
                </c:pt>
                <c:pt idx="33">
                  <c:v>1714608000</c:v>
                </c:pt>
                <c:pt idx="34">
                  <c:v>1714694400</c:v>
                </c:pt>
                <c:pt idx="35">
                  <c:v>1714780800</c:v>
                </c:pt>
                <c:pt idx="36">
                  <c:v>1714867200</c:v>
                </c:pt>
                <c:pt idx="37">
                  <c:v>1714953600</c:v>
                </c:pt>
                <c:pt idx="38">
                  <c:v>1715040000</c:v>
                </c:pt>
                <c:pt idx="39">
                  <c:v>1715126400</c:v>
                </c:pt>
                <c:pt idx="40">
                  <c:v>1715212800</c:v>
                </c:pt>
                <c:pt idx="41">
                  <c:v>1715299200</c:v>
                </c:pt>
                <c:pt idx="42">
                  <c:v>1715385600</c:v>
                </c:pt>
                <c:pt idx="43">
                  <c:v>1715472000</c:v>
                </c:pt>
                <c:pt idx="44">
                  <c:v>1715558400</c:v>
                </c:pt>
                <c:pt idx="45">
                  <c:v>1715644800</c:v>
                </c:pt>
                <c:pt idx="46">
                  <c:v>1715731200</c:v>
                </c:pt>
                <c:pt idx="47">
                  <c:v>1715817600</c:v>
                </c:pt>
                <c:pt idx="48">
                  <c:v>1715904000</c:v>
                </c:pt>
                <c:pt idx="49">
                  <c:v>1715990400</c:v>
                </c:pt>
                <c:pt idx="50">
                  <c:v>1716076800</c:v>
                </c:pt>
                <c:pt idx="51">
                  <c:v>1716163200</c:v>
                </c:pt>
                <c:pt idx="52">
                  <c:v>1716249600</c:v>
                </c:pt>
                <c:pt idx="53">
                  <c:v>1716336000</c:v>
                </c:pt>
                <c:pt idx="54">
                  <c:v>1716422400</c:v>
                </c:pt>
                <c:pt idx="55">
                  <c:v>1716508800</c:v>
                </c:pt>
                <c:pt idx="56">
                  <c:v>1716595200</c:v>
                </c:pt>
                <c:pt idx="57">
                  <c:v>1716681600</c:v>
                </c:pt>
                <c:pt idx="58">
                  <c:v>1716768000</c:v>
                </c:pt>
                <c:pt idx="59">
                  <c:v>1716854400</c:v>
                </c:pt>
                <c:pt idx="60">
                  <c:v>1716940800</c:v>
                </c:pt>
                <c:pt idx="61">
                  <c:v>1717027200</c:v>
                </c:pt>
                <c:pt idx="62">
                  <c:v>1717113600</c:v>
                </c:pt>
                <c:pt idx="63">
                  <c:v>1717200000</c:v>
                </c:pt>
                <c:pt idx="64">
                  <c:v>1717286400</c:v>
                </c:pt>
                <c:pt idx="65">
                  <c:v>1717372800</c:v>
                </c:pt>
                <c:pt idx="66">
                  <c:v>1717459200</c:v>
                </c:pt>
                <c:pt idx="67">
                  <c:v>1717545600</c:v>
                </c:pt>
                <c:pt idx="68">
                  <c:v>1717632000</c:v>
                </c:pt>
                <c:pt idx="69">
                  <c:v>1717718400</c:v>
                </c:pt>
                <c:pt idx="70">
                  <c:v>1717804800</c:v>
                </c:pt>
                <c:pt idx="71">
                  <c:v>1717891200</c:v>
                </c:pt>
                <c:pt idx="72">
                  <c:v>1717977600</c:v>
                </c:pt>
                <c:pt idx="73">
                  <c:v>1718064000</c:v>
                </c:pt>
                <c:pt idx="74">
                  <c:v>1718150400</c:v>
                </c:pt>
                <c:pt idx="75">
                  <c:v>1718236800</c:v>
                </c:pt>
                <c:pt idx="76">
                  <c:v>1718323200</c:v>
                </c:pt>
                <c:pt idx="77">
                  <c:v>1718409600</c:v>
                </c:pt>
                <c:pt idx="78">
                  <c:v>1718496000</c:v>
                </c:pt>
                <c:pt idx="79">
                  <c:v>1718582400</c:v>
                </c:pt>
                <c:pt idx="80" formatCode="#,##0">
                  <c:v>1718668800</c:v>
                </c:pt>
                <c:pt idx="81" formatCode="#,##0">
                  <c:v>1718755200</c:v>
                </c:pt>
                <c:pt idx="82" formatCode="#,##0">
                  <c:v>1718841600</c:v>
                </c:pt>
                <c:pt idx="83" formatCode="#,##0">
                  <c:v>1718928000</c:v>
                </c:pt>
                <c:pt idx="84" formatCode="#,##0">
                  <c:v>1719014400</c:v>
                </c:pt>
                <c:pt idx="85" formatCode="#,##0">
                  <c:v>1719100800</c:v>
                </c:pt>
                <c:pt idx="86" formatCode="#,##0">
                  <c:v>1719187200</c:v>
                </c:pt>
                <c:pt idx="87" formatCode="#,##0">
                  <c:v>1719273600</c:v>
                </c:pt>
                <c:pt idx="88" formatCode="#,##0">
                  <c:v>1719360000</c:v>
                </c:pt>
                <c:pt idx="89" formatCode="#,##0">
                  <c:v>1719446400</c:v>
                </c:pt>
                <c:pt idx="90" formatCode="#,##0">
                  <c:v>1719532800</c:v>
                </c:pt>
                <c:pt idx="91" formatCode="#,##0">
                  <c:v>1719619200</c:v>
                </c:pt>
                <c:pt idx="92" formatCode="#,##0">
                  <c:v>1719705600</c:v>
                </c:pt>
                <c:pt idx="93" formatCode="#,##0">
                  <c:v>1719792000</c:v>
                </c:pt>
                <c:pt idx="94" formatCode="#,##0">
                  <c:v>1719878400</c:v>
                </c:pt>
                <c:pt idx="95" formatCode="#,##0">
                  <c:v>1719964800</c:v>
                </c:pt>
                <c:pt idx="96" formatCode="#,##0">
                  <c:v>1720051200</c:v>
                </c:pt>
                <c:pt idx="97" formatCode="#,##0">
                  <c:v>1720137600</c:v>
                </c:pt>
                <c:pt idx="98" formatCode="#,##0">
                  <c:v>1720224000</c:v>
                </c:pt>
                <c:pt idx="99" formatCode="#,##0">
                  <c:v>1720310400</c:v>
                </c:pt>
                <c:pt idx="100" formatCode="#,##0">
                  <c:v>1720396800</c:v>
                </c:pt>
                <c:pt idx="101" formatCode="#,##0">
                  <c:v>1720483200</c:v>
                </c:pt>
                <c:pt idx="102" formatCode="#,##0">
                  <c:v>1720569600</c:v>
                </c:pt>
                <c:pt idx="103" formatCode="#,##0">
                  <c:v>1720656000</c:v>
                </c:pt>
                <c:pt idx="104" formatCode="#,##0">
                  <c:v>1720742400</c:v>
                </c:pt>
              </c:numCache>
            </c:numRef>
          </c:cat>
          <c:val>
            <c:numRef>
              <c:f>'Discounted Int Model_iUSD'!$I$2:$I$74</c:f>
              <c:numCache>
                <c:formatCode>0.0000</c:formatCode>
                <c:ptCount val="7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44.515519999999995</c:v>
                </c:pt>
                <c:pt idx="5">
                  <c:v>42.791479999999993</c:v>
                </c:pt>
                <c:pt idx="6">
                  <c:v>45.404280000000007</c:v>
                </c:pt>
                <c:pt idx="7">
                  <c:v>44.169800000000002</c:v>
                </c:pt>
                <c:pt idx="8">
                  <c:v>46.120560000000012</c:v>
                </c:pt>
                <c:pt idx="9">
                  <c:v>47.226920000000007</c:v>
                </c:pt>
                <c:pt idx="10">
                  <c:v>50</c:v>
                </c:pt>
                <c:pt idx="11">
                  <c:v>48.05912</c:v>
                </c:pt>
                <c:pt idx="12">
                  <c:v>46.718399999999995</c:v>
                </c:pt>
                <c:pt idx="13">
                  <c:v>46.779640000000001</c:v>
                </c:pt>
                <c:pt idx="14">
                  <c:v>41.151119999999999</c:v>
                </c:pt>
                <c:pt idx="15">
                  <c:v>37.588200000000008</c:v>
                </c:pt>
                <c:pt idx="16">
                  <c:v>44.227880000000006</c:v>
                </c:pt>
                <c:pt idx="17">
                  <c:v>41.596240000000009</c:v>
                </c:pt>
                <c:pt idx="18">
                  <c:v>40.963280000000005</c:v>
                </c:pt>
                <c:pt idx="19">
                  <c:v>36.549999999999997</c:v>
                </c:pt>
                <c:pt idx="20">
                  <c:v>40.430879999999988</c:v>
                </c:pt>
                <c:pt idx="21">
                  <c:v>41.778400000000005</c:v>
                </c:pt>
                <c:pt idx="22">
                  <c:v>49.78416</c:v>
                </c:pt>
                <c:pt idx="23">
                  <c:v>47.778919999999999</c:v>
                </c:pt>
                <c:pt idx="24">
                  <c:v>50</c:v>
                </c:pt>
                <c:pt idx="25">
                  <c:v>47.251560000000005</c:v>
                </c:pt>
                <c:pt idx="26">
                  <c:v>40.1554</c:v>
                </c:pt>
                <c:pt idx="27">
                  <c:v>38.800080000000001</c:v>
                </c:pt>
                <c:pt idx="28">
                  <c:v>36.556840000000015</c:v>
                </c:pt>
                <c:pt idx="29">
                  <c:v>38.251960000000004</c:v>
                </c:pt>
                <c:pt idx="30">
                  <c:v>35.811920000000001</c:v>
                </c:pt>
                <c:pt idx="31">
                  <c:v>35.185680000000005</c:v>
                </c:pt>
                <c:pt idx="32">
                  <c:v>35.360080000000004</c:v>
                </c:pt>
                <c:pt idx="33">
                  <c:v>37.745840000000008</c:v>
                </c:pt>
                <c:pt idx="34">
                  <c:v>40.135960000000004</c:v>
                </c:pt>
                <c:pt idx="35">
                  <c:v>42.478920000000009</c:v>
                </c:pt>
                <c:pt idx="36">
                  <c:v>41.942559999999993</c:v>
                </c:pt>
                <c:pt idx="37">
                  <c:v>40.779080000000015</c:v>
                </c:pt>
                <c:pt idx="38">
                  <c:v>39.612400000000001</c:v>
                </c:pt>
                <c:pt idx="39">
                  <c:v>36.404679999999999</c:v>
                </c:pt>
                <c:pt idx="40">
                  <c:v>39.713920000000002</c:v>
                </c:pt>
                <c:pt idx="41">
                  <c:v>42.486599999999996</c:v>
                </c:pt>
                <c:pt idx="42">
                  <c:v>38.284800000000004</c:v>
                </c:pt>
                <c:pt idx="43">
                  <c:v>37.52384</c:v>
                </c:pt>
                <c:pt idx="44">
                  <c:v>36.832680000000003</c:v>
                </c:pt>
                <c:pt idx="45">
                  <c:v>36.272920000000006</c:v>
                </c:pt>
                <c:pt idx="46">
                  <c:v>34.063000000000002</c:v>
                </c:pt>
                <c:pt idx="47">
                  <c:v>41.424160000000008</c:v>
                </c:pt>
                <c:pt idx="48">
                  <c:v>43.617360000000005</c:v>
                </c:pt>
                <c:pt idx="49">
                  <c:v>49.659799999999997</c:v>
                </c:pt>
                <c:pt idx="50">
                  <c:v>49.876559999999991</c:v>
                </c:pt>
                <c:pt idx="51">
                  <c:v>45.86536000000001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45.805720000000008</c:v>
                </c:pt>
                <c:pt idx="56">
                  <c:v>44.143079999999998</c:v>
                </c:pt>
                <c:pt idx="57">
                  <c:v>44.356720000000003</c:v>
                </c:pt>
                <c:pt idx="58">
                  <c:v>43.536719999999995</c:v>
                </c:pt>
                <c:pt idx="59">
                  <c:v>46.340679999999992</c:v>
                </c:pt>
                <c:pt idx="60">
                  <c:v>43.0242</c:v>
                </c:pt>
                <c:pt idx="61">
                  <c:v>41.317039999999992</c:v>
                </c:pt>
                <c:pt idx="62">
                  <c:v>40.157120000000013</c:v>
                </c:pt>
                <c:pt idx="63">
                  <c:v>40.508200000000002</c:v>
                </c:pt>
                <c:pt idx="64">
                  <c:v>41.059079999999994</c:v>
                </c:pt>
                <c:pt idx="65">
                  <c:v>40.273839999999993</c:v>
                </c:pt>
                <c:pt idx="66">
                  <c:v>43.317040000000006</c:v>
                </c:pt>
                <c:pt idx="67">
                  <c:v>45.531440000000003</c:v>
                </c:pt>
                <c:pt idx="68">
                  <c:v>45.535879999999992</c:v>
                </c:pt>
                <c:pt idx="69">
                  <c:v>44.678079999999994</c:v>
                </c:pt>
                <c:pt idx="70">
                  <c:v>42.397360000000006</c:v>
                </c:pt>
                <c:pt idx="71">
                  <c:v>38.733520000000013</c:v>
                </c:pt>
                <c:pt idx="72">
                  <c:v>41.019360000000006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0-48B7-B115-67F85AF2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01842"/>
        <c:axId val="1978816039"/>
      </c:lineChart>
      <c:lineChart>
        <c:grouping val="standard"/>
        <c:varyColors val="0"/>
        <c:ser>
          <c:idx val="1"/>
          <c:order val="1"/>
          <c:tx>
            <c:strRef>
              <c:f>'Discounted Int Model_iUSD'!$C$1</c:f>
              <c:strCache>
                <c:ptCount val="1"/>
                <c:pt idx="0">
                  <c:v>iUSD_price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'Discounted Int Model_iUSD'!$B$2:$B$106</c:f>
              <c:numCache>
                <c:formatCode>General</c:formatCode>
                <c:ptCount val="105"/>
                <c:pt idx="0">
                  <c:v>1711756800</c:v>
                </c:pt>
                <c:pt idx="1">
                  <c:v>1711843200</c:v>
                </c:pt>
                <c:pt idx="2">
                  <c:v>1711929600</c:v>
                </c:pt>
                <c:pt idx="3">
                  <c:v>1712016000</c:v>
                </c:pt>
                <c:pt idx="4">
                  <c:v>1712102400</c:v>
                </c:pt>
                <c:pt idx="5">
                  <c:v>1712188800</c:v>
                </c:pt>
                <c:pt idx="6">
                  <c:v>1712275200</c:v>
                </c:pt>
                <c:pt idx="7">
                  <c:v>1712361600</c:v>
                </c:pt>
                <c:pt idx="8">
                  <c:v>1712448000</c:v>
                </c:pt>
                <c:pt idx="9">
                  <c:v>1712534400</c:v>
                </c:pt>
                <c:pt idx="10">
                  <c:v>1712620800</c:v>
                </c:pt>
                <c:pt idx="11">
                  <c:v>1712707200</c:v>
                </c:pt>
                <c:pt idx="12">
                  <c:v>1712793600</c:v>
                </c:pt>
                <c:pt idx="13">
                  <c:v>1712880000</c:v>
                </c:pt>
                <c:pt idx="14">
                  <c:v>1712966400</c:v>
                </c:pt>
                <c:pt idx="15">
                  <c:v>1713052800</c:v>
                </c:pt>
                <c:pt idx="16">
                  <c:v>1713139200</c:v>
                </c:pt>
                <c:pt idx="17">
                  <c:v>1713225600</c:v>
                </c:pt>
                <c:pt idx="18">
                  <c:v>1713312000</c:v>
                </c:pt>
                <c:pt idx="19">
                  <c:v>1713398400</c:v>
                </c:pt>
                <c:pt idx="20">
                  <c:v>1713484800</c:v>
                </c:pt>
                <c:pt idx="21">
                  <c:v>1713571200</c:v>
                </c:pt>
                <c:pt idx="22">
                  <c:v>1713657600</c:v>
                </c:pt>
                <c:pt idx="23">
                  <c:v>1713744000</c:v>
                </c:pt>
                <c:pt idx="24">
                  <c:v>1713830400</c:v>
                </c:pt>
                <c:pt idx="25">
                  <c:v>1713916800</c:v>
                </c:pt>
                <c:pt idx="26">
                  <c:v>1714003200</c:v>
                </c:pt>
                <c:pt idx="27">
                  <c:v>1714089600</c:v>
                </c:pt>
                <c:pt idx="28">
                  <c:v>1714176000</c:v>
                </c:pt>
                <c:pt idx="29">
                  <c:v>1714262400</c:v>
                </c:pt>
                <c:pt idx="30">
                  <c:v>1714348800</c:v>
                </c:pt>
                <c:pt idx="31">
                  <c:v>1714435200</c:v>
                </c:pt>
                <c:pt idx="32">
                  <c:v>1714521600</c:v>
                </c:pt>
                <c:pt idx="33">
                  <c:v>1714608000</c:v>
                </c:pt>
                <c:pt idx="34">
                  <c:v>1714694400</c:v>
                </c:pt>
                <c:pt idx="35">
                  <c:v>1714780800</c:v>
                </c:pt>
                <c:pt idx="36">
                  <c:v>1714867200</c:v>
                </c:pt>
                <c:pt idx="37">
                  <c:v>1714953600</c:v>
                </c:pt>
                <c:pt idx="38">
                  <c:v>1715040000</c:v>
                </c:pt>
                <c:pt idx="39">
                  <c:v>1715126400</c:v>
                </c:pt>
                <c:pt idx="40">
                  <c:v>1715212800</c:v>
                </c:pt>
                <c:pt idx="41">
                  <c:v>1715299200</c:v>
                </c:pt>
                <c:pt idx="42">
                  <c:v>1715385600</c:v>
                </c:pt>
                <c:pt idx="43">
                  <c:v>1715472000</c:v>
                </c:pt>
                <c:pt idx="44">
                  <c:v>1715558400</c:v>
                </c:pt>
                <c:pt idx="45">
                  <c:v>1715644800</c:v>
                </c:pt>
                <c:pt idx="46">
                  <c:v>1715731200</c:v>
                </c:pt>
                <c:pt idx="47">
                  <c:v>1715817600</c:v>
                </c:pt>
                <c:pt idx="48">
                  <c:v>1715904000</c:v>
                </c:pt>
                <c:pt idx="49">
                  <c:v>1715990400</c:v>
                </c:pt>
                <c:pt idx="50">
                  <c:v>1716076800</c:v>
                </c:pt>
                <c:pt idx="51">
                  <c:v>1716163200</c:v>
                </c:pt>
                <c:pt idx="52">
                  <c:v>1716249600</c:v>
                </c:pt>
                <c:pt idx="53">
                  <c:v>1716336000</c:v>
                </c:pt>
                <c:pt idx="54">
                  <c:v>1716422400</c:v>
                </c:pt>
                <c:pt idx="55">
                  <c:v>1716508800</c:v>
                </c:pt>
                <c:pt idx="56">
                  <c:v>1716595200</c:v>
                </c:pt>
                <c:pt idx="57">
                  <c:v>1716681600</c:v>
                </c:pt>
                <c:pt idx="58">
                  <c:v>1716768000</c:v>
                </c:pt>
                <c:pt idx="59">
                  <c:v>1716854400</c:v>
                </c:pt>
                <c:pt idx="60">
                  <c:v>1716940800</c:v>
                </c:pt>
                <c:pt idx="61">
                  <c:v>1717027200</c:v>
                </c:pt>
                <c:pt idx="62">
                  <c:v>1717113600</c:v>
                </c:pt>
                <c:pt idx="63">
                  <c:v>1717200000</c:v>
                </c:pt>
                <c:pt idx="64">
                  <c:v>1717286400</c:v>
                </c:pt>
                <c:pt idx="65">
                  <c:v>1717372800</c:v>
                </c:pt>
                <c:pt idx="66">
                  <c:v>1717459200</c:v>
                </c:pt>
                <c:pt idx="67">
                  <c:v>1717545600</c:v>
                </c:pt>
                <c:pt idx="68">
                  <c:v>1717632000</c:v>
                </c:pt>
                <c:pt idx="69">
                  <c:v>1717718400</c:v>
                </c:pt>
                <c:pt idx="70">
                  <c:v>1717804800</c:v>
                </c:pt>
                <c:pt idx="71">
                  <c:v>1717891200</c:v>
                </c:pt>
                <c:pt idx="72">
                  <c:v>1717977600</c:v>
                </c:pt>
                <c:pt idx="73">
                  <c:v>1718064000</c:v>
                </c:pt>
                <c:pt idx="74">
                  <c:v>1718150400</c:v>
                </c:pt>
                <c:pt idx="75">
                  <c:v>1718236800</c:v>
                </c:pt>
                <c:pt idx="76">
                  <c:v>1718323200</c:v>
                </c:pt>
                <c:pt idx="77">
                  <c:v>1718409600</c:v>
                </c:pt>
                <c:pt idx="78">
                  <c:v>1718496000</c:v>
                </c:pt>
                <c:pt idx="79">
                  <c:v>1718582400</c:v>
                </c:pt>
                <c:pt idx="80" formatCode="#,##0">
                  <c:v>1718668800</c:v>
                </c:pt>
                <c:pt idx="81" formatCode="#,##0">
                  <c:v>1718755200</c:v>
                </c:pt>
                <c:pt idx="82" formatCode="#,##0">
                  <c:v>1718841600</c:v>
                </c:pt>
                <c:pt idx="83" formatCode="#,##0">
                  <c:v>1718928000</c:v>
                </c:pt>
                <c:pt idx="84" formatCode="#,##0">
                  <c:v>1719014400</c:v>
                </c:pt>
                <c:pt idx="85" formatCode="#,##0">
                  <c:v>1719100800</c:v>
                </c:pt>
                <c:pt idx="86" formatCode="#,##0">
                  <c:v>1719187200</c:v>
                </c:pt>
                <c:pt idx="87" formatCode="#,##0">
                  <c:v>1719273600</c:v>
                </c:pt>
                <c:pt idx="88" formatCode="#,##0">
                  <c:v>1719360000</c:v>
                </c:pt>
                <c:pt idx="89" formatCode="#,##0">
                  <c:v>1719446400</c:v>
                </c:pt>
                <c:pt idx="90" formatCode="#,##0">
                  <c:v>1719532800</c:v>
                </c:pt>
                <c:pt idx="91" formatCode="#,##0">
                  <c:v>1719619200</c:v>
                </c:pt>
                <c:pt idx="92" formatCode="#,##0">
                  <c:v>1719705600</c:v>
                </c:pt>
                <c:pt idx="93" formatCode="#,##0">
                  <c:v>1719792000</c:v>
                </c:pt>
                <c:pt idx="94" formatCode="#,##0">
                  <c:v>1719878400</c:v>
                </c:pt>
                <c:pt idx="95" formatCode="#,##0">
                  <c:v>1719964800</c:v>
                </c:pt>
                <c:pt idx="96" formatCode="#,##0">
                  <c:v>1720051200</c:v>
                </c:pt>
                <c:pt idx="97" formatCode="#,##0">
                  <c:v>1720137600</c:v>
                </c:pt>
                <c:pt idx="98" formatCode="#,##0">
                  <c:v>1720224000</c:v>
                </c:pt>
                <c:pt idx="99" formatCode="#,##0">
                  <c:v>1720310400</c:v>
                </c:pt>
                <c:pt idx="100" formatCode="#,##0">
                  <c:v>1720396800</c:v>
                </c:pt>
                <c:pt idx="101" formatCode="#,##0">
                  <c:v>1720483200</c:v>
                </c:pt>
                <c:pt idx="102" formatCode="#,##0">
                  <c:v>1720569600</c:v>
                </c:pt>
                <c:pt idx="103" formatCode="#,##0">
                  <c:v>1720656000</c:v>
                </c:pt>
                <c:pt idx="104" formatCode="#,##0">
                  <c:v>1720742400</c:v>
                </c:pt>
              </c:numCache>
            </c:numRef>
          </c:cat>
          <c:val>
            <c:numRef>
              <c:f>'Discounted Int Model_iUSD'!$C$2:$C$106</c:f>
              <c:numCache>
                <c:formatCode>General</c:formatCode>
                <c:ptCount val="105"/>
                <c:pt idx="0">
                  <c:v>0.90010500000000004</c:v>
                </c:pt>
                <c:pt idx="1">
                  <c:v>0.83689999999999998</c:v>
                </c:pt>
                <c:pt idx="2">
                  <c:v>0.85600900000000002</c:v>
                </c:pt>
                <c:pt idx="3">
                  <c:v>0.81215999999999999</c:v>
                </c:pt>
                <c:pt idx="4">
                  <c:v>0.78787499999999999</c:v>
                </c:pt>
                <c:pt idx="5">
                  <c:v>0.81320400000000004</c:v>
                </c:pt>
                <c:pt idx="6">
                  <c:v>0.81206100000000003</c:v>
                </c:pt>
                <c:pt idx="7">
                  <c:v>0.8115</c:v>
                </c:pt>
                <c:pt idx="8">
                  <c:v>0.82403000000000004</c:v>
                </c:pt>
                <c:pt idx="9">
                  <c:v>0.82810700000000004</c:v>
                </c:pt>
                <c:pt idx="10">
                  <c:v>0.83583700000000005</c:v>
                </c:pt>
                <c:pt idx="11">
                  <c:v>0.81894900000000004</c:v>
                </c:pt>
                <c:pt idx="12">
                  <c:v>0.86660800000000004</c:v>
                </c:pt>
                <c:pt idx="13">
                  <c:v>0.85570500000000005</c:v>
                </c:pt>
                <c:pt idx="14">
                  <c:v>0.83560199999999996</c:v>
                </c:pt>
                <c:pt idx="15">
                  <c:v>0.85350599999999999</c:v>
                </c:pt>
                <c:pt idx="16">
                  <c:v>0.86979600000000001</c:v>
                </c:pt>
                <c:pt idx="17">
                  <c:v>0.88958199999999998</c:v>
                </c:pt>
                <c:pt idx="18">
                  <c:v>0.89646800000000004</c:v>
                </c:pt>
                <c:pt idx="19">
                  <c:v>0.90570600000000001</c:v>
                </c:pt>
                <c:pt idx="20">
                  <c:v>0.92434400000000005</c:v>
                </c:pt>
                <c:pt idx="21">
                  <c:v>0.92292099999999999</c:v>
                </c:pt>
                <c:pt idx="22">
                  <c:v>0.93439099999999997</c:v>
                </c:pt>
                <c:pt idx="23">
                  <c:v>0.94316699999999998</c:v>
                </c:pt>
                <c:pt idx="24">
                  <c:v>0.92104299999999995</c:v>
                </c:pt>
                <c:pt idx="25">
                  <c:v>0.94159800000000005</c:v>
                </c:pt>
                <c:pt idx="26">
                  <c:v>0.929095</c:v>
                </c:pt>
                <c:pt idx="27">
                  <c:v>0.93174199999999996</c:v>
                </c:pt>
                <c:pt idx="28">
                  <c:v>0.93258799999999997</c:v>
                </c:pt>
                <c:pt idx="29">
                  <c:v>0.94266799999999995</c:v>
                </c:pt>
                <c:pt idx="30">
                  <c:v>0.90301299999999995</c:v>
                </c:pt>
                <c:pt idx="31">
                  <c:v>0.96334799999999998</c:v>
                </c:pt>
                <c:pt idx="32">
                  <c:v>0.960484</c:v>
                </c:pt>
                <c:pt idx="33">
                  <c:v>0.97325399999999995</c:v>
                </c:pt>
                <c:pt idx="34">
                  <c:v>0.95490399999999998</c:v>
                </c:pt>
                <c:pt idx="35">
                  <c:v>0.94985299999999995</c:v>
                </c:pt>
                <c:pt idx="36">
                  <c:v>0.93219600000000002</c:v>
                </c:pt>
                <c:pt idx="37">
                  <c:v>0.93105599999999999</c:v>
                </c:pt>
                <c:pt idx="38">
                  <c:v>0.89947699999999997</c:v>
                </c:pt>
                <c:pt idx="39">
                  <c:v>0.89468099999999995</c:v>
                </c:pt>
                <c:pt idx="40">
                  <c:v>0.91253799999999996</c:v>
                </c:pt>
                <c:pt idx="41">
                  <c:v>0.91983899999999996</c:v>
                </c:pt>
                <c:pt idx="42">
                  <c:v>0.90665399999999996</c:v>
                </c:pt>
                <c:pt idx="43">
                  <c:v>0.89499200000000001</c:v>
                </c:pt>
                <c:pt idx="44">
                  <c:v>0.90551000000000004</c:v>
                </c:pt>
                <c:pt idx="45">
                  <c:v>0.90661400000000003</c:v>
                </c:pt>
                <c:pt idx="46">
                  <c:v>0.91946700000000003</c:v>
                </c:pt>
                <c:pt idx="47">
                  <c:v>0.92663399999999996</c:v>
                </c:pt>
                <c:pt idx="48">
                  <c:v>0.94217200000000001</c:v>
                </c:pt>
                <c:pt idx="49">
                  <c:v>0.935419</c:v>
                </c:pt>
                <c:pt idx="50">
                  <c:v>0.92297499999999999</c:v>
                </c:pt>
                <c:pt idx="51">
                  <c:v>0.95326999999999995</c:v>
                </c:pt>
                <c:pt idx="52">
                  <c:v>0.93499299999999996</c:v>
                </c:pt>
                <c:pt idx="53">
                  <c:v>0.92443500000000001</c:v>
                </c:pt>
                <c:pt idx="54">
                  <c:v>0.91882399999999997</c:v>
                </c:pt>
                <c:pt idx="55">
                  <c:v>0.91937500000000005</c:v>
                </c:pt>
                <c:pt idx="56">
                  <c:v>0.92050399999999999</c:v>
                </c:pt>
                <c:pt idx="57">
                  <c:v>0.93610499999999996</c:v>
                </c:pt>
                <c:pt idx="58">
                  <c:v>0.92150799999999999</c:v>
                </c:pt>
                <c:pt idx="59">
                  <c:v>0.92946399999999996</c:v>
                </c:pt>
                <c:pt idx="60">
                  <c:v>0.91504799999999997</c:v>
                </c:pt>
                <c:pt idx="61">
                  <c:v>0.90057399999999999</c:v>
                </c:pt>
                <c:pt idx="62">
                  <c:v>0.90168599999999999</c:v>
                </c:pt>
                <c:pt idx="63">
                  <c:v>0.89909700000000004</c:v>
                </c:pt>
                <c:pt idx="64">
                  <c:v>0.90035900000000002</c:v>
                </c:pt>
                <c:pt idx="65">
                  <c:v>0.90119899999999997</c:v>
                </c:pt>
                <c:pt idx="66">
                  <c:v>0.929114</c:v>
                </c:pt>
                <c:pt idx="67">
                  <c:v>0.93745400000000001</c:v>
                </c:pt>
                <c:pt idx="68">
                  <c:v>0.93213500000000005</c:v>
                </c:pt>
                <c:pt idx="69">
                  <c:v>0.93703199999999998</c:v>
                </c:pt>
                <c:pt idx="70">
                  <c:v>0.90659100000000004</c:v>
                </c:pt>
                <c:pt idx="71">
                  <c:v>0.89534000000000002</c:v>
                </c:pt>
                <c:pt idx="72">
                  <c:v>0.90756599999999998</c:v>
                </c:pt>
                <c:pt idx="73">
                  <c:v>0.90393299999999999</c:v>
                </c:pt>
                <c:pt idx="74">
                  <c:v>0.89547699999999997</c:v>
                </c:pt>
                <c:pt idx="75">
                  <c:v>0.90144100000000005</c:v>
                </c:pt>
                <c:pt idx="76">
                  <c:v>0.86146999999999996</c:v>
                </c:pt>
                <c:pt idx="77">
                  <c:v>0.87974200000000002</c:v>
                </c:pt>
                <c:pt idx="78">
                  <c:v>0.87921199999999999</c:v>
                </c:pt>
                <c:pt idx="79">
                  <c:v>0.88889300000000004</c:v>
                </c:pt>
                <c:pt idx="80">
                  <c:v>0.99963000000000002</c:v>
                </c:pt>
                <c:pt idx="81">
                  <c:v>0.99991699999999994</c:v>
                </c:pt>
                <c:pt idx="82">
                  <c:v>0.99993799999999999</c:v>
                </c:pt>
                <c:pt idx="83">
                  <c:v>0.99904999999999999</c:v>
                </c:pt>
                <c:pt idx="84">
                  <c:v>0.99955499999999997</c:v>
                </c:pt>
                <c:pt idx="85">
                  <c:v>0.99950600000000001</c:v>
                </c:pt>
                <c:pt idx="86">
                  <c:v>0.99895</c:v>
                </c:pt>
                <c:pt idx="87">
                  <c:v>0.99982899999999997</c:v>
                </c:pt>
                <c:pt idx="88">
                  <c:v>0.999919</c:v>
                </c:pt>
                <c:pt idx="89">
                  <c:v>0.99917800000000001</c:v>
                </c:pt>
                <c:pt idx="90">
                  <c:v>0.99872700000000003</c:v>
                </c:pt>
                <c:pt idx="91">
                  <c:v>0.99813099999999999</c:v>
                </c:pt>
                <c:pt idx="92">
                  <c:v>0.99836599999999998</c:v>
                </c:pt>
                <c:pt idx="93">
                  <c:v>0.998506</c:v>
                </c:pt>
                <c:pt idx="94">
                  <c:v>0.99903200000000003</c:v>
                </c:pt>
                <c:pt idx="95">
                  <c:v>0.99866699999999997</c:v>
                </c:pt>
                <c:pt idx="96">
                  <c:v>0.999139</c:v>
                </c:pt>
                <c:pt idx="97">
                  <c:v>0.99915600000000004</c:v>
                </c:pt>
                <c:pt idx="98">
                  <c:v>1.000364</c:v>
                </c:pt>
                <c:pt idx="99">
                  <c:v>1.0005269999999999</c:v>
                </c:pt>
                <c:pt idx="100">
                  <c:v>0.99985900000000005</c:v>
                </c:pt>
                <c:pt idx="101">
                  <c:v>0.99976200000000004</c:v>
                </c:pt>
                <c:pt idx="102">
                  <c:v>0.99960300000000002</c:v>
                </c:pt>
                <c:pt idx="103">
                  <c:v>0.99965499999999996</c:v>
                </c:pt>
                <c:pt idx="104">
                  <c:v>1.000327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0-48B7-B115-67F85AF2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2486"/>
        <c:axId val="817903251"/>
      </c:lineChart>
      <c:catAx>
        <c:axId val="317901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8816039"/>
        <c:crosses val="autoZero"/>
        <c:auto val="1"/>
        <c:lblAlgn val="ctr"/>
        <c:lblOffset val="100"/>
        <c:noMultiLvlLbl val="1"/>
      </c:catAx>
      <c:valAx>
        <c:axId val="1978816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7901842"/>
        <c:crosses val="autoZero"/>
        <c:crossBetween val="between"/>
      </c:valAx>
      <c:catAx>
        <c:axId val="869248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7903251"/>
        <c:crosses val="autoZero"/>
        <c:auto val="1"/>
        <c:lblAlgn val="ctr"/>
        <c:lblOffset val="100"/>
        <c:noMultiLvlLbl val="1"/>
      </c:catAx>
      <c:valAx>
        <c:axId val="81790325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9248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iTCR vs interest vs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'v2_Algo_int_model_May24-Pr'!$K$1</c:f>
              <c:strCache>
                <c:ptCount val="1"/>
                <c:pt idx="0">
                  <c:v>Final Int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'v2_Algo_int_model_May24-Pr'!$A$2:$A$129</c:f>
              <c:numCache>
                <c:formatCode>d"-"mmm"-"yyyy</c:formatCode>
                <c:ptCount val="128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  <c:pt idx="123">
                  <c:v>45536</c:v>
                </c:pt>
                <c:pt idx="124">
                  <c:v>45537</c:v>
                </c:pt>
                <c:pt idx="125">
                  <c:v>45538</c:v>
                </c:pt>
                <c:pt idx="126">
                  <c:v>45539</c:v>
                </c:pt>
                <c:pt idx="127">
                  <c:v>45540</c:v>
                </c:pt>
              </c:numCache>
            </c:numRef>
          </c:cat>
          <c:val>
            <c:numRef>
              <c:f>'v2_Algo_int_model_May24-Pr'!$K$2:$K$129</c:f>
              <c:numCache>
                <c:formatCode>0.0000</c:formatCode>
                <c:ptCount val="128"/>
                <c:pt idx="0">
                  <c:v>37.782135034811326</c:v>
                </c:pt>
                <c:pt idx="1">
                  <c:v>40.327348374609642</c:v>
                </c:pt>
                <c:pt idx="2">
                  <c:v>42.518057339687644</c:v>
                </c:pt>
                <c:pt idx="3">
                  <c:v>44.47753144882158</c:v>
                </c:pt>
                <c:pt idx="4">
                  <c:v>42.633205023384605</c:v>
                </c:pt>
                <c:pt idx="5">
                  <c:v>41.37315682439948</c:v>
                </c:pt>
                <c:pt idx="6">
                  <c:v>40.173613142240001</c:v>
                </c:pt>
                <c:pt idx="7">
                  <c:v>35.39022672430027</c:v>
                </c:pt>
                <c:pt idx="8">
                  <c:v>39.582928128190815</c:v>
                </c:pt>
                <c:pt idx="9">
                  <c:v>42.37768858946302</c:v>
                </c:pt>
                <c:pt idx="10">
                  <c:v>37.283290097708388</c:v>
                </c:pt>
                <c:pt idx="11">
                  <c:v>34.086189390942792</c:v>
                </c:pt>
                <c:pt idx="12">
                  <c:v>34.285831144719161</c:v>
                </c:pt>
                <c:pt idx="13">
                  <c:v>34.216796324264223</c:v>
                </c:pt>
                <c:pt idx="14">
                  <c:v>31.340918701733241</c:v>
                </c:pt>
                <c:pt idx="15">
                  <c:v>40.217450574764449</c:v>
                </c:pt>
                <c:pt idx="16">
                  <c:v>42.350848151109304</c:v>
                </c:pt>
                <c:pt idx="17">
                  <c:v>47.702928011113812</c:v>
                </c:pt>
                <c:pt idx="18">
                  <c:v>47.977667352044691</c:v>
                </c:pt>
                <c:pt idx="19">
                  <c:v>44.36605237829118</c:v>
                </c:pt>
                <c:pt idx="20">
                  <c:v>49.999930149018738</c:v>
                </c:pt>
                <c:pt idx="21">
                  <c:v>49.9971577927666</c:v>
                </c:pt>
                <c:pt idx="22">
                  <c:v>49.999963796117072</c:v>
                </c:pt>
                <c:pt idx="23">
                  <c:v>46.770847015975356</c:v>
                </c:pt>
                <c:pt idx="24">
                  <c:v>45.681708606757233</c:v>
                </c:pt>
                <c:pt idx="25">
                  <c:v>45.850707487323746</c:v>
                </c:pt>
                <c:pt idx="26">
                  <c:v>45.281489801501664</c:v>
                </c:pt>
                <c:pt idx="27">
                  <c:v>47.092293333333338</c:v>
                </c:pt>
                <c:pt idx="28">
                  <c:v>44.907657095987133</c:v>
                </c:pt>
                <c:pt idx="29">
                  <c:v>43.756262343098186</c:v>
                </c:pt>
                <c:pt idx="30">
                  <c:v>42.948890196446172</c:v>
                </c:pt>
                <c:pt idx="31">
                  <c:v>43.200409336724732</c:v>
                </c:pt>
                <c:pt idx="32">
                  <c:v>43.56031738515523</c:v>
                </c:pt>
                <c:pt idx="33">
                  <c:v>42.940205091944847</c:v>
                </c:pt>
                <c:pt idx="34">
                  <c:v>45.038385981719038</c:v>
                </c:pt>
                <c:pt idx="35">
                  <c:v>46.484924786560711</c:v>
                </c:pt>
                <c:pt idx="36">
                  <c:v>46.387748274600469</c:v>
                </c:pt>
                <c:pt idx="37">
                  <c:v>45.830961361400959</c:v>
                </c:pt>
                <c:pt idx="38">
                  <c:v>44.198656545139926</c:v>
                </c:pt>
                <c:pt idx="39">
                  <c:v>41.829496208600922</c:v>
                </c:pt>
                <c:pt idx="40">
                  <c:v>43.405706666666667</c:v>
                </c:pt>
                <c:pt idx="41">
                  <c:v>42.764000000000003</c:v>
                </c:pt>
                <c:pt idx="42">
                  <c:v>39.52476126861</c:v>
                </c:pt>
                <c:pt idx="43">
                  <c:v>42.883226666666673</c:v>
                </c:pt>
                <c:pt idx="44">
                  <c:v>38.799966321070613</c:v>
                </c:pt>
                <c:pt idx="45">
                  <c:v>37.632184659986194</c:v>
                </c:pt>
                <c:pt idx="46">
                  <c:v>38.111135617152897</c:v>
                </c:pt>
                <c:pt idx="47">
                  <c:v>38.800667110575091</c:v>
                </c:pt>
                <c:pt idx="48">
                  <c:v>36.199023242738576</c:v>
                </c:pt>
                <c:pt idx="49">
                  <c:v>35.180975254322192</c:v>
                </c:pt>
                <c:pt idx="50">
                  <c:v>35.12972343420482</c:v>
                </c:pt>
                <c:pt idx="51">
                  <c:v>34.721272792751783</c:v>
                </c:pt>
                <c:pt idx="52">
                  <c:v>33.036072572517426</c:v>
                </c:pt>
                <c:pt idx="53">
                  <c:v>34.854926793365387</c:v>
                </c:pt>
                <c:pt idx="54">
                  <c:v>33.81944842003427</c:v>
                </c:pt>
                <c:pt idx="55">
                  <c:v>33.54621260692862</c:v>
                </c:pt>
                <c:pt idx="56">
                  <c:v>36.843866666666671</c:v>
                </c:pt>
                <c:pt idx="57">
                  <c:v>35.344392278871219</c:v>
                </c:pt>
                <c:pt idx="58">
                  <c:v>36.840640000000015</c:v>
                </c:pt>
                <c:pt idx="59">
                  <c:v>35.71380741906961</c:v>
                </c:pt>
                <c:pt idx="60">
                  <c:v>35.183037506278666</c:v>
                </c:pt>
                <c:pt idx="61">
                  <c:v>37.043866666666666</c:v>
                </c:pt>
                <c:pt idx="62">
                  <c:v>39.240773333333337</c:v>
                </c:pt>
                <c:pt idx="63">
                  <c:v>42.463626666666663</c:v>
                </c:pt>
                <c:pt idx="64">
                  <c:v>39.646773333333329</c:v>
                </c:pt>
                <c:pt idx="65">
                  <c:v>30.135055665442501</c:v>
                </c:pt>
                <c:pt idx="66">
                  <c:v>30.714150444235539</c:v>
                </c:pt>
                <c:pt idx="67">
                  <c:v>35.256834543681727</c:v>
                </c:pt>
                <c:pt idx="68">
                  <c:v>29.826230740495042</c:v>
                </c:pt>
                <c:pt idx="69">
                  <c:v>34.799862735213807</c:v>
                </c:pt>
                <c:pt idx="70">
                  <c:v>36.260453310826392</c:v>
                </c:pt>
                <c:pt idx="71">
                  <c:v>39.368106666666669</c:v>
                </c:pt>
                <c:pt idx="72">
                  <c:v>40.799679999999995</c:v>
                </c:pt>
                <c:pt idx="73">
                  <c:v>45.286480000000005</c:v>
                </c:pt>
                <c:pt idx="74">
                  <c:v>48.151493333333327</c:v>
                </c:pt>
                <c:pt idx="75">
                  <c:v>45.899866666666668</c:v>
                </c:pt>
                <c:pt idx="76">
                  <c:v>48.585466666666669</c:v>
                </c:pt>
                <c:pt idx="77">
                  <c:v>46.901225693995656</c:v>
                </c:pt>
                <c:pt idx="78">
                  <c:v>46.695390188698049</c:v>
                </c:pt>
                <c:pt idx="79">
                  <c:v>43.908451861956266</c:v>
                </c:pt>
                <c:pt idx="80">
                  <c:v>46.852826666666672</c:v>
                </c:pt>
                <c:pt idx="81">
                  <c:v>46.670853333333341</c:v>
                </c:pt>
                <c:pt idx="82">
                  <c:v>48.459440000000008</c:v>
                </c:pt>
                <c:pt idx="83">
                  <c:v>44.114292801026615</c:v>
                </c:pt>
                <c:pt idx="84">
                  <c:v>40.789350155459168</c:v>
                </c:pt>
                <c:pt idx="85">
                  <c:v>39.969134200258786</c:v>
                </c:pt>
                <c:pt idx="86">
                  <c:v>37.70154282488955</c:v>
                </c:pt>
                <c:pt idx="87">
                  <c:v>39.884533333333337</c:v>
                </c:pt>
                <c:pt idx="88">
                  <c:v>39.998293333333336</c:v>
                </c:pt>
                <c:pt idx="89">
                  <c:v>37.738015997460714</c:v>
                </c:pt>
                <c:pt idx="90">
                  <c:v>36.929728266593557</c:v>
                </c:pt>
                <c:pt idx="91">
                  <c:v>36.435313889926356</c:v>
                </c:pt>
                <c:pt idx="92">
                  <c:v>33.696196552158938</c:v>
                </c:pt>
                <c:pt idx="93">
                  <c:v>34.992826666666673</c:v>
                </c:pt>
                <c:pt idx="94">
                  <c:v>29.351744118693301</c:v>
                </c:pt>
                <c:pt idx="95">
                  <c:v>29.54877150430822</c:v>
                </c:pt>
                <c:pt idx="96">
                  <c:v>25.850478232510092</c:v>
                </c:pt>
                <c:pt idx="97">
                  <c:v>25.56857415835184</c:v>
                </c:pt>
                <c:pt idx="98">
                  <c:v>31.23032054845098</c:v>
                </c:pt>
                <c:pt idx="99">
                  <c:v>29.713407856396742</c:v>
                </c:pt>
                <c:pt idx="100">
                  <c:v>35.906026666666669</c:v>
                </c:pt>
                <c:pt idx="101">
                  <c:v>34.300906347281881</c:v>
                </c:pt>
                <c:pt idx="102">
                  <c:v>33.600690666814415</c:v>
                </c:pt>
                <c:pt idx="103">
                  <c:v>29.257721181922854</c:v>
                </c:pt>
                <c:pt idx="104">
                  <c:v>32.065759745332649</c:v>
                </c:pt>
                <c:pt idx="105">
                  <c:v>32.149630652687087</c:v>
                </c:pt>
                <c:pt idx="106">
                  <c:v>31.070330695481687</c:v>
                </c:pt>
                <c:pt idx="107">
                  <c:v>28.929813317110916</c:v>
                </c:pt>
                <c:pt idx="108">
                  <c:v>33.375594659882402</c:v>
                </c:pt>
                <c:pt idx="109">
                  <c:v>35.005213199999993</c:v>
                </c:pt>
                <c:pt idx="110">
                  <c:v>34.444557679999996</c:v>
                </c:pt>
                <c:pt idx="111">
                  <c:v>34.972942160000002</c:v>
                </c:pt>
                <c:pt idx="112">
                  <c:v>36.529652079999998</c:v>
                </c:pt>
                <c:pt idx="113">
                  <c:v>42.441359999999996</c:v>
                </c:pt>
                <c:pt idx="114">
                  <c:v>44.121546666666674</c:v>
                </c:pt>
                <c:pt idx="115">
                  <c:v>43.496000000000002</c:v>
                </c:pt>
                <c:pt idx="116">
                  <c:v>44.252346666666675</c:v>
                </c:pt>
                <c:pt idx="117">
                  <c:v>41.98157333333333</c:v>
                </c:pt>
                <c:pt idx="118">
                  <c:v>37.908879606076454</c:v>
                </c:pt>
                <c:pt idx="119">
                  <c:v>34.103452631349512</c:v>
                </c:pt>
                <c:pt idx="120">
                  <c:v>34.185840000000006</c:v>
                </c:pt>
                <c:pt idx="121">
                  <c:v>35.474746666666668</c:v>
                </c:pt>
                <c:pt idx="122">
                  <c:v>32.488879999999995</c:v>
                </c:pt>
                <c:pt idx="123">
                  <c:v>32.006693333333338</c:v>
                </c:pt>
                <c:pt idx="124">
                  <c:v>29.015517925214507</c:v>
                </c:pt>
                <c:pt idx="125">
                  <c:v>30.165973333333334</c:v>
                </c:pt>
                <c:pt idx="126">
                  <c:v>26.47533741959241</c:v>
                </c:pt>
                <c:pt idx="127">
                  <c:v>27.648022447221773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C-44DA-8033-ABBA8C94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22540"/>
        <c:axId val="1307424052"/>
      </c:lineChart>
      <c:lineChart>
        <c:grouping val="standard"/>
        <c:varyColors val="0"/>
        <c:ser>
          <c:idx val="0"/>
          <c:order val="0"/>
          <c:tx>
            <c:strRef>
              <c:f>'v2_Algo_int_model_May24-Pr'!$G$1</c:f>
              <c:strCache>
                <c:ptCount val="1"/>
                <c:pt idx="0">
                  <c:v>iTCR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'v2_Algo_int_model_May24-Pr'!$A$2:$A$129</c:f>
              <c:numCache>
                <c:formatCode>d"-"mmm"-"yyyy</c:formatCode>
                <c:ptCount val="128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  <c:pt idx="123">
                  <c:v>45536</c:v>
                </c:pt>
                <c:pt idx="124">
                  <c:v>45537</c:v>
                </c:pt>
                <c:pt idx="125">
                  <c:v>45538</c:v>
                </c:pt>
                <c:pt idx="126">
                  <c:v>45539</c:v>
                </c:pt>
                <c:pt idx="127">
                  <c:v>45540</c:v>
                </c:pt>
              </c:numCache>
            </c:numRef>
          </c:cat>
          <c:val>
            <c:numRef>
              <c:f>'v2_Algo_int_model_May24-Pr'!$G$2:$G$129</c:f>
              <c:numCache>
                <c:formatCode>General</c:formatCode>
                <c:ptCount val="128"/>
                <c:pt idx="0">
                  <c:v>3.126649</c:v>
                </c:pt>
                <c:pt idx="1">
                  <c:v>3.1927829999999999</c:v>
                </c:pt>
                <c:pt idx="2">
                  <c:v>3.25136</c:v>
                </c:pt>
                <c:pt idx="3">
                  <c:v>3.3129400000000002</c:v>
                </c:pt>
                <c:pt idx="4">
                  <c:v>3.2956720000000002</c:v>
                </c:pt>
                <c:pt idx="5">
                  <c:v>3.2637839999999998</c:v>
                </c:pt>
                <c:pt idx="6">
                  <c:v>3.2374160000000001</c:v>
                </c:pt>
                <c:pt idx="7">
                  <c:v>3.1552959999999999</c:v>
                </c:pt>
                <c:pt idx="8">
                  <c:v>3.236904</c:v>
                </c:pt>
                <c:pt idx="9">
                  <c:v>3.3073579999999998</c:v>
                </c:pt>
                <c:pt idx="10">
                  <c:v>3.2007180000000002</c:v>
                </c:pt>
                <c:pt idx="11">
                  <c:v>3.1296740000000001</c:v>
                </c:pt>
                <c:pt idx="12">
                  <c:v>3.1626989999999999</c:v>
                </c:pt>
                <c:pt idx="13">
                  <c:v>3.147859</c:v>
                </c:pt>
                <c:pt idx="14">
                  <c:v>3.0911469999999999</c:v>
                </c:pt>
                <c:pt idx="15">
                  <c:v>3.2741250000000002</c:v>
                </c:pt>
                <c:pt idx="16">
                  <c:v>3.3257439999999998</c:v>
                </c:pt>
                <c:pt idx="17">
                  <c:v>3.483104</c:v>
                </c:pt>
                <c:pt idx="18">
                  <c:v>3.4866410000000001</c:v>
                </c:pt>
                <c:pt idx="19">
                  <c:v>3.379248</c:v>
                </c:pt>
                <c:pt idx="20">
                  <c:v>3.655189</c:v>
                </c:pt>
                <c:pt idx="21">
                  <c:v>3.5953529999999998</c:v>
                </c:pt>
                <c:pt idx="22">
                  <c:v>3.5109680000000001</c:v>
                </c:pt>
                <c:pt idx="23">
                  <c:v>3.3789229999999999</c:v>
                </c:pt>
                <c:pt idx="24">
                  <c:v>3.338069</c:v>
                </c:pt>
                <c:pt idx="25">
                  <c:v>3.3444050000000001</c:v>
                </c:pt>
                <c:pt idx="26">
                  <c:v>3.3230740000000001</c:v>
                </c:pt>
                <c:pt idx="27">
                  <c:v>3.3909609999999999</c:v>
                </c:pt>
                <c:pt idx="28">
                  <c:v>3.3090440000000001</c:v>
                </c:pt>
                <c:pt idx="29">
                  <c:v>3.2662429999999998</c:v>
                </c:pt>
                <c:pt idx="30">
                  <c:v>3.2356590000000001</c:v>
                </c:pt>
                <c:pt idx="31">
                  <c:v>3.2450209999999999</c:v>
                </c:pt>
                <c:pt idx="32">
                  <c:v>3.2585160000000002</c:v>
                </c:pt>
                <c:pt idx="33">
                  <c:v>3.2352650000000001</c:v>
                </c:pt>
                <c:pt idx="34">
                  <c:v>3.3139400000000001</c:v>
                </c:pt>
                <c:pt idx="35">
                  <c:v>3.368185</c:v>
                </c:pt>
                <c:pt idx="36">
                  <c:v>3.367785</c:v>
                </c:pt>
                <c:pt idx="37">
                  <c:v>3.3436889999999999</c:v>
                </c:pt>
                <c:pt idx="38">
                  <c:v>3.282451</c:v>
                </c:pt>
                <c:pt idx="39">
                  <c:v>3.1936209999999998</c:v>
                </c:pt>
                <c:pt idx="40">
                  <c:v>3.2527140000000001</c:v>
                </c:pt>
                <c:pt idx="41">
                  <c:v>3.22865</c:v>
                </c:pt>
                <c:pt idx="42">
                  <c:v>3.1071909999999998</c:v>
                </c:pt>
                <c:pt idx="43">
                  <c:v>3.2331210000000001</c:v>
                </c:pt>
                <c:pt idx="44">
                  <c:v>3.0800100000000001</c:v>
                </c:pt>
                <c:pt idx="45">
                  <c:v>3.0362230000000001</c:v>
                </c:pt>
                <c:pt idx="46">
                  <c:v>3.0541700000000001</c:v>
                </c:pt>
                <c:pt idx="47">
                  <c:v>3.0800269999999998</c:v>
                </c:pt>
                <c:pt idx="48">
                  <c:v>2.9825080000000002</c:v>
                </c:pt>
                <c:pt idx="49">
                  <c:v>2.9442889999999999</c:v>
                </c:pt>
                <c:pt idx="50">
                  <c:v>2.9423659999999998</c:v>
                </c:pt>
                <c:pt idx="51">
                  <c:v>2.9270489999999998</c:v>
                </c:pt>
                <c:pt idx="52">
                  <c:v>2.8638569999999999</c:v>
                </c:pt>
                <c:pt idx="53">
                  <c:v>2.932061</c:v>
                </c:pt>
                <c:pt idx="54">
                  <c:v>2.89323</c:v>
                </c:pt>
                <c:pt idx="55">
                  <c:v>2.882984</c:v>
                </c:pt>
                <c:pt idx="56">
                  <c:v>3.0066449999999998</c:v>
                </c:pt>
                <c:pt idx="57">
                  <c:v>2.950415</c:v>
                </c:pt>
                <c:pt idx="58">
                  <c:v>3.0065240000000002</c:v>
                </c:pt>
                <c:pt idx="59">
                  <c:v>2.9642680000000001</c:v>
                </c:pt>
                <c:pt idx="60">
                  <c:v>2.9444599999999999</c:v>
                </c:pt>
                <c:pt idx="61">
                  <c:v>3.0141450000000001</c:v>
                </c:pt>
                <c:pt idx="62">
                  <c:v>3.0965289999999999</c:v>
                </c:pt>
                <c:pt idx="63">
                  <c:v>3.2173859999999999</c:v>
                </c:pt>
                <c:pt idx="64">
                  <c:v>3.1117539999999999</c:v>
                </c:pt>
                <c:pt idx="65">
                  <c:v>2.780751</c:v>
                </c:pt>
                <c:pt idx="66">
                  <c:v>2.776783</c:v>
                </c:pt>
                <c:pt idx="67">
                  <c:v>2.9471319999999999</c:v>
                </c:pt>
                <c:pt idx="68">
                  <c:v>2.7438020000000001</c:v>
                </c:pt>
                <c:pt idx="69">
                  <c:v>2.9299949999999999</c:v>
                </c:pt>
                <c:pt idx="70">
                  <c:v>2.9847670000000002</c:v>
                </c:pt>
                <c:pt idx="71">
                  <c:v>3.1013039999999998</c:v>
                </c:pt>
                <c:pt idx="72">
                  <c:v>3.1549879999999999</c:v>
                </c:pt>
                <c:pt idx="73">
                  <c:v>3.3232430000000002</c:v>
                </c:pt>
                <c:pt idx="74">
                  <c:v>3.4306809999999999</c:v>
                </c:pt>
                <c:pt idx="75">
                  <c:v>3.3462450000000001</c:v>
                </c:pt>
                <c:pt idx="76">
                  <c:v>3.446955</c:v>
                </c:pt>
                <c:pt idx="77">
                  <c:v>3.3838119999999998</c:v>
                </c:pt>
                <c:pt idx="78">
                  <c:v>3.3760849999999998</c:v>
                </c:pt>
                <c:pt idx="79">
                  <c:v>3.2715770000000002</c:v>
                </c:pt>
                <c:pt idx="80">
                  <c:v>3.3819810000000001</c:v>
                </c:pt>
                <c:pt idx="81">
                  <c:v>3.3751570000000002</c:v>
                </c:pt>
                <c:pt idx="82">
                  <c:v>3.4422290000000002</c:v>
                </c:pt>
                <c:pt idx="83">
                  <c:v>3.279296</c:v>
                </c:pt>
                <c:pt idx="84">
                  <c:v>3.1546069999999999</c:v>
                </c:pt>
                <c:pt idx="85">
                  <c:v>3.1238459999999999</c:v>
                </c:pt>
                <c:pt idx="86">
                  <c:v>3.0388099999999998</c:v>
                </c:pt>
                <c:pt idx="87">
                  <c:v>3.1206700000000001</c:v>
                </c:pt>
                <c:pt idx="88">
                  <c:v>3.1249359999999999</c:v>
                </c:pt>
                <c:pt idx="89">
                  <c:v>3.0401829999999999</c:v>
                </c:pt>
                <c:pt idx="90">
                  <c:v>3.0099170000000002</c:v>
                </c:pt>
                <c:pt idx="91">
                  <c:v>2.9913249999999998</c:v>
                </c:pt>
                <c:pt idx="92">
                  <c:v>2.8935629999999999</c:v>
                </c:pt>
                <c:pt idx="93">
                  <c:v>2.9372310000000001</c:v>
                </c:pt>
                <c:pt idx="94">
                  <c:v>2.7256909999999999</c:v>
                </c:pt>
                <c:pt idx="95">
                  <c:v>2.733079</c:v>
                </c:pt>
                <c:pt idx="96">
                  <c:v>2.5943939999999999</c:v>
                </c:pt>
                <c:pt idx="97">
                  <c:v>2.583834</c:v>
                </c:pt>
                <c:pt idx="98">
                  <c:v>2.796141</c:v>
                </c:pt>
                <c:pt idx="99">
                  <c:v>2.7392590000000001</c:v>
                </c:pt>
                <c:pt idx="100">
                  <c:v>2.971476</c:v>
                </c:pt>
                <c:pt idx="101">
                  <c:v>2.9112840000000002</c:v>
                </c:pt>
                <c:pt idx="102">
                  <c:v>2.8850259999999999</c:v>
                </c:pt>
                <c:pt idx="103">
                  <c:v>2.733622</c:v>
                </c:pt>
                <c:pt idx="104">
                  <c:v>2.827467</c:v>
                </c:pt>
                <c:pt idx="105">
                  <c:v>2.8306119999999999</c:v>
                </c:pt>
                <c:pt idx="106">
                  <c:v>2.7901389999999999</c:v>
                </c:pt>
                <c:pt idx="107">
                  <c:v>2.7098740710000002</c:v>
                </c:pt>
                <c:pt idx="108">
                  <c:v>2.876584824</c:v>
                </c:pt>
                <c:pt idx="109">
                  <c:v>2.9376954949999998</c:v>
                </c:pt>
                <c:pt idx="110">
                  <c:v>2.9166709129999999</c:v>
                </c:pt>
                <c:pt idx="111">
                  <c:v>2.9364853310000001</c:v>
                </c:pt>
                <c:pt idx="112">
                  <c:v>2.994861953</c:v>
                </c:pt>
                <c:pt idx="113">
                  <c:v>3.2165509999999999</c:v>
                </c:pt>
                <c:pt idx="114">
                  <c:v>3.2795580000000002</c:v>
                </c:pt>
                <c:pt idx="115">
                  <c:v>3.2561</c:v>
                </c:pt>
                <c:pt idx="116">
                  <c:v>3.2844630000000001</c:v>
                </c:pt>
                <c:pt idx="117">
                  <c:v>3.199309</c:v>
                </c:pt>
                <c:pt idx="118">
                  <c:v>3.0470790000000001</c:v>
                </c:pt>
                <c:pt idx="119">
                  <c:v>2.9064549999999998</c:v>
                </c:pt>
                <c:pt idx="120">
                  <c:v>2.9069690000000001</c:v>
                </c:pt>
                <c:pt idx="121">
                  <c:v>2.9553029999999998</c:v>
                </c:pt>
                <c:pt idx="122">
                  <c:v>2.8433329999999999</c:v>
                </c:pt>
                <c:pt idx="123">
                  <c:v>2.8252510000000002</c:v>
                </c:pt>
                <c:pt idx="124">
                  <c:v>2.7137440000000002</c:v>
                </c:pt>
                <c:pt idx="125">
                  <c:v>2.756224</c:v>
                </c:pt>
                <c:pt idx="126">
                  <c:v>2.6188020000000001</c:v>
                </c:pt>
                <c:pt idx="127">
                  <c:v>2.6618019999999998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C-44DA-8033-ABBA8C94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989111"/>
        <c:axId val="1682584724"/>
      </c:lineChart>
      <c:dateAx>
        <c:axId val="378022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&quot;-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424052"/>
        <c:crosses val="autoZero"/>
        <c:auto val="1"/>
        <c:lblOffset val="100"/>
        <c:baseTimeUnit val="days"/>
      </c:dateAx>
      <c:valAx>
        <c:axId val="1307424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Final Int Rate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022540"/>
        <c:crosses val="autoZero"/>
        <c:crossBetween val="between"/>
      </c:valAx>
      <c:dateAx>
        <c:axId val="1133989111"/>
        <c:scaling>
          <c:orientation val="minMax"/>
        </c:scaling>
        <c:delete val="1"/>
        <c:axPos val="b"/>
        <c:numFmt formatCode="d&quot;-&quot;mmm&quot;-&quot;yyyy" sourceLinked="1"/>
        <c:majorTickMark val="none"/>
        <c:minorTickMark val="none"/>
        <c:tickLblPos val="nextTo"/>
        <c:crossAx val="1682584724"/>
        <c:crosses val="autoZero"/>
        <c:auto val="1"/>
        <c:lblOffset val="100"/>
        <c:baseTimeUnit val="days"/>
      </c:dateAx>
      <c:valAx>
        <c:axId val="16825847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98911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peg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'v2_Algo_int_model_May24-Pr'!$K$1</c:f>
              <c:strCache>
                <c:ptCount val="1"/>
                <c:pt idx="0">
                  <c:v>Final Int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'v2_Algo_int_model_May24-Pr'!$A$2:$A$129</c:f>
              <c:numCache>
                <c:formatCode>d"-"mmm"-"yyyy</c:formatCode>
                <c:ptCount val="128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  <c:pt idx="123">
                  <c:v>45536</c:v>
                </c:pt>
                <c:pt idx="124">
                  <c:v>45537</c:v>
                </c:pt>
                <c:pt idx="125">
                  <c:v>45538</c:v>
                </c:pt>
                <c:pt idx="126">
                  <c:v>45539</c:v>
                </c:pt>
                <c:pt idx="127">
                  <c:v>45540</c:v>
                </c:pt>
              </c:numCache>
            </c:numRef>
          </c:cat>
          <c:val>
            <c:numRef>
              <c:f>'v2_Algo_int_model_May24-Pr'!$K$2:$K$129</c:f>
              <c:numCache>
                <c:formatCode>0.0000</c:formatCode>
                <c:ptCount val="128"/>
                <c:pt idx="0">
                  <c:v>37.782135034811326</c:v>
                </c:pt>
                <c:pt idx="1">
                  <c:v>40.327348374609642</c:v>
                </c:pt>
                <c:pt idx="2">
                  <c:v>42.518057339687644</c:v>
                </c:pt>
                <c:pt idx="3">
                  <c:v>44.47753144882158</c:v>
                </c:pt>
                <c:pt idx="4">
                  <c:v>42.633205023384605</c:v>
                </c:pt>
                <c:pt idx="5">
                  <c:v>41.37315682439948</c:v>
                </c:pt>
                <c:pt idx="6">
                  <c:v>40.173613142240001</c:v>
                </c:pt>
                <c:pt idx="7">
                  <c:v>35.39022672430027</c:v>
                </c:pt>
                <c:pt idx="8">
                  <c:v>39.582928128190815</c:v>
                </c:pt>
                <c:pt idx="9">
                  <c:v>42.37768858946302</c:v>
                </c:pt>
                <c:pt idx="10">
                  <c:v>37.283290097708388</c:v>
                </c:pt>
                <c:pt idx="11">
                  <c:v>34.086189390942792</c:v>
                </c:pt>
                <c:pt idx="12">
                  <c:v>34.285831144719161</c:v>
                </c:pt>
                <c:pt idx="13">
                  <c:v>34.216796324264223</c:v>
                </c:pt>
                <c:pt idx="14">
                  <c:v>31.340918701733241</c:v>
                </c:pt>
                <c:pt idx="15">
                  <c:v>40.217450574764449</c:v>
                </c:pt>
                <c:pt idx="16">
                  <c:v>42.350848151109304</c:v>
                </c:pt>
                <c:pt idx="17">
                  <c:v>47.702928011113812</c:v>
                </c:pt>
                <c:pt idx="18">
                  <c:v>47.977667352044691</c:v>
                </c:pt>
                <c:pt idx="19">
                  <c:v>44.36605237829118</c:v>
                </c:pt>
                <c:pt idx="20">
                  <c:v>49.999930149018738</c:v>
                </c:pt>
                <c:pt idx="21">
                  <c:v>49.9971577927666</c:v>
                </c:pt>
                <c:pt idx="22">
                  <c:v>49.999963796117072</c:v>
                </c:pt>
                <c:pt idx="23">
                  <c:v>46.770847015975356</c:v>
                </c:pt>
                <c:pt idx="24">
                  <c:v>45.681708606757233</c:v>
                </c:pt>
                <c:pt idx="25">
                  <c:v>45.850707487323746</c:v>
                </c:pt>
                <c:pt idx="26">
                  <c:v>45.281489801501664</c:v>
                </c:pt>
                <c:pt idx="27">
                  <c:v>47.092293333333338</c:v>
                </c:pt>
                <c:pt idx="28">
                  <c:v>44.907657095987133</c:v>
                </c:pt>
                <c:pt idx="29">
                  <c:v>43.756262343098186</c:v>
                </c:pt>
                <c:pt idx="30">
                  <c:v>42.948890196446172</c:v>
                </c:pt>
                <c:pt idx="31">
                  <c:v>43.200409336724732</c:v>
                </c:pt>
                <c:pt idx="32">
                  <c:v>43.56031738515523</c:v>
                </c:pt>
                <c:pt idx="33">
                  <c:v>42.940205091944847</c:v>
                </c:pt>
                <c:pt idx="34">
                  <c:v>45.038385981719038</c:v>
                </c:pt>
                <c:pt idx="35">
                  <c:v>46.484924786560711</c:v>
                </c:pt>
                <c:pt idx="36">
                  <c:v>46.387748274600469</c:v>
                </c:pt>
                <c:pt idx="37">
                  <c:v>45.830961361400959</c:v>
                </c:pt>
                <c:pt idx="38">
                  <c:v>44.198656545139926</c:v>
                </c:pt>
                <c:pt idx="39">
                  <c:v>41.829496208600922</c:v>
                </c:pt>
                <c:pt idx="40">
                  <c:v>43.405706666666667</c:v>
                </c:pt>
                <c:pt idx="41">
                  <c:v>42.764000000000003</c:v>
                </c:pt>
                <c:pt idx="42">
                  <c:v>39.52476126861</c:v>
                </c:pt>
                <c:pt idx="43">
                  <c:v>42.883226666666673</c:v>
                </c:pt>
                <c:pt idx="44">
                  <c:v>38.799966321070613</c:v>
                </c:pt>
                <c:pt idx="45">
                  <c:v>37.632184659986194</c:v>
                </c:pt>
                <c:pt idx="46">
                  <c:v>38.111135617152897</c:v>
                </c:pt>
                <c:pt idx="47">
                  <c:v>38.800667110575091</c:v>
                </c:pt>
                <c:pt idx="48">
                  <c:v>36.199023242738576</c:v>
                </c:pt>
                <c:pt idx="49">
                  <c:v>35.180975254322192</c:v>
                </c:pt>
                <c:pt idx="50">
                  <c:v>35.12972343420482</c:v>
                </c:pt>
                <c:pt idx="51">
                  <c:v>34.721272792751783</c:v>
                </c:pt>
                <c:pt idx="52">
                  <c:v>33.036072572517426</c:v>
                </c:pt>
                <c:pt idx="53">
                  <c:v>34.854926793365387</c:v>
                </c:pt>
                <c:pt idx="54">
                  <c:v>33.81944842003427</c:v>
                </c:pt>
                <c:pt idx="55">
                  <c:v>33.54621260692862</c:v>
                </c:pt>
                <c:pt idx="56">
                  <c:v>36.843866666666671</c:v>
                </c:pt>
                <c:pt idx="57">
                  <c:v>35.344392278871219</c:v>
                </c:pt>
                <c:pt idx="58">
                  <c:v>36.840640000000015</c:v>
                </c:pt>
                <c:pt idx="59">
                  <c:v>35.71380741906961</c:v>
                </c:pt>
                <c:pt idx="60">
                  <c:v>35.183037506278666</c:v>
                </c:pt>
                <c:pt idx="61">
                  <c:v>37.043866666666666</c:v>
                </c:pt>
                <c:pt idx="62">
                  <c:v>39.240773333333337</c:v>
                </c:pt>
                <c:pt idx="63">
                  <c:v>42.463626666666663</c:v>
                </c:pt>
                <c:pt idx="64">
                  <c:v>39.646773333333329</c:v>
                </c:pt>
                <c:pt idx="65">
                  <c:v>30.135055665442501</c:v>
                </c:pt>
                <c:pt idx="66">
                  <c:v>30.714150444235539</c:v>
                </c:pt>
                <c:pt idx="67">
                  <c:v>35.256834543681727</c:v>
                </c:pt>
                <c:pt idx="68">
                  <c:v>29.826230740495042</c:v>
                </c:pt>
                <c:pt idx="69">
                  <c:v>34.799862735213807</c:v>
                </c:pt>
                <c:pt idx="70">
                  <c:v>36.260453310826392</c:v>
                </c:pt>
                <c:pt idx="71">
                  <c:v>39.368106666666669</c:v>
                </c:pt>
                <c:pt idx="72">
                  <c:v>40.799679999999995</c:v>
                </c:pt>
                <c:pt idx="73">
                  <c:v>45.286480000000005</c:v>
                </c:pt>
                <c:pt idx="74">
                  <c:v>48.151493333333327</c:v>
                </c:pt>
                <c:pt idx="75">
                  <c:v>45.899866666666668</c:v>
                </c:pt>
                <c:pt idx="76">
                  <c:v>48.585466666666669</c:v>
                </c:pt>
                <c:pt idx="77">
                  <c:v>46.901225693995656</c:v>
                </c:pt>
                <c:pt idx="78">
                  <c:v>46.695390188698049</c:v>
                </c:pt>
                <c:pt idx="79">
                  <c:v>43.908451861956266</c:v>
                </c:pt>
                <c:pt idx="80">
                  <c:v>46.852826666666672</c:v>
                </c:pt>
                <c:pt idx="81">
                  <c:v>46.670853333333341</c:v>
                </c:pt>
                <c:pt idx="82">
                  <c:v>48.459440000000008</c:v>
                </c:pt>
                <c:pt idx="83">
                  <c:v>44.114292801026615</c:v>
                </c:pt>
                <c:pt idx="84">
                  <c:v>40.789350155459168</c:v>
                </c:pt>
                <c:pt idx="85">
                  <c:v>39.969134200258786</c:v>
                </c:pt>
                <c:pt idx="86">
                  <c:v>37.70154282488955</c:v>
                </c:pt>
                <c:pt idx="87">
                  <c:v>39.884533333333337</c:v>
                </c:pt>
                <c:pt idx="88">
                  <c:v>39.998293333333336</c:v>
                </c:pt>
                <c:pt idx="89">
                  <c:v>37.738015997460714</c:v>
                </c:pt>
                <c:pt idx="90">
                  <c:v>36.929728266593557</c:v>
                </c:pt>
                <c:pt idx="91">
                  <c:v>36.435313889926356</c:v>
                </c:pt>
                <c:pt idx="92">
                  <c:v>33.696196552158938</c:v>
                </c:pt>
                <c:pt idx="93">
                  <c:v>34.992826666666673</c:v>
                </c:pt>
                <c:pt idx="94">
                  <c:v>29.351744118693301</c:v>
                </c:pt>
                <c:pt idx="95">
                  <c:v>29.54877150430822</c:v>
                </c:pt>
                <c:pt idx="96">
                  <c:v>25.850478232510092</c:v>
                </c:pt>
                <c:pt idx="97">
                  <c:v>25.56857415835184</c:v>
                </c:pt>
                <c:pt idx="98">
                  <c:v>31.23032054845098</c:v>
                </c:pt>
                <c:pt idx="99">
                  <c:v>29.713407856396742</c:v>
                </c:pt>
                <c:pt idx="100">
                  <c:v>35.906026666666669</c:v>
                </c:pt>
                <c:pt idx="101">
                  <c:v>34.300906347281881</c:v>
                </c:pt>
                <c:pt idx="102">
                  <c:v>33.600690666814415</c:v>
                </c:pt>
                <c:pt idx="103">
                  <c:v>29.257721181922854</c:v>
                </c:pt>
                <c:pt idx="104">
                  <c:v>32.065759745332649</c:v>
                </c:pt>
                <c:pt idx="105">
                  <c:v>32.149630652687087</c:v>
                </c:pt>
                <c:pt idx="106">
                  <c:v>31.070330695481687</c:v>
                </c:pt>
                <c:pt idx="107">
                  <c:v>28.929813317110916</c:v>
                </c:pt>
                <c:pt idx="108">
                  <c:v>33.375594659882402</c:v>
                </c:pt>
                <c:pt idx="109">
                  <c:v>35.005213199999993</c:v>
                </c:pt>
                <c:pt idx="110">
                  <c:v>34.444557679999996</c:v>
                </c:pt>
                <c:pt idx="111">
                  <c:v>34.972942160000002</c:v>
                </c:pt>
                <c:pt idx="112">
                  <c:v>36.529652079999998</c:v>
                </c:pt>
                <c:pt idx="113">
                  <c:v>42.441359999999996</c:v>
                </c:pt>
                <c:pt idx="114">
                  <c:v>44.121546666666674</c:v>
                </c:pt>
                <c:pt idx="115">
                  <c:v>43.496000000000002</c:v>
                </c:pt>
                <c:pt idx="116">
                  <c:v>44.252346666666675</c:v>
                </c:pt>
                <c:pt idx="117">
                  <c:v>41.98157333333333</c:v>
                </c:pt>
                <c:pt idx="118">
                  <c:v>37.908879606076454</c:v>
                </c:pt>
                <c:pt idx="119">
                  <c:v>34.103452631349512</c:v>
                </c:pt>
                <c:pt idx="120">
                  <c:v>34.185840000000006</c:v>
                </c:pt>
                <c:pt idx="121">
                  <c:v>35.474746666666668</c:v>
                </c:pt>
                <c:pt idx="122">
                  <c:v>32.488879999999995</c:v>
                </c:pt>
                <c:pt idx="123">
                  <c:v>32.006693333333338</c:v>
                </c:pt>
                <c:pt idx="124">
                  <c:v>29.015517925214507</c:v>
                </c:pt>
                <c:pt idx="125">
                  <c:v>30.165973333333334</c:v>
                </c:pt>
                <c:pt idx="126">
                  <c:v>26.47533741959241</c:v>
                </c:pt>
                <c:pt idx="127">
                  <c:v>27.648022447221773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C-47F8-99BA-8E7CB431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24733"/>
        <c:axId val="327624439"/>
      </c:lineChart>
      <c:lineChart>
        <c:grouping val="standard"/>
        <c:varyColors val="0"/>
        <c:ser>
          <c:idx val="1"/>
          <c:order val="1"/>
          <c:tx>
            <c:strRef>
              <c:f>'v2_Algo_int_model_May24-Pr'!$C$1</c:f>
              <c:strCache>
                <c:ptCount val="1"/>
                <c:pt idx="0">
                  <c:v>iUSD_price</c:v>
                </c:pt>
              </c:strCache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'v2_Algo_int_model_May24-Pr'!$A$2:$A$129</c:f>
              <c:numCache>
                <c:formatCode>d"-"mmm"-"yyyy</c:formatCode>
                <c:ptCount val="128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  <c:pt idx="73">
                  <c:v>45486</c:v>
                </c:pt>
                <c:pt idx="74">
                  <c:v>45487</c:v>
                </c:pt>
                <c:pt idx="75">
                  <c:v>45488</c:v>
                </c:pt>
                <c:pt idx="76">
                  <c:v>45489</c:v>
                </c:pt>
                <c:pt idx="77">
                  <c:v>45490</c:v>
                </c:pt>
                <c:pt idx="78">
                  <c:v>45491</c:v>
                </c:pt>
                <c:pt idx="79">
                  <c:v>45492</c:v>
                </c:pt>
                <c:pt idx="80">
                  <c:v>45493</c:v>
                </c:pt>
                <c:pt idx="81">
                  <c:v>45494</c:v>
                </c:pt>
                <c:pt idx="82">
                  <c:v>45495</c:v>
                </c:pt>
                <c:pt idx="83">
                  <c:v>45496</c:v>
                </c:pt>
                <c:pt idx="84">
                  <c:v>45497</c:v>
                </c:pt>
                <c:pt idx="85">
                  <c:v>45498</c:v>
                </c:pt>
                <c:pt idx="86">
                  <c:v>45499</c:v>
                </c:pt>
                <c:pt idx="87">
                  <c:v>45500</c:v>
                </c:pt>
                <c:pt idx="88">
                  <c:v>45501</c:v>
                </c:pt>
                <c:pt idx="89">
                  <c:v>45502</c:v>
                </c:pt>
                <c:pt idx="90">
                  <c:v>45503</c:v>
                </c:pt>
                <c:pt idx="91">
                  <c:v>45504</c:v>
                </c:pt>
                <c:pt idx="92">
                  <c:v>45505</c:v>
                </c:pt>
                <c:pt idx="93">
                  <c:v>45506</c:v>
                </c:pt>
                <c:pt idx="94">
                  <c:v>45507</c:v>
                </c:pt>
                <c:pt idx="95">
                  <c:v>45508</c:v>
                </c:pt>
                <c:pt idx="96">
                  <c:v>45509</c:v>
                </c:pt>
                <c:pt idx="97">
                  <c:v>45510</c:v>
                </c:pt>
                <c:pt idx="98">
                  <c:v>45511</c:v>
                </c:pt>
                <c:pt idx="99">
                  <c:v>45512</c:v>
                </c:pt>
                <c:pt idx="100">
                  <c:v>45513</c:v>
                </c:pt>
                <c:pt idx="101">
                  <c:v>45514</c:v>
                </c:pt>
                <c:pt idx="102">
                  <c:v>45515</c:v>
                </c:pt>
                <c:pt idx="103">
                  <c:v>45516</c:v>
                </c:pt>
                <c:pt idx="104">
                  <c:v>45517</c:v>
                </c:pt>
                <c:pt idx="105">
                  <c:v>45518</c:v>
                </c:pt>
                <c:pt idx="106">
                  <c:v>45519</c:v>
                </c:pt>
                <c:pt idx="107">
                  <c:v>45520</c:v>
                </c:pt>
                <c:pt idx="108">
                  <c:v>45521</c:v>
                </c:pt>
                <c:pt idx="109">
                  <c:v>45522</c:v>
                </c:pt>
                <c:pt idx="110">
                  <c:v>45523</c:v>
                </c:pt>
                <c:pt idx="111">
                  <c:v>45524</c:v>
                </c:pt>
                <c:pt idx="112">
                  <c:v>45525</c:v>
                </c:pt>
                <c:pt idx="113">
                  <c:v>45526</c:v>
                </c:pt>
                <c:pt idx="114">
                  <c:v>45527</c:v>
                </c:pt>
                <c:pt idx="115">
                  <c:v>45528</c:v>
                </c:pt>
                <c:pt idx="116">
                  <c:v>45529</c:v>
                </c:pt>
                <c:pt idx="117">
                  <c:v>45530</c:v>
                </c:pt>
                <c:pt idx="118">
                  <c:v>45531</c:v>
                </c:pt>
                <c:pt idx="119">
                  <c:v>45532</c:v>
                </c:pt>
                <c:pt idx="120">
                  <c:v>45533</c:v>
                </c:pt>
                <c:pt idx="121">
                  <c:v>45534</c:v>
                </c:pt>
                <c:pt idx="122">
                  <c:v>45535</c:v>
                </c:pt>
                <c:pt idx="123">
                  <c:v>45536</c:v>
                </c:pt>
                <c:pt idx="124">
                  <c:v>45537</c:v>
                </c:pt>
                <c:pt idx="125">
                  <c:v>45538</c:v>
                </c:pt>
                <c:pt idx="126">
                  <c:v>45539</c:v>
                </c:pt>
                <c:pt idx="127">
                  <c:v>45540</c:v>
                </c:pt>
              </c:numCache>
            </c:numRef>
          </c:cat>
          <c:val>
            <c:numRef>
              <c:f>'v2_Algo_int_model_May24-Pr'!$C$2:$C$129</c:f>
              <c:numCache>
                <c:formatCode>General</c:formatCode>
                <c:ptCount val="128"/>
                <c:pt idx="0">
                  <c:v>0.960484</c:v>
                </c:pt>
                <c:pt idx="1">
                  <c:v>0.97325399999999995</c:v>
                </c:pt>
                <c:pt idx="2">
                  <c:v>0.95490399999999998</c:v>
                </c:pt>
                <c:pt idx="3">
                  <c:v>0.94985299999999995</c:v>
                </c:pt>
                <c:pt idx="4">
                  <c:v>0.93219600000000002</c:v>
                </c:pt>
                <c:pt idx="5">
                  <c:v>0.93105599999999999</c:v>
                </c:pt>
                <c:pt idx="6">
                  <c:v>0.89947699999999997</c:v>
                </c:pt>
                <c:pt idx="7">
                  <c:v>0.89468099999999995</c:v>
                </c:pt>
                <c:pt idx="8">
                  <c:v>0.91253799999999996</c:v>
                </c:pt>
                <c:pt idx="9">
                  <c:v>0.91983899999999996</c:v>
                </c:pt>
                <c:pt idx="10">
                  <c:v>0.90665399999999996</c:v>
                </c:pt>
                <c:pt idx="11">
                  <c:v>0.89499200000000001</c:v>
                </c:pt>
                <c:pt idx="12">
                  <c:v>0.90551000000000004</c:v>
                </c:pt>
                <c:pt idx="13">
                  <c:v>0.90661400000000003</c:v>
                </c:pt>
                <c:pt idx="14">
                  <c:v>0.91946700000000003</c:v>
                </c:pt>
                <c:pt idx="15">
                  <c:v>0.92663399999999996</c:v>
                </c:pt>
                <c:pt idx="16">
                  <c:v>0.94217200000000001</c:v>
                </c:pt>
                <c:pt idx="17">
                  <c:v>0.935419</c:v>
                </c:pt>
                <c:pt idx="18">
                  <c:v>0.92297499999999999</c:v>
                </c:pt>
                <c:pt idx="19">
                  <c:v>0.95326999999999995</c:v>
                </c:pt>
                <c:pt idx="20">
                  <c:v>0.93499299999999996</c:v>
                </c:pt>
                <c:pt idx="21">
                  <c:v>0.92443500000000001</c:v>
                </c:pt>
                <c:pt idx="22">
                  <c:v>0.91882399999999997</c:v>
                </c:pt>
                <c:pt idx="23">
                  <c:v>0.91937500000000005</c:v>
                </c:pt>
                <c:pt idx="24">
                  <c:v>0.92050399999999999</c:v>
                </c:pt>
                <c:pt idx="25">
                  <c:v>0.93610499999999996</c:v>
                </c:pt>
                <c:pt idx="26">
                  <c:v>0.92150799999999999</c:v>
                </c:pt>
                <c:pt idx="27">
                  <c:v>0.92946399999999996</c:v>
                </c:pt>
                <c:pt idx="28">
                  <c:v>0.91504799999999997</c:v>
                </c:pt>
                <c:pt idx="29">
                  <c:v>0.90057399999999999</c:v>
                </c:pt>
                <c:pt idx="30">
                  <c:v>0.90168599999999999</c:v>
                </c:pt>
                <c:pt idx="31">
                  <c:v>0.89909700000000004</c:v>
                </c:pt>
                <c:pt idx="32">
                  <c:v>0.90035900000000002</c:v>
                </c:pt>
                <c:pt idx="33">
                  <c:v>0.90119899999999997</c:v>
                </c:pt>
                <c:pt idx="34">
                  <c:v>0.929114</c:v>
                </c:pt>
                <c:pt idx="35">
                  <c:v>0.93745400000000001</c:v>
                </c:pt>
                <c:pt idx="36">
                  <c:v>0.93213500000000005</c:v>
                </c:pt>
                <c:pt idx="37">
                  <c:v>0.93703199999999998</c:v>
                </c:pt>
                <c:pt idx="38">
                  <c:v>0.90659100000000004</c:v>
                </c:pt>
                <c:pt idx="39">
                  <c:v>0.89534000000000002</c:v>
                </c:pt>
                <c:pt idx="40">
                  <c:v>0.90756599999999998</c:v>
                </c:pt>
                <c:pt idx="41">
                  <c:v>0.90393299999999999</c:v>
                </c:pt>
                <c:pt idx="42">
                  <c:v>0.89547699999999997</c:v>
                </c:pt>
                <c:pt idx="43">
                  <c:v>0.90144100000000005</c:v>
                </c:pt>
                <c:pt idx="44">
                  <c:v>0.86146999999999996</c:v>
                </c:pt>
                <c:pt idx="45">
                  <c:v>0.87974200000000002</c:v>
                </c:pt>
                <c:pt idx="46">
                  <c:v>0.87921199999999999</c:v>
                </c:pt>
                <c:pt idx="47">
                  <c:v>0.88889300000000004</c:v>
                </c:pt>
                <c:pt idx="48">
                  <c:v>0.87264200000000003</c:v>
                </c:pt>
                <c:pt idx="49">
                  <c:v>0.89266100000000004</c:v>
                </c:pt>
                <c:pt idx="50">
                  <c:v>0.87271500000000002</c:v>
                </c:pt>
                <c:pt idx="51">
                  <c:v>0.86208200000000001</c:v>
                </c:pt>
                <c:pt idx="52">
                  <c:v>0.86879399999999996</c:v>
                </c:pt>
                <c:pt idx="53">
                  <c:v>0.88985499999999995</c:v>
                </c:pt>
                <c:pt idx="54">
                  <c:v>0.86017900000000003</c:v>
                </c:pt>
                <c:pt idx="55">
                  <c:v>0.87576600000000004</c:v>
                </c:pt>
                <c:pt idx="56">
                  <c:v>0.89880800000000005</c:v>
                </c:pt>
                <c:pt idx="57">
                  <c:v>0.88050499999999998</c:v>
                </c:pt>
                <c:pt idx="58">
                  <c:v>0.90541499999999997</c:v>
                </c:pt>
                <c:pt idx="59">
                  <c:v>0.88771699999999998</c:v>
                </c:pt>
                <c:pt idx="60">
                  <c:v>0.89331400000000005</c:v>
                </c:pt>
                <c:pt idx="61">
                  <c:v>0.91087499999999999</c:v>
                </c:pt>
                <c:pt idx="62">
                  <c:v>0.89964200000000005</c:v>
                </c:pt>
                <c:pt idx="63">
                  <c:v>0.904451</c:v>
                </c:pt>
                <c:pt idx="64">
                  <c:v>0.89574299999999996</c:v>
                </c:pt>
                <c:pt idx="65">
                  <c:v>0.84715499999999999</c:v>
                </c:pt>
                <c:pt idx="66">
                  <c:v>0.89483400000000002</c:v>
                </c:pt>
                <c:pt idx="67">
                  <c:v>0.920547</c:v>
                </c:pt>
                <c:pt idx="68">
                  <c:v>0.86654699999999996</c:v>
                </c:pt>
                <c:pt idx="69">
                  <c:v>0.91234599999999999</c:v>
                </c:pt>
                <c:pt idx="70">
                  <c:v>0.94139799999999996</c:v>
                </c:pt>
                <c:pt idx="71">
                  <c:v>0.93950299999999998</c:v>
                </c:pt>
                <c:pt idx="72">
                  <c:v>0.93083000000000005</c:v>
                </c:pt>
                <c:pt idx="73">
                  <c:v>0.937585</c:v>
                </c:pt>
                <c:pt idx="74">
                  <c:v>0.96655199999999997</c:v>
                </c:pt>
                <c:pt idx="75">
                  <c:v>0.93494600000000005</c:v>
                </c:pt>
                <c:pt idx="76">
                  <c:v>0.96685200000000004</c:v>
                </c:pt>
                <c:pt idx="77">
                  <c:v>0.93833699999999998</c:v>
                </c:pt>
                <c:pt idx="78">
                  <c:v>0.93613199999999996</c:v>
                </c:pt>
                <c:pt idx="79">
                  <c:v>0.92612300000000003</c:v>
                </c:pt>
                <c:pt idx="80">
                  <c:v>0.95052700000000001</c:v>
                </c:pt>
                <c:pt idx="81">
                  <c:v>0.93727800000000006</c:v>
                </c:pt>
                <c:pt idx="82">
                  <c:v>0.96006400000000003</c:v>
                </c:pt>
                <c:pt idx="83">
                  <c:v>0.92585399999999995</c:v>
                </c:pt>
                <c:pt idx="84">
                  <c:v>0.91095400000000004</c:v>
                </c:pt>
                <c:pt idx="85">
                  <c:v>0.896899</c:v>
                </c:pt>
                <c:pt idx="86">
                  <c:v>0.88331000000000004</c:v>
                </c:pt>
                <c:pt idx="87">
                  <c:v>0.90967299999999995</c:v>
                </c:pt>
                <c:pt idx="88">
                  <c:v>0.89199499999999998</c:v>
                </c:pt>
                <c:pt idx="89">
                  <c:v>0.87478</c:v>
                </c:pt>
                <c:pt idx="90">
                  <c:v>0.86826700000000001</c:v>
                </c:pt>
                <c:pt idx="91">
                  <c:v>0.86342799999999997</c:v>
                </c:pt>
                <c:pt idx="92">
                  <c:v>0.83712500000000001</c:v>
                </c:pt>
                <c:pt idx="93">
                  <c:v>0.85923499999999997</c:v>
                </c:pt>
                <c:pt idx="94">
                  <c:v>0.84196099999999996</c:v>
                </c:pt>
                <c:pt idx="95">
                  <c:v>0.86012699999999997</c:v>
                </c:pt>
                <c:pt idx="96">
                  <c:v>0.827847</c:v>
                </c:pt>
                <c:pt idx="97">
                  <c:v>0.92020500000000005</c:v>
                </c:pt>
                <c:pt idx="98">
                  <c:v>0.93201199999999995</c:v>
                </c:pt>
                <c:pt idx="99">
                  <c:v>0.91812899999999997</c:v>
                </c:pt>
                <c:pt idx="100">
                  <c:v>0.95084400000000002</c:v>
                </c:pt>
                <c:pt idx="101">
                  <c:v>0.92471000000000003</c:v>
                </c:pt>
                <c:pt idx="102">
                  <c:v>0.91571400000000003</c:v>
                </c:pt>
                <c:pt idx="103">
                  <c:v>0.89129100000000006</c:v>
                </c:pt>
                <c:pt idx="104">
                  <c:v>0.902312</c:v>
                </c:pt>
                <c:pt idx="105">
                  <c:v>0.89276299999999997</c:v>
                </c:pt>
                <c:pt idx="106">
                  <c:v>0.89525500000000002</c:v>
                </c:pt>
                <c:pt idx="107">
                  <c:v>0.88143000000000005</c:v>
                </c:pt>
                <c:pt idx="108">
                  <c:v>0.88809800000000005</c:v>
                </c:pt>
                <c:pt idx="109">
                  <c:v>0.89929000000000003</c:v>
                </c:pt>
                <c:pt idx="110">
                  <c:v>0.89927299999999999</c:v>
                </c:pt>
                <c:pt idx="111">
                  <c:v>0.90259400000000001</c:v>
                </c:pt>
                <c:pt idx="112">
                  <c:v>0.91047800000000001</c:v>
                </c:pt>
                <c:pt idx="113">
                  <c:v>0.92393000000000003</c:v>
                </c:pt>
                <c:pt idx="114">
                  <c:v>0.93963600000000003</c:v>
                </c:pt>
                <c:pt idx="115">
                  <c:v>0.96270599999999995</c:v>
                </c:pt>
                <c:pt idx="116">
                  <c:v>0.95684400000000003</c:v>
                </c:pt>
                <c:pt idx="117">
                  <c:v>0.93258099999999999</c:v>
                </c:pt>
                <c:pt idx="118">
                  <c:v>0.90668700000000002</c:v>
                </c:pt>
                <c:pt idx="119">
                  <c:v>0.873973</c:v>
                </c:pt>
                <c:pt idx="120">
                  <c:v>0.87704499999999996</c:v>
                </c:pt>
                <c:pt idx="121">
                  <c:v>0.88915599999999995</c:v>
                </c:pt>
                <c:pt idx="122">
                  <c:v>0.90713200000000005</c:v>
                </c:pt>
                <c:pt idx="123">
                  <c:v>0.87253400000000003</c:v>
                </c:pt>
                <c:pt idx="124">
                  <c:v>0.85731100000000005</c:v>
                </c:pt>
                <c:pt idx="125">
                  <c:v>0.86519900000000005</c:v>
                </c:pt>
                <c:pt idx="126">
                  <c:v>0.82844799999999996</c:v>
                </c:pt>
                <c:pt idx="127">
                  <c:v>0.85865100000000005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C-47F8-99BA-8E7CB431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099468"/>
        <c:axId val="2130710070"/>
      </c:lineChart>
      <c:dateAx>
        <c:axId val="1678624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d&quot;-&quot;mmm&quot;-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7624439"/>
        <c:crosses val="autoZero"/>
        <c:auto val="1"/>
        <c:lblOffset val="100"/>
        <c:baseTimeUnit val="days"/>
      </c:dateAx>
      <c:valAx>
        <c:axId val="327624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Initial Interest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8624733"/>
        <c:crosses val="autoZero"/>
        <c:crossBetween val="between"/>
      </c:valAx>
      <c:dateAx>
        <c:axId val="1980099468"/>
        <c:scaling>
          <c:orientation val="minMax"/>
        </c:scaling>
        <c:delete val="1"/>
        <c:axPos val="b"/>
        <c:numFmt formatCode="d&quot;-&quot;mmm&quot;-&quot;yyyy" sourceLinked="1"/>
        <c:majorTickMark val="none"/>
        <c:minorTickMark val="none"/>
        <c:tickLblPos val="nextTo"/>
        <c:crossAx val="2130710070"/>
        <c:crosses val="autoZero"/>
        <c:auto val="1"/>
        <c:lblOffset val="100"/>
        <c:baseTimeUnit val="days"/>
      </c:dateAx>
      <c:valAx>
        <c:axId val="213071007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iUSD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009946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iUSD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Visual!$I$1</c:f>
              <c:strCache>
                <c:ptCount val="1"/>
                <c:pt idx="0">
                  <c:v>Interest with 2.5% redeemable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Visual!$G$2:$G$68</c:f>
              <c:numCache>
                <c:formatCode>General</c:formatCode>
                <c:ptCount val="67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  <c:pt idx="13">
                  <c:v>185</c:v>
                </c:pt>
                <c:pt idx="14">
                  <c:v>190</c:v>
                </c:pt>
                <c:pt idx="15">
                  <c:v>195</c:v>
                </c:pt>
                <c:pt idx="16">
                  <c:v>200</c:v>
                </c:pt>
                <c:pt idx="17">
                  <c:v>205</c:v>
                </c:pt>
                <c:pt idx="18">
                  <c:v>210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230</c:v>
                </c:pt>
                <c:pt idx="23">
                  <c:v>235</c:v>
                </c:pt>
                <c:pt idx="24">
                  <c:v>240</c:v>
                </c:pt>
                <c:pt idx="25">
                  <c:v>245</c:v>
                </c:pt>
                <c:pt idx="26">
                  <c:v>250</c:v>
                </c:pt>
                <c:pt idx="27">
                  <c:v>255</c:v>
                </c:pt>
                <c:pt idx="28">
                  <c:v>260</c:v>
                </c:pt>
                <c:pt idx="29">
                  <c:v>265</c:v>
                </c:pt>
                <c:pt idx="30">
                  <c:v>270</c:v>
                </c:pt>
                <c:pt idx="31">
                  <c:v>275</c:v>
                </c:pt>
                <c:pt idx="32">
                  <c:v>280</c:v>
                </c:pt>
                <c:pt idx="33">
                  <c:v>285</c:v>
                </c:pt>
                <c:pt idx="34">
                  <c:v>290</c:v>
                </c:pt>
                <c:pt idx="35">
                  <c:v>295</c:v>
                </c:pt>
                <c:pt idx="36">
                  <c:v>300</c:v>
                </c:pt>
                <c:pt idx="37">
                  <c:v>305</c:v>
                </c:pt>
                <c:pt idx="38">
                  <c:v>310</c:v>
                </c:pt>
                <c:pt idx="39">
                  <c:v>315</c:v>
                </c:pt>
                <c:pt idx="40">
                  <c:v>320</c:v>
                </c:pt>
                <c:pt idx="41">
                  <c:v>325</c:v>
                </c:pt>
                <c:pt idx="42">
                  <c:v>330</c:v>
                </c:pt>
                <c:pt idx="43">
                  <c:v>335</c:v>
                </c:pt>
                <c:pt idx="44">
                  <c:v>340</c:v>
                </c:pt>
                <c:pt idx="45">
                  <c:v>345</c:v>
                </c:pt>
                <c:pt idx="46">
                  <c:v>350</c:v>
                </c:pt>
                <c:pt idx="47">
                  <c:v>355</c:v>
                </c:pt>
                <c:pt idx="48">
                  <c:v>360</c:v>
                </c:pt>
                <c:pt idx="49">
                  <c:v>365</c:v>
                </c:pt>
                <c:pt idx="50">
                  <c:v>370</c:v>
                </c:pt>
                <c:pt idx="51">
                  <c:v>375</c:v>
                </c:pt>
                <c:pt idx="52">
                  <c:v>380</c:v>
                </c:pt>
                <c:pt idx="53">
                  <c:v>385</c:v>
                </c:pt>
                <c:pt idx="54">
                  <c:v>390</c:v>
                </c:pt>
                <c:pt idx="55">
                  <c:v>395</c:v>
                </c:pt>
                <c:pt idx="56">
                  <c:v>400</c:v>
                </c:pt>
                <c:pt idx="57">
                  <c:v>405</c:v>
                </c:pt>
                <c:pt idx="58">
                  <c:v>410</c:v>
                </c:pt>
                <c:pt idx="59">
                  <c:v>415</c:v>
                </c:pt>
                <c:pt idx="60">
                  <c:v>420</c:v>
                </c:pt>
                <c:pt idx="61">
                  <c:v>425</c:v>
                </c:pt>
                <c:pt idx="62">
                  <c:v>430</c:v>
                </c:pt>
                <c:pt idx="63">
                  <c:v>435</c:v>
                </c:pt>
                <c:pt idx="64">
                  <c:v>440</c:v>
                </c:pt>
                <c:pt idx="65">
                  <c:v>445</c:v>
                </c:pt>
                <c:pt idx="66">
                  <c:v>450</c:v>
                </c:pt>
              </c:numCache>
            </c:numRef>
          </c:cat>
          <c:val>
            <c:numRef>
              <c:f>Visual!$I$2:$I$68</c:f>
              <c:numCache>
                <c:formatCode>0.00</c:formatCode>
                <c:ptCount val="6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 formatCode="General">
                  <c:v>5</c:v>
                </c:pt>
                <c:pt idx="15" formatCode="General">
                  <c:v>5</c:v>
                </c:pt>
                <c:pt idx="16" formatCode="General">
                  <c:v>5</c:v>
                </c:pt>
                <c:pt idx="17" formatCode="General">
                  <c:v>5.666666666666667</c:v>
                </c:pt>
                <c:pt idx="18" formatCode="General">
                  <c:v>6.3333333333333339</c:v>
                </c:pt>
                <c:pt idx="19" formatCode="General">
                  <c:v>7.0000000000000009</c:v>
                </c:pt>
                <c:pt idx="20" formatCode="General">
                  <c:v>7.6666666666666679</c:v>
                </c:pt>
                <c:pt idx="21" formatCode="General">
                  <c:v>8.3333333333333339</c:v>
                </c:pt>
                <c:pt idx="22" formatCode="General">
                  <c:v>9.0000000000000018</c:v>
                </c:pt>
                <c:pt idx="23" formatCode="General">
                  <c:v>9.6666666666666679</c:v>
                </c:pt>
                <c:pt idx="24" formatCode="General">
                  <c:v>10.333333333333334</c:v>
                </c:pt>
                <c:pt idx="25" formatCode="General">
                  <c:v>11</c:v>
                </c:pt>
                <c:pt idx="26" formatCode="General">
                  <c:v>11.666666666666666</c:v>
                </c:pt>
                <c:pt idx="27" formatCode="General">
                  <c:v>12.333333333333334</c:v>
                </c:pt>
                <c:pt idx="28" formatCode="General">
                  <c:v>13</c:v>
                </c:pt>
                <c:pt idx="29" formatCode="General">
                  <c:v>13.666666666666666</c:v>
                </c:pt>
                <c:pt idx="30" formatCode="General">
                  <c:v>14.333333333333334</c:v>
                </c:pt>
                <c:pt idx="31" formatCode="General">
                  <c:v>15.000000000000002</c:v>
                </c:pt>
                <c:pt idx="32" formatCode="General">
                  <c:v>15.666666666666668</c:v>
                </c:pt>
                <c:pt idx="33" formatCode="General">
                  <c:v>16.333333333333332</c:v>
                </c:pt>
                <c:pt idx="34" formatCode="General">
                  <c:v>17</c:v>
                </c:pt>
                <c:pt idx="35" formatCode="General">
                  <c:v>17.666666666666668</c:v>
                </c:pt>
                <c:pt idx="36" formatCode="General">
                  <c:v>18.333333333333336</c:v>
                </c:pt>
                <c:pt idx="37" formatCode="General">
                  <c:v>19</c:v>
                </c:pt>
                <c:pt idx="38" formatCode="General">
                  <c:v>19.666666666666664</c:v>
                </c:pt>
                <c:pt idx="39" formatCode="General">
                  <c:v>20.333333333333336</c:v>
                </c:pt>
                <c:pt idx="40" formatCode="General">
                  <c:v>21.000000000000004</c:v>
                </c:pt>
                <c:pt idx="41" formatCode="General">
                  <c:v>21.666666666666668</c:v>
                </c:pt>
                <c:pt idx="42" formatCode="General">
                  <c:v>22.333333333333332</c:v>
                </c:pt>
                <c:pt idx="43" formatCode="General">
                  <c:v>23.000000000000004</c:v>
                </c:pt>
                <c:pt idx="44" formatCode="General">
                  <c:v>23.666666666666668</c:v>
                </c:pt>
                <c:pt idx="45" formatCode="General">
                  <c:v>24.333333333333336</c:v>
                </c:pt>
                <c:pt idx="46" formatCode="General">
                  <c:v>25</c:v>
                </c:pt>
                <c:pt idx="47" formatCode="General">
                  <c:v>25</c:v>
                </c:pt>
                <c:pt idx="48" formatCode="General">
                  <c:v>25</c:v>
                </c:pt>
                <c:pt idx="49" formatCode="General">
                  <c:v>25</c:v>
                </c:pt>
                <c:pt idx="50" formatCode="General">
                  <c:v>25</c:v>
                </c:pt>
                <c:pt idx="51" formatCode="General">
                  <c:v>25</c:v>
                </c:pt>
                <c:pt idx="52" formatCode="General">
                  <c:v>25</c:v>
                </c:pt>
                <c:pt idx="53" formatCode="General">
                  <c:v>25</c:v>
                </c:pt>
                <c:pt idx="54" formatCode="General">
                  <c:v>25</c:v>
                </c:pt>
                <c:pt idx="55" formatCode="General">
                  <c:v>25</c:v>
                </c:pt>
                <c:pt idx="56" formatCode="General">
                  <c:v>25</c:v>
                </c:pt>
                <c:pt idx="57" formatCode="General">
                  <c:v>25</c:v>
                </c:pt>
                <c:pt idx="58" formatCode="General">
                  <c:v>25</c:v>
                </c:pt>
                <c:pt idx="59" formatCode="General">
                  <c:v>25</c:v>
                </c:pt>
                <c:pt idx="60" formatCode="General">
                  <c:v>25</c:v>
                </c:pt>
                <c:pt idx="61" formatCode="General">
                  <c:v>25</c:v>
                </c:pt>
                <c:pt idx="62" formatCode="General">
                  <c:v>25</c:v>
                </c:pt>
                <c:pt idx="63" formatCode="General">
                  <c:v>25</c:v>
                </c:pt>
                <c:pt idx="64" formatCode="General">
                  <c:v>25</c:v>
                </c:pt>
                <c:pt idx="65" formatCode="General">
                  <c:v>25</c:v>
                </c:pt>
                <c:pt idx="66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9-4F8A-94E3-4819720D5A58}"/>
            </c:ext>
          </c:extLst>
        </c:ser>
        <c:ser>
          <c:idx val="1"/>
          <c:order val="1"/>
          <c:tx>
            <c:strRef>
              <c:f>Visual!$J$1</c:f>
              <c:strCache>
                <c:ptCount val="1"/>
                <c:pt idx="0">
                  <c:v>Interest with 5% redeemable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Visual!$G$2:$G$68</c:f>
              <c:numCache>
                <c:formatCode>General</c:formatCode>
                <c:ptCount val="67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  <c:pt idx="13">
                  <c:v>185</c:v>
                </c:pt>
                <c:pt idx="14">
                  <c:v>190</c:v>
                </c:pt>
                <c:pt idx="15">
                  <c:v>195</c:v>
                </c:pt>
                <c:pt idx="16">
                  <c:v>200</c:v>
                </c:pt>
                <c:pt idx="17">
                  <c:v>205</c:v>
                </c:pt>
                <c:pt idx="18">
                  <c:v>210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230</c:v>
                </c:pt>
                <c:pt idx="23">
                  <c:v>235</c:v>
                </c:pt>
                <c:pt idx="24">
                  <c:v>240</c:v>
                </c:pt>
                <c:pt idx="25">
                  <c:v>245</c:v>
                </c:pt>
                <c:pt idx="26">
                  <c:v>250</c:v>
                </c:pt>
                <c:pt idx="27">
                  <c:v>255</c:v>
                </c:pt>
                <c:pt idx="28">
                  <c:v>260</c:v>
                </c:pt>
                <c:pt idx="29">
                  <c:v>265</c:v>
                </c:pt>
                <c:pt idx="30">
                  <c:v>270</c:v>
                </c:pt>
                <c:pt idx="31">
                  <c:v>275</c:v>
                </c:pt>
                <c:pt idx="32">
                  <c:v>280</c:v>
                </c:pt>
                <c:pt idx="33">
                  <c:v>285</c:v>
                </c:pt>
                <c:pt idx="34">
                  <c:v>290</c:v>
                </c:pt>
                <c:pt idx="35">
                  <c:v>295</c:v>
                </c:pt>
                <c:pt idx="36">
                  <c:v>300</c:v>
                </c:pt>
                <c:pt idx="37">
                  <c:v>305</c:v>
                </c:pt>
                <c:pt idx="38">
                  <c:v>310</c:v>
                </c:pt>
                <c:pt idx="39">
                  <c:v>315</c:v>
                </c:pt>
                <c:pt idx="40">
                  <c:v>320</c:v>
                </c:pt>
                <c:pt idx="41">
                  <c:v>325</c:v>
                </c:pt>
                <c:pt idx="42">
                  <c:v>330</c:v>
                </c:pt>
                <c:pt idx="43">
                  <c:v>335</c:v>
                </c:pt>
                <c:pt idx="44">
                  <c:v>340</c:v>
                </c:pt>
                <c:pt idx="45">
                  <c:v>345</c:v>
                </c:pt>
                <c:pt idx="46">
                  <c:v>350</c:v>
                </c:pt>
                <c:pt idx="47">
                  <c:v>355</c:v>
                </c:pt>
                <c:pt idx="48">
                  <c:v>360</c:v>
                </c:pt>
                <c:pt idx="49">
                  <c:v>365</c:v>
                </c:pt>
                <c:pt idx="50">
                  <c:v>370</c:v>
                </c:pt>
                <c:pt idx="51">
                  <c:v>375</c:v>
                </c:pt>
                <c:pt idx="52">
                  <c:v>380</c:v>
                </c:pt>
                <c:pt idx="53">
                  <c:v>385</c:v>
                </c:pt>
                <c:pt idx="54">
                  <c:v>390</c:v>
                </c:pt>
                <c:pt idx="55">
                  <c:v>395</c:v>
                </c:pt>
                <c:pt idx="56">
                  <c:v>400</c:v>
                </c:pt>
                <c:pt idx="57">
                  <c:v>405</c:v>
                </c:pt>
                <c:pt idx="58">
                  <c:v>410</c:v>
                </c:pt>
                <c:pt idx="59">
                  <c:v>415</c:v>
                </c:pt>
                <c:pt idx="60">
                  <c:v>420</c:v>
                </c:pt>
                <c:pt idx="61">
                  <c:v>425</c:v>
                </c:pt>
                <c:pt idx="62">
                  <c:v>430</c:v>
                </c:pt>
                <c:pt idx="63">
                  <c:v>435</c:v>
                </c:pt>
                <c:pt idx="64">
                  <c:v>440</c:v>
                </c:pt>
                <c:pt idx="65">
                  <c:v>445</c:v>
                </c:pt>
                <c:pt idx="66">
                  <c:v>450</c:v>
                </c:pt>
              </c:numCache>
            </c:numRef>
          </c:cat>
          <c:val>
            <c:numRef>
              <c:f>Visual!$J$2:$J$68</c:f>
              <c:numCache>
                <c:formatCode>0.00</c:formatCode>
                <c:ptCount val="6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 formatCode="General">
                  <c:v>0.5</c:v>
                </c:pt>
                <c:pt idx="15" formatCode="General">
                  <c:v>0.5</c:v>
                </c:pt>
                <c:pt idx="16" formatCode="General">
                  <c:v>0.5</c:v>
                </c:pt>
                <c:pt idx="17" formatCode="General">
                  <c:v>0.56666666666666676</c:v>
                </c:pt>
                <c:pt idx="18" formatCode="General">
                  <c:v>0.63333333333333341</c:v>
                </c:pt>
                <c:pt idx="19" formatCode="General">
                  <c:v>0.70000000000000018</c:v>
                </c:pt>
                <c:pt idx="20" formatCode="General">
                  <c:v>0.76666666666666683</c:v>
                </c:pt>
                <c:pt idx="21" formatCode="General">
                  <c:v>0.83333333333333348</c:v>
                </c:pt>
                <c:pt idx="22" formatCode="General">
                  <c:v>0.90000000000000024</c:v>
                </c:pt>
                <c:pt idx="23" formatCode="General">
                  <c:v>0.96666666666666679</c:v>
                </c:pt>
                <c:pt idx="24" formatCode="General">
                  <c:v>1.0333333333333334</c:v>
                </c:pt>
                <c:pt idx="25" formatCode="General">
                  <c:v>1.1000000000000001</c:v>
                </c:pt>
                <c:pt idx="26" formatCode="General">
                  <c:v>1.1666666666666667</c:v>
                </c:pt>
                <c:pt idx="27" formatCode="General">
                  <c:v>1.2333333333333334</c:v>
                </c:pt>
                <c:pt idx="28" formatCode="General">
                  <c:v>1.3</c:v>
                </c:pt>
                <c:pt idx="29" formatCode="General">
                  <c:v>1.3666666666666667</c:v>
                </c:pt>
                <c:pt idx="30" formatCode="General">
                  <c:v>1.4333333333333336</c:v>
                </c:pt>
                <c:pt idx="31" formatCode="General">
                  <c:v>1.5000000000000002</c:v>
                </c:pt>
                <c:pt idx="32" formatCode="General">
                  <c:v>1.5666666666666669</c:v>
                </c:pt>
                <c:pt idx="33" formatCode="General">
                  <c:v>1.6333333333333333</c:v>
                </c:pt>
                <c:pt idx="34" formatCode="General">
                  <c:v>1.7000000000000002</c:v>
                </c:pt>
                <c:pt idx="35" formatCode="General">
                  <c:v>1.7666666666666668</c:v>
                </c:pt>
                <c:pt idx="36" formatCode="General">
                  <c:v>1.8333333333333337</c:v>
                </c:pt>
                <c:pt idx="37" formatCode="General">
                  <c:v>1.9000000000000001</c:v>
                </c:pt>
                <c:pt idx="38" formatCode="General">
                  <c:v>1.9666666666666666</c:v>
                </c:pt>
                <c:pt idx="39" formatCode="General">
                  <c:v>2.0333333333333337</c:v>
                </c:pt>
                <c:pt idx="40" formatCode="General">
                  <c:v>2.1000000000000005</c:v>
                </c:pt>
                <c:pt idx="41" formatCode="General">
                  <c:v>2.166666666666667</c:v>
                </c:pt>
                <c:pt idx="42" formatCode="General">
                  <c:v>2.2333333333333334</c:v>
                </c:pt>
                <c:pt idx="43" formatCode="General">
                  <c:v>2.3000000000000003</c:v>
                </c:pt>
                <c:pt idx="44" formatCode="General">
                  <c:v>2.3666666666666667</c:v>
                </c:pt>
                <c:pt idx="45" formatCode="General">
                  <c:v>2.4333333333333336</c:v>
                </c:pt>
                <c:pt idx="46" formatCode="General">
                  <c:v>2.5</c:v>
                </c:pt>
                <c:pt idx="47" formatCode="General">
                  <c:v>2.5</c:v>
                </c:pt>
                <c:pt idx="48" formatCode="General">
                  <c:v>2.5</c:v>
                </c:pt>
                <c:pt idx="49" formatCode="General">
                  <c:v>2.5</c:v>
                </c:pt>
                <c:pt idx="50" formatCode="General">
                  <c:v>2.5</c:v>
                </c:pt>
                <c:pt idx="51" formatCode="General">
                  <c:v>2.5</c:v>
                </c:pt>
                <c:pt idx="52" formatCode="General">
                  <c:v>2.5</c:v>
                </c:pt>
                <c:pt idx="53" formatCode="General">
                  <c:v>2.5</c:v>
                </c:pt>
                <c:pt idx="54" formatCode="General">
                  <c:v>2.5</c:v>
                </c:pt>
                <c:pt idx="55" formatCode="General">
                  <c:v>2.5</c:v>
                </c:pt>
                <c:pt idx="56" formatCode="General">
                  <c:v>2.5</c:v>
                </c:pt>
                <c:pt idx="57" formatCode="General">
                  <c:v>2.5</c:v>
                </c:pt>
                <c:pt idx="58" formatCode="General">
                  <c:v>2.5</c:v>
                </c:pt>
                <c:pt idx="59" formatCode="General">
                  <c:v>2.5</c:v>
                </c:pt>
                <c:pt idx="60" formatCode="General">
                  <c:v>2.5</c:v>
                </c:pt>
                <c:pt idx="61" formatCode="General">
                  <c:v>2.5</c:v>
                </c:pt>
                <c:pt idx="62" formatCode="General">
                  <c:v>2.5</c:v>
                </c:pt>
                <c:pt idx="63" formatCode="General">
                  <c:v>2.5</c:v>
                </c:pt>
                <c:pt idx="64" formatCode="General">
                  <c:v>2.5</c:v>
                </c:pt>
                <c:pt idx="65" formatCode="General">
                  <c:v>2.5</c:v>
                </c:pt>
                <c:pt idx="66" formatCode="General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9-4F8A-94E3-4819720D5A58}"/>
            </c:ext>
          </c:extLst>
        </c:ser>
        <c:ser>
          <c:idx val="2"/>
          <c:order val="2"/>
          <c:tx>
            <c:strRef>
              <c:f>Visual!$H$1</c:f>
              <c:strCache>
                <c:ptCount val="1"/>
                <c:pt idx="0">
                  <c:v>Interest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Visual!$G$2:$G$68</c:f>
              <c:numCache>
                <c:formatCode>General</c:formatCode>
                <c:ptCount val="67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  <c:pt idx="13">
                  <c:v>185</c:v>
                </c:pt>
                <c:pt idx="14">
                  <c:v>190</c:v>
                </c:pt>
                <c:pt idx="15">
                  <c:v>195</c:v>
                </c:pt>
                <c:pt idx="16">
                  <c:v>200</c:v>
                </c:pt>
                <c:pt idx="17">
                  <c:v>205</c:v>
                </c:pt>
                <c:pt idx="18">
                  <c:v>210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230</c:v>
                </c:pt>
                <c:pt idx="23">
                  <c:v>235</c:v>
                </c:pt>
                <c:pt idx="24">
                  <c:v>240</c:v>
                </c:pt>
                <c:pt idx="25">
                  <c:v>245</c:v>
                </c:pt>
                <c:pt idx="26">
                  <c:v>250</c:v>
                </c:pt>
                <c:pt idx="27">
                  <c:v>255</c:v>
                </c:pt>
                <c:pt idx="28">
                  <c:v>260</c:v>
                </c:pt>
                <c:pt idx="29">
                  <c:v>265</c:v>
                </c:pt>
                <c:pt idx="30">
                  <c:v>270</c:v>
                </c:pt>
                <c:pt idx="31">
                  <c:v>275</c:v>
                </c:pt>
                <c:pt idx="32">
                  <c:v>280</c:v>
                </c:pt>
                <c:pt idx="33">
                  <c:v>285</c:v>
                </c:pt>
                <c:pt idx="34">
                  <c:v>290</c:v>
                </c:pt>
                <c:pt idx="35">
                  <c:v>295</c:v>
                </c:pt>
                <c:pt idx="36">
                  <c:v>300</c:v>
                </c:pt>
                <c:pt idx="37">
                  <c:v>305</c:v>
                </c:pt>
                <c:pt idx="38">
                  <c:v>310</c:v>
                </c:pt>
                <c:pt idx="39">
                  <c:v>315</c:v>
                </c:pt>
                <c:pt idx="40">
                  <c:v>320</c:v>
                </c:pt>
                <c:pt idx="41">
                  <c:v>325</c:v>
                </c:pt>
                <c:pt idx="42">
                  <c:v>330</c:v>
                </c:pt>
                <c:pt idx="43">
                  <c:v>335</c:v>
                </c:pt>
                <c:pt idx="44">
                  <c:v>340</c:v>
                </c:pt>
                <c:pt idx="45">
                  <c:v>345</c:v>
                </c:pt>
                <c:pt idx="46">
                  <c:v>350</c:v>
                </c:pt>
                <c:pt idx="47">
                  <c:v>355</c:v>
                </c:pt>
                <c:pt idx="48">
                  <c:v>360</c:v>
                </c:pt>
                <c:pt idx="49">
                  <c:v>365</c:v>
                </c:pt>
                <c:pt idx="50">
                  <c:v>370</c:v>
                </c:pt>
                <c:pt idx="51">
                  <c:v>375</c:v>
                </c:pt>
                <c:pt idx="52">
                  <c:v>380</c:v>
                </c:pt>
                <c:pt idx="53">
                  <c:v>385</c:v>
                </c:pt>
                <c:pt idx="54">
                  <c:v>390</c:v>
                </c:pt>
                <c:pt idx="55">
                  <c:v>395</c:v>
                </c:pt>
                <c:pt idx="56">
                  <c:v>400</c:v>
                </c:pt>
                <c:pt idx="57">
                  <c:v>405</c:v>
                </c:pt>
                <c:pt idx="58">
                  <c:v>410</c:v>
                </c:pt>
                <c:pt idx="59">
                  <c:v>415</c:v>
                </c:pt>
                <c:pt idx="60">
                  <c:v>420</c:v>
                </c:pt>
                <c:pt idx="61">
                  <c:v>425</c:v>
                </c:pt>
                <c:pt idx="62">
                  <c:v>430</c:v>
                </c:pt>
                <c:pt idx="63">
                  <c:v>435</c:v>
                </c:pt>
                <c:pt idx="64">
                  <c:v>440</c:v>
                </c:pt>
                <c:pt idx="65">
                  <c:v>445</c:v>
                </c:pt>
                <c:pt idx="66">
                  <c:v>450</c:v>
                </c:pt>
              </c:numCache>
            </c:numRef>
          </c:cat>
          <c:val>
            <c:numRef>
              <c:f>Visual!$H$2:$H$68</c:f>
              <c:numCache>
                <c:formatCode>0.00</c:formatCode>
                <c:ptCount val="6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 formatCode="General">
                  <c:v>10</c:v>
                </c:pt>
                <c:pt idx="15" formatCode="General">
                  <c:v>10</c:v>
                </c:pt>
                <c:pt idx="16" formatCode="General">
                  <c:v>10</c:v>
                </c:pt>
                <c:pt idx="17" formatCode="General">
                  <c:v>11.333333333333334</c:v>
                </c:pt>
                <c:pt idx="18" formatCode="General">
                  <c:v>12.666666666666668</c:v>
                </c:pt>
                <c:pt idx="19" formatCode="General">
                  <c:v>14.000000000000002</c:v>
                </c:pt>
                <c:pt idx="20" formatCode="General">
                  <c:v>15.333333333333336</c:v>
                </c:pt>
                <c:pt idx="21" formatCode="General">
                  <c:v>16.666666666666668</c:v>
                </c:pt>
                <c:pt idx="22" formatCode="General">
                  <c:v>18.000000000000004</c:v>
                </c:pt>
                <c:pt idx="23" formatCode="General">
                  <c:v>19.333333333333336</c:v>
                </c:pt>
                <c:pt idx="24" formatCode="General">
                  <c:v>20.666666666666668</c:v>
                </c:pt>
                <c:pt idx="25" formatCode="General">
                  <c:v>22</c:v>
                </c:pt>
                <c:pt idx="26" formatCode="General">
                  <c:v>23.333333333333332</c:v>
                </c:pt>
                <c:pt idx="27" formatCode="General">
                  <c:v>24.666666666666668</c:v>
                </c:pt>
                <c:pt idx="28" formatCode="General">
                  <c:v>26</c:v>
                </c:pt>
                <c:pt idx="29" formatCode="General">
                  <c:v>27.333333333333332</c:v>
                </c:pt>
                <c:pt idx="30" formatCode="General">
                  <c:v>28.666666666666668</c:v>
                </c:pt>
                <c:pt idx="31" formatCode="General">
                  <c:v>30.000000000000004</c:v>
                </c:pt>
                <c:pt idx="32" formatCode="General">
                  <c:v>31.333333333333336</c:v>
                </c:pt>
                <c:pt idx="33" formatCode="General">
                  <c:v>32.666666666666664</c:v>
                </c:pt>
                <c:pt idx="34" formatCode="General">
                  <c:v>34</c:v>
                </c:pt>
                <c:pt idx="35" formatCode="General">
                  <c:v>35.333333333333336</c:v>
                </c:pt>
                <c:pt idx="36" formatCode="General">
                  <c:v>36.666666666666671</c:v>
                </c:pt>
                <c:pt idx="37" formatCode="General">
                  <c:v>38</c:v>
                </c:pt>
                <c:pt idx="38" formatCode="General">
                  <c:v>39.333333333333329</c:v>
                </c:pt>
                <c:pt idx="39" formatCode="General">
                  <c:v>40.666666666666671</c:v>
                </c:pt>
                <c:pt idx="40" formatCode="General">
                  <c:v>42.000000000000007</c:v>
                </c:pt>
                <c:pt idx="41" formatCode="General">
                  <c:v>43.333333333333336</c:v>
                </c:pt>
                <c:pt idx="42" formatCode="General">
                  <c:v>44.666666666666664</c:v>
                </c:pt>
                <c:pt idx="43" formatCode="General">
                  <c:v>46.000000000000007</c:v>
                </c:pt>
                <c:pt idx="44" formatCode="General">
                  <c:v>47.333333333333336</c:v>
                </c:pt>
                <c:pt idx="45" formatCode="General">
                  <c:v>48.666666666666671</c:v>
                </c:pt>
                <c:pt idx="46" formatCode="General">
                  <c:v>50</c:v>
                </c:pt>
                <c:pt idx="47" formatCode="General">
                  <c:v>50</c:v>
                </c:pt>
                <c:pt idx="48" formatCode="General">
                  <c:v>50</c:v>
                </c:pt>
                <c:pt idx="49" formatCode="General">
                  <c:v>50</c:v>
                </c:pt>
                <c:pt idx="50" formatCode="General">
                  <c:v>50</c:v>
                </c:pt>
                <c:pt idx="51" formatCode="General">
                  <c:v>50</c:v>
                </c:pt>
                <c:pt idx="52" formatCode="General">
                  <c:v>50</c:v>
                </c:pt>
                <c:pt idx="53" formatCode="General">
                  <c:v>50</c:v>
                </c:pt>
                <c:pt idx="54" formatCode="General">
                  <c:v>50</c:v>
                </c:pt>
                <c:pt idx="55" formatCode="General">
                  <c:v>50</c:v>
                </c:pt>
                <c:pt idx="56" formatCode="General">
                  <c:v>50</c:v>
                </c:pt>
                <c:pt idx="57" formatCode="General">
                  <c:v>50</c:v>
                </c:pt>
                <c:pt idx="58" formatCode="General">
                  <c:v>50</c:v>
                </c:pt>
                <c:pt idx="59" formatCode="General">
                  <c:v>50</c:v>
                </c:pt>
                <c:pt idx="60" formatCode="General">
                  <c:v>50</c:v>
                </c:pt>
                <c:pt idx="61" formatCode="General">
                  <c:v>50</c:v>
                </c:pt>
                <c:pt idx="62" formatCode="General">
                  <c:v>50</c:v>
                </c:pt>
                <c:pt idx="63" formatCode="General">
                  <c:v>50</c:v>
                </c:pt>
                <c:pt idx="64" formatCode="General">
                  <c:v>50</c:v>
                </c:pt>
                <c:pt idx="65" formatCode="General">
                  <c:v>50</c:v>
                </c:pt>
                <c:pt idx="66" formatCode="General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9-4F8A-94E3-4819720D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54248"/>
        <c:axId val="2033444282"/>
      </c:lineChart>
      <c:catAx>
        <c:axId val="125025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3444282"/>
        <c:crosses val="autoZero"/>
        <c:auto val="1"/>
        <c:lblAlgn val="ctr"/>
        <c:lblOffset val="100"/>
        <c:noMultiLvlLbl val="1"/>
      </c:catAx>
      <c:valAx>
        <c:axId val="2033444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02542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iTCR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'v1_Algo_int_model_Jan23-Ap'!$G$1</c:f>
              <c:strCache>
                <c:ptCount val="1"/>
                <c:pt idx="0">
                  <c:v>iTCR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'v1_Algo_int_model_Jan23-Ap'!$A$2:$A$487</c:f>
              <c:numCache>
                <c:formatCode>d"-"mmm"-"yyyy</c:formatCode>
                <c:ptCount val="48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</c:numCache>
            </c:numRef>
          </c:cat>
          <c:val>
            <c:numRef>
              <c:f>'v1_Algo_int_model_Jan23-Ap'!$G$2:$G$487</c:f>
              <c:numCache>
                <c:formatCode>General</c:formatCode>
                <c:ptCount val="486"/>
                <c:pt idx="0">
                  <c:v>2.091491</c:v>
                </c:pt>
                <c:pt idx="1">
                  <c:v>2.1193110000000002</c:v>
                </c:pt>
                <c:pt idx="2">
                  <c:v>2.1528369999999999</c:v>
                </c:pt>
                <c:pt idx="3">
                  <c:v>2.1481560000000002</c:v>
                </c:pt>
                <c:pt idx="4">
                  <c:v>2.269987</c:v>
                </c:pt>
                <c:pt idx="5">
                  <c:v>2.2793760000000001</c:v>
                </c:pt>
                <c:pt idx="6">
                  <c:v>2.361675</c:v>
                </c:pt>
                <c:pt idx="7">
                  <c:v>2.3451270000000002</c:v>
                </c:pt>
                <c:pt idx="8">
                  <c:v>2.4687480000000002</c:v>
                </c:pt>
                <c:pt idx="9">
                  <c:v>2.6049730000000002</c:v>
                </c:pt>
                <c:pt idx="10">
                  <c:v>2.2718259999999999</c:v>
                </c:pt>
                <c:pt idx="11">
                  <c:v>2.2524820000000001</c:v>
                </c:pt>
                <c:pt idx="12">
                  <c:v>2.2903739999999999</c:v>
                </c:pt>
                <c:pt idx="13">
                  <c:v>2.3919630000000001</c:v>
                </c:pt>
                <c:pt idx="14">
                  <c:v>2.424938</c:v>
                </c:pt>
                <c:pt idx="15">
                  <c:v>2.4127160000000001</c:v>
                </c:pt>
                <c:pt idx="16">
                  <c:v>2.3957449999999998</c:v>
                </c:pt>
                <c:pt idx="17">
                  <c:v>2.3662890000000001</c:v>
                </c:pt>
                <c:pt idx="18">
                  <c:v>2.237565</c:v>
                </c:pt>
                <c:pt idx="19">
                  <c:v>2.3156219999999998</c:v>
                </c:pt>
                <c:pt idx="20">
                  <c:v>2.4757210000000001</c:v>
                </c:pt>
                <c:pt idx="21">
                  <c:v>2.4987430000000002</c:v>
                </c:pt>
                <c:pt idx="22">
                  <c:v>2.5361060000000002</c:v>
                </c:pt>
                <c:pt idx="23">
                  <c:v>2.5242659999999999</c:v>
                </c:pt>
                <c:pt idx="24">
                  <c:v>2.4003019999999999</c:v>
                </c:pt>
                <c:pt idx="25">
                  <c:v>2.5035729999999998</c:v>
                </c:pt>
                <c:pt idx="26">
                  <c:v>2.5436550000000002</c:v>
                </c:pt>
                <c:pt idx="27">
                  <c:v>2.6031029999999999</c:v>
                </c:pt>
                <c:pt idx="28">
                  <c:v>2.5463230000000001</c:v>
                </c:pt>
                <c:pt idx="29">
                  <c:v>2.638852</c:v>
                </c:pt>
                <c:pt idx="30">
                  <c:v>2.4424619999999999</c:v>
                </c:pt>
                <c:pt idx="31">
                  <c:v>2.5772110000000001</c:v>
                </c:pt>
                <c:pt idx="32">
                  <c:v>2.5977130000000002</c:v>
                </c:pt>
                <c:pt idx="33">
                  <c:v>2.6327880000000001</c:v>
                </c:pt>
                <c:pt idx="34">
                  <c:v>2.6500010000000001</c:v>
                </c:pt>
                <c:pt idx="35">
                  <c:v>2.6719789999999999</c:v>
                </c:pt>
                <c:pt idx="36">
                  <c:v>2.6378409999999999</c:v>
                </c:pt>
                <c:pt idx="37">
                  <c:v>2.3817520000000001</c:v>
                </c:pt>
                <c:pt idx="38">
                  <c:v>2.7440669999999998</c:v>
                </c:pt>
                <c:pt idx="39">
                  <c:v>2.7048519999999998</c:v>
                </c:pt>
                <c:pt idx="40">
                  <c:v>2.2000150000000001</c:v>
                </c:pt>
                <c:pt idx="41">
                  <c:v>2.195808</c:v>
                </c:pt>
                <c:pt idx="42">
                  <c:v>2.2647599999999999</c:v>
                </c:pt>
                <c:pt idx="43">
                  <c:v>2.2282190000000002</c:v>
                </c:pt>
                <c:pt idx="44">
                  <c:v>2.2081</c:v>
                </c:pt>
                <c:pt idx="45">
                  <c:v>2.37182</c:v>
                </c:pt>
                <c:pt idx="46">
                  <c:v>2.514751</c:v>
                </c:pt>
                <c:pt idx="47">
                  <c:v>2.2408950000000001</c:v>
                </c:pt>
                <c:pt idx="48">
                  <c:v>2.3197269999999999</c:v>
                </c:pt>
                <c:pt idx="49">
                  <c:v>2.3279749999999999</c:v>
                </c:pt>
                <c:pt idx="50">
                  <c:v>2.2833760000000001</c:v>
                </c:pt>
                <c:pt idx="51">
                  <c:v>2.3020679999999998</c:v>
                </c:pt>
                <c:pt idx="52">
                  <c:v>2.2403909999999998</c:v>
                </c:pt>
                <c:pt idx="53">
                  <c:v>2.2201050000000002</c:v>
                </c:pt>
                <c:pt idx="54">
                  <c:v>2.190979</c:v>
                </c:pt>
                <c:pt idx="55">
                  <c:v>2.087825</c:v>
                </c:pt>
                <c:pt idx="56">
                  <c:v>2.0754890000000001</c:v>
                </c:pt>
                <c:pt idx="57">
                  <c:v>2.1125340000000001</c:v>
                </c:pt>
                <c:pt idx="58">
                  <c:v>2.0906210000000001</c:v>
                </c:pt>
                <c:pt idx="59">
                  <c:v>2.0150950000000001</c:v>
                </c:pt>
                <c:pt idx="60">
                  <c:v>2.0696590000000001</c:v>
                </c:pt>
                <c:pt idx="61">
                  <c:v>2.0139990000000001</c:v>
                </c:pt>
                <c:pt idx="62">
                  <c:v>2.258483</c:v>
                </c:pt>
                <c:pt idx="63">
                  <c:v>2.2195520000000002</c:v>
                </c:pt>
                <c:pt idx="64">
                  <c:v>2.22628</c:v>
                </c:pt>
                <c:pt idx="65">
                  <c:v>2.1850700000000001</c:v>
                </c:pt>
                <c:pt idx="66">
                  <c:v>2.194858</c:v>
                </c:pt>
                <c:pt idx="67">
                  <c:v>2.114468</c:v>
                </c:pt>
                <c:pt idx="68">
                  <c:v>2.0650179999999998</c:v>
                </c:pt>
                <c:pt idx="69">
                  <c:v>2.1121349999999999</c:v>
                </c:pt>
                <c:pt idx="70">
                  <c:v>2.0460880000000001</c:v>
                </c:pt>
                <c:pt idx="71">
                  <c:v>2.21814</c:v>
                </c:pt>
                <c:pt idx="72">
                  <c:v>2.298832</c:v>
                </c:pt>
                <c:pt idx="73">
                  <c:v>2.2934649999999999</c:v>
                </c:pt>
                <c:pt idx="74">
                  <c:v>2.1677050000000002</c:v>
                </c:pt>
                <c:pt idx="75">
                  <c:v>2.1767439999999998</c:v>
                </c:pt>
                <c:pt idx="76">
                  <c:v>2.3318479999999999</c:v>
                </c:pt>
                <c:pt idx="77">
                  <c:v>2.2513640000000001</c:v>
                </c:pt>
                <c:pt idx="78">
                  <c:v>2.3122750000000001</c:v>
                </c:pt>
                <c:pt idx="79">
                  <c:v>2.218982</c:v>
                </c:pt>
                <c:pt idx="80">
                  <c:v>2.4737230000000001</c:v>
                </c:pt>
                <c:pt idx="81">
                  <c:v>2.2645469999999999</c:v>
                </c:pt>
                <c:pt idx="82">
                  <c:v>2.323744</c:v>
                </c:pt>
                <c:pt idx="83">
                  <c:v>2.2499120000000001</c:v>
                </c:pt>
                <c:pt idx="84">
                  <c:v>2.201498</c:v>
                </c:pt>
                <c:pt idx="85">
                  <c:v>2.2152759999999998</c:v>
                </c:pt>
                <c:pt idx="86">
                  <c:v>2.1568679999999998</c:v>
                </c:pt>
                <c:pt idx="87">
                  <c:v>2.2968890000000002</c:v>
                </c:pt>
                <c:pt idx="88">
                  <c:v>2.3715320000000002</c:v>
                </c:pt>
                <c:pt idx="89">
                  <c:v>2.3363130000000001</c:v>
                </c:pt>
                <c:pt idx="90">
                  <c:v>2.469325</c:v>
                </c:pt>
                <c:pt idx="91">
                  <c:v>2.4231210000000001</c:v>
                </c:pt>
                <c:pt idx="92">
                  <c:v>2.3513220000000001</c:v>
                </c:pt>
                <c:pt idx="93">
                  <c:v>2.383931</c:v>
                </c:pt>
                <c:pt idx="94">
                  <c:v>2.3951829999999998</c:v>
                </c:pt>
                <c:pt idx="95">
                  <c:v>2.4114309999999999</c:v>
                </c:pt>
                <c:pt idx="96">
                  <c:v>2.3521459999999998</c:v>
                </c:pt>
                <c:pt idx="97">
                  <c:v>2.352274</c:v>
                </c:pt>
                <c:pt idx="98">
                  <c:v>2.3666010000000002</c:v>
                </c:pt>
                <c:pt idx="99">
                  <c:v>2.3862160000000001</c:v>
                </c:pt>
                <c:pt idx="100">
                  <c:v>2.4254799999999999</c:v>
                </c:pt>
                <c:pt idx="101">
                  <c:v>2.4455290000000001</c:v>
                </c:pt>
                <c:pt idx="102">
                  <c:v>2.4708990000000002</c:v>
                </c:pt>
                <c:pt idx="103">
                  <c:v>2.586284</c:v>
                </c:pt>
                <c:pt idx="104">
                  <c:v>2.6320670000000002</c:v>
                </c:pt>
                <c:pt idx="105">
                  <c:v>2.7017479999999998</c:v>
                </c:pt>
                <c:pt idx="106">
                  <c:v>2.6661969999999999</c:v>
                </c:pt>
                <c:pt idx="107">
                  <c:v>2.5238450000000001</c:v>
                </c:pt>
                <c:pt idx="108">
                  <c:v>2.5734750000000002</c:v>
                </c:pt>
                <c:pt idx="109">
                  <c:v>2.4007580000000002</c:v>
                </c:pt>
                <c:pt idx="110">
                  <c:v>2.3160639999999999</c:v>
                </c:pt>
                <c:pt idx="111">
                  <c:v>2.2168369999999999</c:v>
                </c:pt>
                <c:pt idx="112">
                  <c:v>2.307153</c:v>
                </c:pt>
                <c:pt idx="113">
                  <c:v>2.2664840000000002</c:v>
                </c:pt>
                <c:pt idx="114">
                  <c:v>2.2351969999999999</c:v>
                </c:pt>
                <c:pt idx="115">
                  <c:v>2.3013249999999998</c:v>
                </c:pt>
                <c:pt idx="116">
                  <c:v>2.3392400000000002</c:v>
                </c:pt>
                <c:pt idx="117">
                  <c:v>2.3952520000000002</c:v>
                </c:pt>
                <c:pt idx="118">
                  <c:v>2.3631790000000001</c:v>
                </c:pt>
                <c:pt idx="119">
                  <c:v>2.3482959999999999</c:v>
                </c:pt>
                <c:pt idx="120">
                  <c:v>2.3077610000000002</c:v>
                </c:pt>
                <c:pt idx="121">
                  <c:v>2.2431510000000001</c:v>
                </c:pt>
                <c:pt idx="122">
                  <c:v>2.268554</c:v>
                </c:pt>
                <c:pt idx="123">
                  <c:v>2.2794569999999998</c:v>
                </c:pt>
                <c:pt idx="124">
                  <c:v>2.243865</c:v>
                </c:pt>
                <c:pt idx="125">
                  <c:v>2.2826529999999998</c:v>
                </c:pt>
                <c:pt idx="126">
                  <c:v>2.197978</c:v>
                </c:pt>
                <c:pt idx="127">
                  <c:v>2.1861799999999998</c:v>
                </c:pt>
                <c:pt idx="128">
                  <c:v>2.122636</c:v>
                </c:pt>
                <c:pt idx="129">
                  <c:v>2.1188720000000001</c:v>
                </c:pt>
                <c:pt idx="130">
                  <c:v>2.156628</c:v>
                </c:pt>
                <c:pt idx="131">
                  <c:v>2.1040679999999998</c:v>
                </c:pt>
                <c:pt idx="132">
                  <c:v>2.1705839999999998</c:v>
                </c:pt>
                <c:pt idx="133">
                  <c:v>2.1350820000000001</c:v>
                </c:pt>
                <c:pt idx="134">
                  <c:v>2.168145</c:v>
                </c:pt>
                <c:pt idx="135">
                  <c:v>2.1533440000000001</c:v>
                </c:pt>
                <c:pt idx="136">
                  <c:v>2.1610520000000002</c:v>
                </c:pt>
                <c:pt idx="137">
                  <c:v>2.2021549999999999</c:v>
                </c:pt>
                <c:pt idx="138">
                  <c:v>2.1813829999999998</c:v>
                </c:pt>
                <c:pt idx="139">
                  <c:v>2.1567780000000001</c:v>
                </c:pt>
                <c:pt idx="140">
                  <c:v>2.1406079999999998</c:v>
                </c:pt>
                <c:pt idx="141">
                  <c:v>2.1062120000000002</c:v>
                </c:pt>
                <c:pt idx="142">
                  <c:v>2.145327</c:v>
                </c:pt>
                <c:pt idx="143">
                  <c:v>2.1520419999999998</c:v>
                </c:pt>
                <c:pt idx="144">
                  <c:v>2.1156190000000001</c:v>
                </c:pt>
                <c:pt idx="145">
                  <c:v>2.085893</c:v>
                </c:pt>
                <c:pt idx="146">
                  <c:v>2.1112350000000002</c:v>
                </c:pt>
                <c:pt idx="147">
                  <c:v>2.133254</c:v>
                </c:pt>
                <c:pt idx="148">
                  <c:v>2.2242829999999998</c:v>
                </c:pt>
                <c:pt idx="149">
                  <c:v>2.180841</c:v>
                </c:pt>
                <c:pt idx="150">
                  <c:v>2.1687129999999999</c:v>
                </c:pt>
                <c:pt idx="151">
                  <c:v>2.148263</c:v>
                </c:pt>
                <c:pt idx="152">
                  <c:v>2.1481270000000001</c:v>
                </c:pt>
                <c:pt idx="153">
                  <c:v>2.2185260000000002</c:v>
                </c:pt>
                <c:pt idx="154">
                  <c:v>2.198601</c:v>
                </c:pt>
                <c:pt idx="155">
                  <c:v>2.2106210000000002</c:v>
                </c:pt>
                <c:pt idx="156">
                  <c:v>2.0594809999999999</c:v>
                </c:pt>
                <c:pt idx="157">
                  <c:v>1.9691449999999999</c:v>
                </c:pt>
                <c:pt idx="158">
                  <c:v>1.83423</c:v>
                </c:pt>
                <c:pt idx="159">
                  <c:v>1.8601209999999999</c:v>
                </c:pt>
                <c:pt idx="160">
                  <c:v>1.718105</c:v>
                </c:pt>
                <c:pt idx="161">
                  <c:v>1.968229</c:v>
                </c:pt>
                <c:pt idx="162">
                  <c:v>2.2531500000000002</c:v>
                </c:pt>
                <c:pt idx="163">
                  <c:v>2.255315</c:v>
                </c:pt>
                <c:pt idx="164">
                  <c:v>2.2387679999999999</c:v>
                </c:pt>
                <c:pt idx="165">
                  <c:v>2.141921</c:v>
                </c:pt>
                <c:pt idx="166">
                  <c:v>2.1584690000000002</c:v>
                </c:pt>
                <c:pt idx="167">
                  <c:v>2.162461</c:v>
                </c:pt>
                <c:pt idx="168">
                  <c:v>2.1909990000000001</c:v>
                </c:pt>
                <c:pt idx="169">
                  <c:v>2.1306419999999999</c:v>
                </c:pt>
                <c:pt idx="170">
                  <c:v>2.1543130000000001</c:v>
                </c:pt>
                <c:pt idx="171">
                  <c:v>2.2085219999999999</c:v>
                </c:pt>
                <c:pt idx="172">
                  <c:v>2.3362129999999999</c:v>
                </c:pt>
                <c:pt idx="173">
                  <c:v>2.3323849999999999</c:v>
                </c:pt>
                <c:pt idx="174">
                  <c:v>2.373335</c:v>
                </c:pt>
                <c:pt idx="175">
                  <c:v>2.325177</c:v>
                </c:pt>
                <c:pt idx="176">
                  <c:v>2.333955</c:v>
                </c:pt>
                <c:pt idx="177">
                  <c:v>2.2458429999999998</c:v>
                </c:pt>
                <c:pt idx="178">
                  <c:v>2.3009629999999999</c:v>
                </c:pt>
                <c:pt idx="179">
                  <c:v>2.1361330000000001</c:v>
                </c:pt>
                <c:pt idx="180">
                  <c:v>2.2150240000000001</c:v>
                </c:pt>
                <c:pt idx="181">
                  <c:v>2.2776000000000001</c:v>
                </c:pt>
                <c:pt idx="182">
                  <c:v>2.3139889999999999</c:v>
                </c:pt>
                <c:pt idx="183">
                  <c:v>2.305685</c:v>
                </c:pt>
                <c:pt idx="184">
                  <c:v>2.335467</c:v>
                </c:pt>
                <c:pt idx="185">
                  <c:v>2.3094939999999999</c:v>
                </c:pt>
                <c:pt idx="186">
                  <c:v>2.2388729999999999</c:v>
                </c:pt>
                <c:pt idx="187">
                  <c:v>2.2064819999999998</c:v>
                </c:pt>
                <c:pt idx="188">
                  <c:v>2.235058</c:v>
                </c:pt>
                <c:pt idx="189">
                  <c:v>2.2809110000000001</c:v>
                </c:pt>
                <c:pt idx="190">
                  <c:v>2.2281529999999998</c:v>
                </c:pt>
                <c:pt idx="191">
                  <c:v>2.2488350000000001</c:v>
                </c:pt>
                <c:pt idx="192">
                  <c:v>2.2835559999999999</c:v>
                </c:pt>
                <c:pt idx="193">
                  <c:v>2.250305</c:v>
                </c:pt>
                <c:pt idx="194">
                  <c:v>2.7605770000000001</c:v>
                </c:pt>
                <c:pt idx="195">
                  <c:v>2.41012</c:v>
                </c:pt>
                <c:pt idx="196">
                  <c:v>2.384096</c:v>
                </c:pt>
                <c:pt idx="197">
                  <c:v>2.2958660000000002</c:v>
                </c:pt>
                <c:pt idx="198">
                  <c:v>2.2914910000000002</c:v>
                </c:pt>
                <c:pt idx="199">
                  <c:v>2.2540179999999999</c:v>
                </c:pt>
                <c:pt idx="200">
                  <c:v>2.3760189999999999</c:v>
                </c:pt>
                <c:pt idx="201">
                  <c:v>2.3064960000000001</c:v>
                </c:pt>
                <c:pt idx="202">
                  <c:v>2.29399</c:v>
                </c:pt>
                <c:pt idx="203">
                  <c:v>2.257644</c:v>
                </c:pt>
                <c:pt idx="204">
                  <c:v>2.3225549999999999</c:v>
                </c:pt>
                <c:pt idx="205">
                  <c:v>2.2399439999999999</c:v>
                </c:pt>
                <c:pt idx="206">
                  <c:v>2.231722</c:v>
                </c:pt>
                <c:pt idx="207">
                  <c:v>2.2513169999999998</c:v>
                </c:pt>
                <c:pt idx="208">
                  <c:v>2.2574960000000002</c:v>
                </c:pt>
                <c:pt idx="209">
                  <c:v>2.2741090000000002</c:v>
                </c:pt>
                <c:pt idx="210">
                  <c:v>2.2928090000000001</c:v>
                </c:pt>
                <c:pt idx="211">
                  <c:v>2.3073760000000001</c:v>
                </c:pt>
                <c:pt idx="212">
                  <c:v>2.247109</c:v>
                </c:pt>
                <c:pt idx="213">
                  <c:v>2.2630499999999998</c:v>
                </c:pt>
                <c:pt idx="214">
                  <c:v>2.1871510000000001</c:v>
                </c:pt>
                <c:pt idx="215">
                  <c:v>2.153292</c:v>
                </c:pt>
                <c:pt idx="216">
                  <c:v>2.173972</c:v>
                </c:pt>
                <c:pt idx="217">
                  <c:v>2.1775859999999998</c:v>
                </c:pt>
                <c:pt idx="218">
                  <c:v>2.1633870000000002</c:v>
                </c:pt>
                <c:pt idx="219">
                  <c:v>2.160968</c:v>
                </c:pt>
                <c:pt idx="220">
                  <c:v>2.219557</c:v>
                </c:pt>
                <c:pt idx="221">
                  <c:v>2.239538</c:v>
                </c:pt>
                <c:pt idx="222">
                  <c:v>2.2002830000000002</c:v>
                </c:pt>
                <c:pt idx="223">
                  <c:v>2.1797070000000001</c:v>
                </c:pt>
                <c:pt idx="224">
                  <c:v>2.1668259999999999</c:v>
                </c:pt>
                <c:pt idx="225">
                  <c:v>2.151497</c:v>
                </c:pt>
                <c:pt idx="226">
                  <c:v>2.1592120000000001</c:v>
                </c:pt>
                <c:pt idx="227">
                  <c:v>2.0944180000000001</c:v>
                </c:pt>
                <c:pt idx="228">
                  <c:v>2.0891609999999998</c:v>
                </c:pt>
                <c:pt idx="229">
                  <c:v>1.954342</c:v>
                </c:pt>
                <c:pt idx="230">
                  <c:v>2.073566</c:v>
                </c:pt>
                <c:pt idx="231">
                  <c:v>2.1088710000000002</c:v>
                </c:pt>
                <c:pt idx="232">
                  <c:v>2.1180699999999999</c:v>
                </c:pt>
                <c:pt idx="233">
                  <c:v>2.0594220000000001</c:v>
                </c:pt>
                <c:pt idx="234">
                  <c:v>2.0372720000000002</c:v>
                </c:pt>
                <c:pt idx="235">
                  <c:v>2.1163129999999999</c:v>
                </c:pt>
                <c:pt idx="236">
                  <c:v>2.0959539999999999</c:v>
                </c:pt>
                <c:pt idx="237">
                  <c:v>2.0579779999999999</c:v>
                </c:pt>
                <c:pt idx="238">
                  <c:v>2.05498</c:v>
                </c:pt>
                <c:pt idx="239">
                  <c:v>2.0758719999999999</c:v>
                </c:pt>
                <c:pt idx="240">
                  <c:v>2.1164040000000002</c:v>
                </c:pt>
                <c:pt idx="241">
                  <c:v>2.1512570000000002</c:v>
                </c:pt>
                <c:pt idx="242">
                  <c:v>2.0987300000000002</c:v>
                </c:pt>
                <c:pt idx="243">
                  <c:v>2.018351</c:v>
                </c:pt>
                <c:pt idx="244">
                  <c:v>2.0209260000000002</c:v>
                </c:pt>
                <c:pt idx="245">
                  <c:v>2.0278109999999998</c:v>
                </c:pt>
                <c:pt idx="246">
                  <c:v>2.0255649999999998</c:v>
                </c:pt>
                <c:pt idx="247">
                  <c:v>2.0313669999999999</c:v>
                </c:pt>
                <c:pt idx="248">
                  <c:v>2.0427379999999999</c:v>
                </c:pt>
                <c:pt idx="249">
                  <c:v>2.0494490000000001</c:v>
                </c:pt>
                <c:pt idx="250">
                  <c:v>2.0479029999999998</c:v>
                </c:pt>
                <c:pt idx="251">
                  <c:v>2.0238830000000001</c:v>
                </c:pt>
                <c:pt idx="252">
                  <c:v>2.0157539999999998</c:v>
                </c:pt>
                <c:pt idx="253">
                  <c:v>1.985778</c:v>
                </c:pt>
                <c:pt idx="254">
                  <c:v>1.9371</c:v>
                </c:pt>
                <c:pt idx="255">
                  <c:v>1.9800390000000001</c:v>
                </c:pt>
                <c:pt idx="256">
                  <c:v>2.001878</c:v>
                </c:pt>
                <c:pt idx="257">
                  <c:v>2.0187089999999999</c:v>
                </c:pt>
                <c:pt idx="258">
                  <c:v>2.0132919999999999</c:v>
                </c:pt>
                <c:pt idx="259">
                  <c:v>2.0116710000000002</c:v>
                </c:pt>
                <c:pt idx="260">
                  <c:v>1.985603</c:v>
                </c:pt>
                <c:pt idx="261">
                  <c:v>2.0223529999999998</c:v>
                </c:pt>
                <c:pt idx="262">
                  <c:v>2.0489609999999998</c:v>
                </c:pt>
                <c:pt idx="263">
                  <c:v>2.0156670000000001</c:v>
                </c:pt>
                <c:pt idx="264">
                  <c:v>1.9679040000000001</c:v>
                </c:pt>
                <c:pt idx="265">
                  <c:v>1.9666189999999999</c:v>
                </c:pt>
                <c:pt idx="266">
                  <c:v>1.9836959999999999</c:v>
                </c:pt>
                <c:pt idx="267">
                  <c:v>1.955857</c:v>
                </c:pt>
                <c:pt idx="268">
                  <c:v>1.9830700000000001</c:v>
                </c:pt>
                <c:pt idx="269">
                  <c:v>1.976888</c:v>
                </c:pt>
                <c:pt idx="270">
                  <c:v>1.9730430000000001</c:v>
                </c:pt>
                <c:pt idx="271">
                  <c:v>2.0493549999999998</c:v>
                </c:pt>
                <c:pt idx="272">
                  <c:v>2.052759</c:v>
                </c:pt>
                <c:pt idx="273">
                  <c:v>2.0885530000000001</c:v>
                </c:pt>
                <c:pt idx="274">
                  <c:v>2.1848230000000002</c:v>
                </c:pt>
                <c:pt idx="275">
                  <c:v>2.165635</c:v>
                </c:pt>
                <c:pt idx="276">
                  <c:v>2.1744059999999998</c:v>
                </c:pt>
                <c:pt idx="277">
                  <c:v>2.1615859999999998</c:v>
                </c:pt>
                <c:pt idx="278">
                  <c:v>2.1673119999999999</c:v>
                </c:pt>
                <c:pt idx="279">
                  <c:v>2.2069100000000001</c:v>
                </c:pt>
                <c:pt idx="280">
                  <c:v>2.1529720000000001</c:v>
                </c:pt>
                <c:pt idx="281">
                  <c:v>2.1347960000000001</c:v>
                </c:pt>
                <c:pt idx="282">
                  <c:v>2.094468</c:v>
                </c:pt>
                <c:pt idx="283">
                  <c:v>2.0716809999999999</c:v>
                </c:pt>
                <c:pt idx="284">
                  <c:v>2.06324</c:v>
                </c:pt>
                <c:pt idx="285">
                  <c:v>2.0446810000000002</c:v>
                </c:pt>
                <c:pt idx="286">
                  <c:v>2.0462929999999999</c:v>
                </c:pt>
                <c:pt idx="287">
                  <c:v>2.0558459999999998</c:v>
                </c:pt>
                <c:pt idx="288">
                  <c:v>2.057296</c:v>
                </c:pt>
                <c:pt idx="289">
                  <c:v>2.0914830000000002</c:v>
                </c:pt>
                <c:pt idx="290">
                  <c:v>2.0514610000000002</c:v>
                </c:pt>
                <c:pt idx="291">
                  <c:v>2.022742</c:v>
                </c:pt>
                <c:pt idx="292">
                  <c:v>2.055987</c:v>
                </c:pt>
                <c:pt idx="293">
                  <c:v>2.090376</c:v>
                </c:pt>
                <c:pt idx="294">
                  <c:v>2.1505730000000001</c:v>
                </c:pt>
                <c:pt idx="295">
                  <c:v>2.1941850000000001</c:v>
                </c:pt>
                <c:pt idx="296">
                  <c:v>2.3148070000000001</c:v>
                </c:pt>
                <c:pt idx="297">
                  <c:v>2.305075</c:v>
                </c:pt>
                <c:pt idx="298">
                  <c:v>2.3151679999999999</c:v>
                </c:pt>
                <c:pt idx="299">
                  <c:v>2.365208</c:v>
                </c:pt>
                <c:pt idx="300">
                  <c:v>2.3800210000000002</c:v>
                </c:pt>
                <c:pt idx="301">
                  <c:v>2.3861219999999999</c:v>
                </c:pt>
                <c:pt idx="302">
                  <c:v>2.415203</c:v>
                </c:pt>
                <c:pt idx="303">
                  <c:v>2.4714680000000002</c:v>
                </c:pt>
                <c:pt idx="304">
                  <c:v>2.3872589999999998</c:v>
                </c:pt>
                <c:pt idx="305">
                  <c:v>2.490818</c:v>
                </c:pt>
                <c:pt idx="306">
                  <c:v>2.605944</c:v>
                </c:pt>
                <c:pt idx="307">
                  <c:v>2.6347710000000002</c:v>
                </c:pt>
                <c:pt idx="308">
                  <c:v>2.5949659999999999</c:v>
                </c:pt>
                <c:pt idx="309">
                  <c:v>2.6562169999999998</c:v>
                </c:pt>
                <c:pt idx="310">
                  <c:v>2.791928</c:v>
                </c:pt>
                <c:pt idx="311">
                  <c:v>2.6861109999999999</c:v>
                </c:pt>
                <c:pt idx="312">
                  <c:v>2.7359779999999998</c:v>
                </c:pt>
                <c:pt idx="313">
                  <c:v>2.7877200000000002</c:v>
                </c:pt>
                <c:pt idx="314">
                  <c:v>2.909211</c:v>
                </c:pt>
                <c:pt idx="315">
                  <c:v>2.8783270000000001</c:v>
                </c:pt>
                <c:pt idx="316">
                  <c:v>2.8386830000000001</c:v>
                </c:pt>
                <c:pt idx="317">
                  <c:v>2.6266720000000001</c:v>
                </c:pt>
                <c:pt idx="318">
                  <c:v>2.6210740000000001</c:v>
                </c:pt>
                <c:pt idx="319">
                  <c:v>2.7859919999999998</c:v>
                </c:pt>
                <c:pt idx="320">
                  <c:v>2.719074</c:v>
                </c:pt>
                <c:pt idx="321">
                  <c:v>2.6762299999999999</c:v>
                </c:pt>
                <c:pt idx="322">
                  <c:v>2.7666029999999999</c:v>
                </c:pt>
                <c:pt idx="323">
                  <c:v>2.809288</c:v>
                </c:pt>
                <c:pt idx="324">
                  <c:v>2.7700749999999998</c:v>
                </c:pt>
                <c:pt idx="325">
                  <c:v>2.6140020000000002</c:v>
                </c:pt>
                <c:pt idx="326">
                  <c:v>2.7812579999999998</c:v>
                </c:pt>
                <c:pt idx="327">
                  <c:v>2.8178260000000002</c:v>
                </c:pt>
                <c:pt idx="328">
                  <c:v>2.8164959999999999</c:v>
                </c:pt>
                <c:pt idx="329">
                  <c:v>2.8922599999999998</c:v>
                </c:pt>
                <c:pt idx="330">
                  <c:v>2.8427889999999998</c:v>
                </c:pt>
                <c:pt idx="331">
                  <c:v>2.754165</c:v>
                </c:pt>
                <c:pt idx="332">
                  <c:v>2.8068780000000002</c:v>
                </c:pt>
                <c:pt idx="333">
                  <c:v>2.7801049999999998</c:v>
                </c:pt>
                <c:pt idx="334">
                  <c:v>2.7411639999999999</c:v>
                </c:pt>
                <c:pt idx="335">
                  <c:v>2.8336980000000001</c:v>
                </c:pt>
                <c:pt idx="336">
                  <c:v>2.936842</c:v>
                </c:pt>
                <c:pt idx="337">
                  <c:v>2.907124</c:v>
                </c:pt>
                <c:pt idx="338">
                  <c:v>3.004445</c:v>
                </c:pt>
                <c:pt idx="339">
                  <c:v>3.1335860000000002</c:v>
                </c:pt>
                <c:pt idx="340">
                  <c:v>3.2337929999999999</c:v>
                </c:pt>
                <c:pt idx="341">
                  <c:v>3.291239</c:v>
                </c:pt>
                <c:pt idx="342">
                  <c:v>3.8535050000000002</c:v>
                </c:pt>
                <c:pt idx="343">
                  <c:v>3.8644479999999999</c:v>
                </c:pt>
                <c:pt idx="344">
                  <c:v>3.9167689999999999</c:v>
                </c:pt>
                <c:pt idx="345">
                  <c:v>3.6100210000000001</c:v>
                </c:pt>
                <c:pt idx="346">
                  <c:v>3.761571</c:v>
                </c:pt>
                <c:pt idx="347">
                  <c:v>4.2953919999999997</c:v>
                </c:pt>
                <c:pt idx="348">
                  <c:v>4.109648</c:v>
                </c:pt>
                <c:pt idx="349">
                  <c:v>3.817113</c:v>
                </c:pt>
                <c:pt idx="350">
                  <c:v>3.8371520000000001</c:v>
                </c:pt>
                <c:pt idx="351">
                  <c:v>3.668771</c:v>
                </c:pt>
                <c:pt idx="352">
                  <c:v>3.8337270000000001</c:v>
                </c:pt>
                <c:pt idx="353">
                  <c:v>3.6708500000000002</c:v>
                </c:pt>
                <c:pt idx="354">
                  <c:v>3.812697</c:v>
                </c:pt>
                <c:pt idx="355">
                  <c:v>4.1109260000000001</c:v>
                </c:pt>
                <c:pt idx="356">
                  <c:v>3.9573</c:v>
                </c:pt>
                <c:pt idx="357">
                  <c:v>3.9008060000000002</c:v>
                </c:pt>
                <c:pt idx="358">
                  <c:v>3.7563279999999999</c:v>
                </c:pt>
                <c:pt idx="359">
                  <c:v>3.9618449999999998</c:v>
                </c:pt>
                <c:pt idx="360">
                  <c:v>3.8458549999999998</c:v>
                </c:pt>
                <c:pt idx="361">
                  <c:v>4.005242</c:v>
                </c:pt>
                <c:pt idx="362">
                  <c:v>3.893205</c:v>
                </c:pt>
                <c:pt idx="363">
                  <c:v>3.850298</c:v>
                </c:pt>
                <c:pt idx="364">
                  <c:v>3.8183060000000002</c:v>
                </c:pt>
                <c:pt idx="365">
                  <c:v>3.7549990000000002</c:v>
                </c:pt>
                <c:pt idx="366">
                  <c:v>3.94842</c:v>
                </c:pt>
                <c:pt idx="367">
                  <c:v>3.8323879999999999</c:v>
                </c:pt>
                <c:pt idx="368">
                  <c:v>3.6028850000000001</c:v>
                </c:pt>
                <c:pt idx="369">
                  <c:v>3.6969949999999998</c:v>
                </c:pt>
                <c:pt idx="370">
                  <c:v>3.5203890000000002</c:v>
                </c:pt>
                <c:pt idx="371">
                  <c:v>3.4361739999999998</c:v>
                </c:pt>
                <c:pt idx="372">
                  <c:v>3.2347450000000002</c:v>
                </c:pt>
                <c:pt idx="373">
                  <c:v>3.6321159999999999</c:v>
                </c:pt>
                <c:pt idx="374">
                  <c:v>3.3877429999999999</c:v>
                </c:pt>
                <c:pt idx="375">
                  <c:v>3.7881689999999999</c:v>
                </c:pt>
                <c:pt idx="376">
                  <c:v>3.80783</c:v>
                </c:pt>
                <c:pt idx="377">
                  <c:v>3.5692539999999999</c:v>
                </c:pt>
                <c:pt idx="378">
                  <c:v>3.5846019999999998</c:v>
                </c:pt>
                <c:pt idx="379">
                  <c:v>3.4226540000000001</c:v>
                </c:pt>
                <c:pt idx="380">
                  <c:v>3.4461379999999999</c:v>
                </c:pt>
                <c:pt idx="381">
                  <c:v>3.4921319999999998</c:v>
                </c:pt>
                <c:pt idx="382">
                  <c:v>3.4157799999999998</c:v>
                </c:pt>
                <c:pt idx="383">
                  <c:v>3.2672539999999999</c:v>
                </c:pt>
                <c:pt idx="384">
                  <c:v>3.3017240000000001</c:v>
                </c:pt>
                <c:pt idx="385">
                  <c:v>3.3804609999999999</c:v>
                </c:pt>
                <c:pt idx="386">
                  <c:v>3.308017</c:v>
                </c:pt>
                <c:pt idx="387">
                  <c:v>3.1370830000000001</c:v>
                </c:pt>
                <c:pt idx="388">
                  <c:v>3.1965140000000001</c:v>
                </c:pt>
                <c:pt idx="389">
                  <c:v>3.196142</c:v>
                </c:pt>
                <c:pt idx="390">
                  <c:v>3.125235</c:v>
                </c:pt>
                <c:pt idx="391">
                  <c:v>3.2434210000000001</c:v>
                </c:pt>
                <c:pt idx="392">
                  <c:v>3.2485590000000002</c:v>
                </c:pt>
                <c:pt idx="393">
                  <c:v>3.2622659999999999</c:v>
                </c:pt>
                <c:pt idx="394">
                  <c:v>3.4950329999999998</c:v>
                </c:pt>
                <c:pt idx="395">
                  <c:v>3.4010310000000001</c:v>
                </c:pt>
                <c:pt idx="396">
                  <c:v>3.2842190000000002</c:v>
                </c:pt>
                <c:pt idx="397">
                  <c:v>3.3345090000000002</c:v>
                </c:pt>
                <c:pt idx="398">
                  <c:v>3.3886799999999999</c:v>
                </c:pt>
                <c:pt idx="399">
                  <c:v>3.3737819999999998</c:v>
                </c:pt>
                <c:pt idx="400">
                  <c:v>3.2579340000000001</c:v>
                </c:pt>
                <c:pt idx="401">
                  <c:v>3.2480389999999999</c:v>
                </c:pt>
                <c:pt idx="402">
                  <c:v>3.277066</c:v>
                </c:pt>
                <c:pt idx="403">
                  <c:v>3.2959200000000002</c:v>
                </c:pt>
                <c:pt idx="404">
                  <c:v>3.4624630000000001</c:v>
                </c:pt>
                <c:pt idx="405">
                  <c:v>3.5089860000000002</c:v>
                </c:pt>
                <c:pt idx="406">
                  <c:v>3.5541010000000002</c:v>
                </c:pt>
                <c:pt idx="407">
                  <c:v>3.4698720000000001</c:v>
                </c:pt>
                <c:pt idx="408">
                  <c:v>3.5888070000000001</c:v>
                </c:pt>
                <c:pt idx="409">
                  <c:v>3.4874369999999999</c:v>
                </c:pt>
                <c:pt idx="410">
                  <c:v>3.6652429999999998</c:v>
                </c:pt>
                <c:pt idx="411">
                  <c:v>3.845253</c:v>
                </c:pt>
                <c:pt idx="412">
                  <c:v>3.7163300000000001</c:v>
                </c:pt>
                <c:pt idx="413">
                  <c:v>3.7743350000000002</c:v>
                </c:pt>
                <c:pt idx="414">
                  <c:v>3.8193830000000002</c:v>
                </c:pt>
                <c:pt idx="415">
                  <c:v>3.8786659999999999</c:v>
                </c:pt>
                <c:pt idx="416">
                  <c:v>3.8155570000000001</c:v>
                </c:pt>
                <c:pt idx="417">
                  <c:v>3.6723029999999999</c:v>
                </c:pt>
                <c:pt idx="418">
                  <c:v>3.5990799999999998</c:v>
                </c:pt>
                <c:pt idx="419">
                  <c:v>3.5918649999999999</c:v>
                </c:pt>
                <c:pt idx="420">
                  <c:v>3.6808239999999999</c:v>
                </c:pt>
                <c:pt idx="421">
                  <c:v>3.6502500000000002</c:v>
                </c:pt>
                <c:pt idx="422">
                  <c:v>3.8137810000000001</c:v>
                </c:pt>
                <c:pt idx="423">
                  <c:v>3.843064</c:v>
                </c:pt>
                <c:pt idx="424">
                  <c:v>3.8813589999999998</c:v>
                </c:pt>
                <c:pt idx="425">
                  <c:v>3.9413130000000001</c:v>
                </c:pt>
                <c:pt idx="426">
                  <c:v>4.2651110000000001</c:v>
                </c:pt>
                <c:pt idx="427">
                  <c:v>4.344284</c:v>
                </c:pt>
                <c:pt idx="428">
                  <c:v>4.2362209999999996</c:v>
                </c:pt>
                <c:pt idx="429">
                  <c:v>4.4512640000000001</c:v>
                </c:pt>
                <c:pt idx="430">
                  <c:v>4.0113050000000001</c:v>
                </c:pt>
                <c:pt idx="431">
                  <c:v>4.254842</c:v>
                </c:pt>
                <c:pt idx="432">
                  <c:v>4.3055630000000003</c:v>
                </c:pt>
                <c:pt idx="433">
                  <c:v>4.1728540000000001</c:v>
                </c:pt>
                <c:pt idx="434">
                  <c:v>4.2835080000000003</c:v>
                </c:pt>
                <c:pt idx="435">
                  <c:v>4.0987169999999997</c:v>
                </c:pt>
                <c:pt idx="436">
                  <c:v>4.4255380000000004</c:v>
                </c:pt>
                <c:pt idx="437">
                  <c:v>4.2161299999999997</c:v>
                </c:pt>
                <c:pt idx="438">
                  <c:v>4.3025969999999996</c:v>
                </c:pt>
                <c:pt idx="439">
                  <c:v>4.1638950000000001</c:v>
                </c:pt>
                <c:pt idx="440">
                  <c:v>4.0291639999999997</c:v>
                </c:pt>
                <c:pt idx="441">
                  <c:v>3.6491400000000001</c:v>
                </c:pt>
                <c:pt idx="442">
                  <c:v>3.81027</c:v>
                </c:pt>
                <c:pt idx="443">
                  <c:v>3.7031860000000001</c:v>
                </c:pt>
                <c:pt idx="444">
                  <c:v>3.3801779999999999</c:v>
                </c:pt>
                <c:pt idx="445">
                  <c:v>3.7892199999999998</c:v>
                </c:pt>
                <c:pt idx="446">
                  <c:v>3.736354</c:v>
                </c:pt>
                <c:pt idx="447">
                  <c:v>3.6036429999999999</c:v>
                </c:pt>
                <c:pt idx="448">
                  <c:v>3.6856819999999999</c:v>
                </c:pt>
                <c:pt idx="449">
                  <c:v>3.799191</c:v>
                </c:pt>
                <c:pt idx="450">
                  <c:v>3.8164729999999998</c:v>
                </c:pt>
                <c:pt idx="451">
                  <c:v>3.8425720000000001</c:v>
                </c:pt>
                <c:pt idx="452">
                  <c:v>3.7559110000000002</c:v>
                </c:pt>
                <c:pt idx="453">
                  <c:v>3.760999</c:v>
                </c:pt>
                <c:pt idx="454">
                  <c:v>3.8391479999999998</c:v>
                </c:pt>
                <c:pt idx="455">
                  <c:v>3.7103329999999999</c:v>
                </c:pt>
                <c:pt idx="456">
                  <c:v>3.7422059999999999</c:v>
                </c:pt>
                <c:pt idx="457">
                  <c:v>3.5838570000000001</c:v>
                </c:pt>
                <c:pt idx="458">
                  <c:v>3.3607010000000002</c:v>
                </c:pt>
                <c:pt idx="459">
                  <c:v>3.318838</c:v>
                </c:pt>
                <c:pt idx="460">
                  <c:v>3.3851580000000001</c:v>
                </c:pt>
                <c:pt idx="461">
                  <c:v>3.3548450000000001</c:v>
                </c:pt>
                <c:pt idx="462">
                  <c:v>3.4030140000000002</c:v>
                </c:pt>
                <c:pt idx="463">
                  <c:v>3.4306709999999998</c:v>
                </c:pt>
                <c:pt idx="464">
                  <c:v>3.5728879999999998</c:v>
                </c:pt>
                <c:pt idx="465">
                  <c:v>3.4515199999999999</c:v>
                </c:pt>
                <c:pt idx="466">
                  <c:v>3.41717</c:v>
                </c:pt>
                <c:pt idx="467">
                  <c:v>3.4198210000000002</c:v>
                </c:pt>
                <c:pt idx="468">
                  <c:v>2.9770150000000002</c:v>
                </c:pt>
                <c:pt idx="469">
                  <c:v>2.941179</c:v>
                </c:pt>
                <c:pt idx="470">
                  <c:v>3.3594240000000002</c:v>
                </c:pt>
                <c:pt idx="471">
                  <c:v>3.2848160000000002</c:v>
                </c:pt>
                <c:pt idx="472">
                  <c:v>3.2806220000000001</c:v>
                </c:pt>
                <c:pt idx="473">
                  <c:v>3.1633149999999999</c:v>
                </c:pt>
                <c:pt idx="474">
                  <c:v>3.2612399999999999</c:v>
                </c:pt>
                <c:pt idx="475">
                  <c:v>3.3496429999999999</c:v>
                </c:pt>
                <c:pt idx="476">
                  <c:v>3.5300050000000001</c:v>
                </c:pt>
                <c:pt idx="477">
                  <c:v>3.4443049999999999</c:v>
                </c:pt>
                <c:pt idx="478">
                  <c:v>3.556918</c:v>
                </c:pt>
                <c:pt idx="479">
                  <c:v>3.4317700000000002</c:v>
                </c:pt>
                <c:pt idx="480">
                  <c:v>3.2574139999999998</c:v>
                </c:pt>
                <c:pt idx="481">
                  <c:v>3.2200030000000002</c:v>
                </c:pt>
                <c:pt idx="482">
                  <c:v>3.1639979999999999</c:v>
                </c:pt>
                <c:pt idx="483">
                  <c:v>3.2066590000000001</c:v>
                </c:pt>
                <c:pt idx="484">
                  <c:v>3.14967</c:v>
                </c:pt>
                <c:pt idx="485">
                  <c:v>3.1311659999999999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F29-87F3-02173184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187618"/>
        <c:axId val="1667396928"/>
      </c:lineChart>
      <c:lineChart>
        <c:grouping val="standard"/>
        <c:varyColors val="0"/>
        <c:ser>
          <c:idx val="1"/>
          <c:order val="1"/>
          <c:tx>
            <c:strRef>
              <c:f>'v1_Algo_int_model_Jan23-Ap'!$I$1</c:f>
              <c:strCache>
                <c:ptCount val="1"/>
                <c:pt idx="0">
                  <c:v>Initial Interest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'v1_Algo_int_model_Jan23-Ap'!$A$2:$A$487</c:f>
              <c:numCache>
                <c:formatCode>d"-"mmm"-"yyyy</c:formatCode>
                <c:ptCount val="48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</c:numCache>
            </c:numRef>
          </c:cat>
          <c:val>
            <c:numRef>
              <c:f>'v1_Algo_int_model_Jan23-Ap'!$I$2:$I$487</c:f>
              <c:numCache>
                <c:formatCode>0.0000</c:formatCode>
                <c:ptCount val="48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12.799280000000007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10.962826666666672</c:v>
                </c:pt>
                <c:pt idx="23">
                  <c:v>10.647093333333331</c:v>
                </c:pt>
                <c:pt idx="24">
                  <c:v>10</c:v>
                </c:pt>
                <c:pt idx="25">
                  <c:v>10.095279999999995</c:v>
                </c:pt>
                <c:pt idx="26">
                  <c:v>11.164133333333339</c:v>
                </c:pt>
                <c:pt idx="27">
                  <c:v>12.749413333333331</c:v>
                </c:pt>
                <c:pt idx="28">
                  <c:v>11.235280000000003</c:v>
                </c:pt>
                <c:pt idx="29">
                  <c:v>13.702720000000001</c:v>
                </c:pt>
                <c:pt idx="30">
                  <c:v>10</c:v>
                </c:pt>
                <c:pt idx="31">
                  <c:v>12.058960000000004</c:v>
                </c:pt>
                <c:pt idx="32">
                  <c:v>12.605680000000005</c:v>
                </c:pt>
                <c:pt idx="33">
                  <c:v>13.541013333333337</c:v>
                </c:pt>
                <c:pt idx="34">
                  <c:v>14.000026666666669</c:v>
                </c:pt>
                <c:pt idx="35">
                  <c:v>14.586106666666666</c:v>
                </c:pt>
                <c:pt idx="36">
                  <c:v>13.675759999999999</c:v>
                </c:pt>
                <c:pt idx="37">
                  <c:v>10</c:v>
                </c:pt>
                <c:pt idx="38">
                  <c:v>16.508453333333328</c:v>
                </c:pt>
                <c:pt idx="39">
                  <c:v>15.462719999999997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10.393359999999999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12.300906666666668</c:v>
                </c:pt>
                <c:pt idx="104">
                  <c:v>13.521786666666671</c:v>
                </c:pt>
                <c:pt idx="105">
                  <c:v>15.379946666666664</c:v>
                </c:pt>
                <c:pt idx="106">
                  <c:v>14.431919999999998</c:v>
                </c:pt>
                <c:pt idx="107">
                  <c:v>10.63586666666667</c:v>
                </c:pt>
                <c:pt idx="108">
                  <c:v>11.959333333333339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16.948720000000002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12.825173333333334</c:v>
                </c:pt>
                <c:pt idx="307">
                  <c:v>13.593893333333341</c:v>
                </c:pt>
                <c:pt idx="308">
                  <c:v>12.532426666666662</c:v>
                </c:pt>
                <c:pt idx="309">
                  <c:v>14.165786666666664</c:v>
                </c:pt>
                <c:pt idx="310">
                  <c:v>17.784746666666667</c:v>
                </c:pt>
                <c:pt idx="311">
                  <c:v>14.962959999999997</c:v>
                </c:pt>
                <c:pt idx="312">
                  <c:v>16.292746666666662</c:v>
                </c:pt>
                <c:pt idx="313">
                  <c:v>17.672533333333341</c:v>
                </c:pt>
                <c:pt idx="314">
                  <c:v>20.912293333333334</c:v>
                </c:pt>
                <c:pt idx="315">
                  <c:v>20.088720000000006</c:v>
                </c:pt>
                <c:pt idx="316">
                  <c:v>19.031546666666671</c:v>
                </c:pt>
                <c:pt idx="317">
                  <c:v>13.377920000000005</c:v>
                </c:pt>
                <c:pt idx="318">
                  <c:v>13.228640000000002</c:v>
                </c:pt>
                <c:pt idx="319">
                  <c:v>17.62645333333333</c:v>
                </c:pt>
                <c:pt idx="320">
                  <c:v>15.841973333333334</c:v>
                </c:pt>
                <c:pt idx="321">
                  <c:v>14.699466666666664</c:v>
                </c:pt>
                <c:pt idx="322">
                  <c:v>17.109413333333332</c:v>
                </c:pt>
                <c:pt idx="323">
                  <c:v>18.247680000000003</c:v>
                </c:pt>
                <c:pt idx="324">
                  <c:v>17.201999999999995</c:v>
                </c:pt>
                <c:pt idx="325">
                  <c:v>13.040053333333338</c:v>
                </c:pt>
                <c:pt idx="326">
                  <c:v>17.500213333333328</c:v>
                </c:pt>
                <c:pt idx="327">
                  <c:v>18.475360000000006</c:v>
                </c:pt>
                <c:pt idx="328">
                  <c:v>18.43989333333333</c:v>
                </c:pt>
                <c:pt idx="329">
                  <c:v>20.460266666666662</c:v>
                </c:pt>
                <c:pt idx="330">
                  <c:v>19.141039999999997</c:v>
                </c:pt>
                <c:pt idx="331">
                  <c:v>16.777733333333334</c:v>
                </c:pt>
                <c:pt idx="332">
                  <c:v>18.183413333333341</c:v>
                </c:pt>
                <c:pt idx="333">
                  <c:v>17.469466666666662</c:v>
                </c:pt>
                <c:pt idx="334">
                  <c:v>16.431039999999996</c:v>
                </c:pt>
                <c:pt idx="335">
                  <c:v>18.898613333333337</c:v>
                </c:pt>
                <c:pt idx="336">
                  <c:v>21.64912</c:v>
                </c:pt>
                <c:pt idx="337">
                  <c:v>20.856640000000006</c:v>
                </c:pt>
                <c:pt idx="338">
                  <c:v>23.451866666666668</c:v>
                </c:pt>
                <c:pt idx="339">
                  <c:v>26.895626666666672</c:v>
                </c:pt>
                <c:pt idx="340">
                  <c:v>29.56781333333333</c:v>
                </c:pt>
                <c:pt idx="341">
                  <c:v>31.09970666666667</c:v>
                </c:pt>
                <c:pt idx="342">
                  <c:v>46.093466666666671</c:v>
                </c:pt>
                <c:pt idx="343">
                  <c:v>46.385279999999995</c:v>
                </c:pt>
                <c:pt idx="344">
                  <c:v>47.780506666666668</c:v>
                </c:pt>
                <c:pt idx="345">
                  <c:v>39.600560000000009</c:v>
                </c:pt>
                <c:pt idx="346">
                  <c:v>43.641893333333336</c:v>
                </c:pt>
                <c:pt idx="347">
                  <c:v>50</c:v>
                </c:pt>
                <c:pt idx="348">
                  <c:v>50</c:v>
                </c:pt>
                <c:pt idx="349">
                  <c:v>45.12301333333334</c:v>
                </c:pt>
                <c:pt idx="350">
                  <c:v>45.657386666666667</c:v>
                </c:pt>
                <c:pt idx="351">
                  <c:v>41.167226666666664</c:v>
                </c:pt>
                <c:pt idx="352">
                  <c:v>45.566053333333336</c:v>
                </c:pt>
                <c:pt idx="353">
                  <c:v>41.222666666666676</c:v>
                </c:pt>
                <c:pt idx="354">
                  <c:v>45.005253333333343</c:v>
                </c:pt>
                <c:pt idx="355">
                  <c:v>50</c:v>
                </c:pt>
                <c:pt idx="356">
                  <c:v>48.861333333333334</c:v>
                </c:pt>
                <c:pt idx="357">
                  <c:v>47.354826666666675</c:v>
                </c:pt>
                <c:pt idx="358">
                  <c:v>43.502079999999999</c:v>
                </c:pt>
                <c:pt idx="359">
                  <c:v>48.982533333333336</c:v>
                </c:pt>
                <c:pt idx="360">
                  <c:v>45.889466666666664</c:v>
                </c:pt>
                <c:pt idx="361">
                  <c:v>50</c:v>
                </c:pt>
                <c:pt idx="362">
                  <c:v>47.152133333333332</c:v>
                </c:pt>
                <c:pt idx="363">
                  <c:v>46.007946666666669</c:v>
                </c:pt>
                <c:pt idx="364">
                  <c:v>45.154826666666672</c:v>
                </c:pt>
                <c:pt idx="365">
                  <c:v>43.466640000000012</c:v>
                </c:pt>
                <c:pt idx="366">
                  <c:v>48.624533333333332</c:v>
                </c:pt>
                <c:pt idx="367">
                  <c:v>45.530346666666667</c:v>
                </c:pt>
                <c:pt idx="368">
                  <c:v>39.410266666666672</c:v>
                </c:pt>
                <c:pt idx="369">
                  <c:v>41.919866666666664</c:v>
                </c:pt>
                <c:pt idx="370">
                  <c:v>37.210373333333337</c:v>
                </c:pt>
                <c:pt idx="371">
                  <c:v>34.964639999999996</c:v>
                </c:pt>
                <c:pt idx="372">
                  <c:v>29.59320000000001</c:v>
                </c:pt>
                <c:pt idx="373">
                  <c:v>40.18976</c:v>
                </c:pt>
                <c:pt idx="374">
                  <c:v>33.673146666666668</c:v>
                </c:pt>
                <c:pt idx="375">
                  <c:v>44.351173333333328</c:v>
                </c:pt>
                <c:pt idx="376">
                  <c:v>44.875466666666675</c:v>
                </c:pt>
                <c:pt idx="377">
                  <c:v>38.513439999999996</c:v>
                </c:pt>
                <c:pt idx="378">
                  <c:v>38.922719999999998</c:v>
                </c:pt>
                <c:pt idx="379">
                  <c:v>34.604106666666667</c:v>
                </c:pt>
                <c:pt idx="380">
                  <c:v>35.230346666666669</c:v>
                </c:pt>
                <c:pt idx="381">
                  <c:v>36.456853333333328</c:v>
                </c:pt>
                <c:pt idx="382">
                  <c:v>34.420799999999993</c:v>
                </c:pt>
                <c:pt idx="383">
                  <c:v>30.460106666666665</c:v>
                </c:pt>
                <c:pt idx="384">
                  <c:v>31.379306666666672</c:v>
                </c:pt>
                <c:pt idx="385">
                  <c:v>33.478960000000001</c:v>
                </c:pt>
                <c:pt idx="386">
                  <c:v>31.54712</c:v>
                </c:pt>
                <c:pt idx="387">
                  <c:v>26.988880000000005</c:v>
                </c:pt>
                <c:pt idx="388">
                  <c:v>28.57370666666667</c:v>
                </c:pt>
                <c:pt idx="389">
                  <c:v>28.563786666666669</c:v>
                </c:pt>
                <c:pt idx="390">
                  <c:v>26.672933333333336</c:v>
                </c:pt>
                <c:pt idx="391">
                  <c:v>29.824559999999998</c:v>
                </c:pt>
                <c:pt idx="392">
                  <c:v>29.961573333333334</c:v>
                </c:pt>
                <c:pt idx="393">
                  <c:v>30.327093333333334</c:v>
                </c:pt>
                <c:pt idx="394">
                  <c:v>36.534213333333334</c:v>
                </c:pt>
                <c:pt idx="395">
                  <c:v>34.027493333333339</c:v>
                </c:pt>
                <c:pt idx="396">
                  <c:v>30.912506666666673</c:v>
                </c:pt>
                <c:pt idx="397">
                  <c:v>32.253573333333343</c:v>
                </c:pt>
                <c:pt idx="398">
                  <c:v>33.698133333333338</c:v>
                </c:pt>
                <c:pt idx="399">
                  <c:v>33.300853333333329</c:v>
                </c:pt>
                <c:pt idx="400">
                  <c:v>30.211573333333337</c:v>
                </c:pt>
                <c:pt idx="401">
                  <c:v>29.947706666666662</c:v>
                </c:pt>
                <c:pt idx="402">
                  <c:v>30.721760000000003</c:v>
                </c:pt>
                <c:pt idx="403">
                  <c:v>31.224533333333337</c:v>
                </c:pt>
                <c:pt idx="404">
                  <c:v>35.665680000000002</c:v>
                </c:pt>
                <c:pt idx="405">
                  <c:v>36.906293333333338</c:v>
                </c:pt>
                <c:pt idx="406">
                  <c:v>38.109360000000002</c:v>
                </c:pt>
                <c:pt idx="407">
                  <c:v>35.863253333333333</c:v>
                </c:pt>
                <c:pt idx="408">
                  <c:v>39.034853333333345</c:v>
                </c:pt>
                <c:pt idx="409">
                  <c:v>36.331653333333335</c:v>
                </c:pt>
                <c:pt idx="410">
                  <c:v>41.073146666666659</c:v>
                </c:pt>
                <c:pt idx="411">
                  <c:v>45.873413333333332</c:v>
                </c:pt>
                <c:pt idx="412">
                  <c:v>42.435466666666677</c:v>
                </c:pt>
                <c:pt idx="413">
                  <c:v>43.982266666666682</c:v>
                </c:pt>
                <c:pt idx="414">
                  <c:v>45.183546666666672</c:v>
                </c:pt>
                <c:pt idx="415">
                  <c:v>46.764426666666672</c:v>
                </c:pt>
                <c:pt idx="416">
                  <c:v>45.081520000000012</c:v>
                </c:pt>
                <c:pt idx="417">
                  <c:v>41.26141333333333</c:v>
                </c:pt>
                <c:pt idx="418">
                  <c:v>39.308799999999998</c:v>
                </c:pt>
                <c:pt idx="419">
                  <c:v>39.116399999999999</c:v>
                </c:pt>
                <c:pt idx="420">
                  <c:v>41.488639999999997</c:v>
                </c:pt>
                <c:pt idx="421">
                  <c:v>40.673333333333339</c:v>
                </c:pt>
                <c:pt idx="422">
                  <c:v>45.03416</c:v>
                </c:pt>
                <c:pt idx="423">
                  <c:v>45.81504000000001</c:v>
                </c:pt>
                <c:pt idx="424">
                  <c:v>46.836239999999997</c:v>
                </c:pt>
                <c:pt idx="425">
                  <c:v>48.435013333333345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40.643733333333344</c:v>
                </c:pt>
                <c:pt idx="442">
                  <c:v>44.940533333333335</c:v>
                </c:pt>
                <c:pt idx="443">
                  <c:v>42.084960000000002</c:v>
                </c:pt>
                <c:pt idx="444">
                  <c:v>33.471413333333331</c:v>
                </c:pt>
                <c:pt idx="445">
                  <c:v>44.379199999999997</c:v>
                </c:pt>
                <c:pt idx="446">
                  <c:v>42.969440000000006</c:v>
                </c:pt>
                <c:pt idx="447">
                  <c:v>39.430480000000003</c:v>
                </c:pt>
                <c:pt idx="448">
                  <c:v>41.618186666666666</c:v>
                </c:pt>
                <c:pt idx="449">
                  <c:v>44.645093333333342</c:v>
                </c:pt>
                <c:pt idx="450">
                  <c:v>45.105946666666661</c:v>
                </c:pt>
                <c:pt idx="451">
                  <c:v>45.80192000000001</c:v>
                </c:pt>
                <c:pt idx="452">
                  <c:v>43.490960000000015</c:v>
                </c:pt>
                <c:pt idx="453">
                  <c:v>43.626640000000009</c:v>
                </c:pt>
                <c:pt idx="454">
                  <c:v>45.710613333333328</c:v>
                </c:pt>
                <c:pt idx="455">
                  <c:v>42.275546666666663</c:v>
                </c:pt>
                <c:pt idx="456">
                  <c:v>43.125493333333331</c:v>
                </c:pt>
                <c:pt idx="457">
                  <c:v>38.902853333333333</c:v>
                </c:pt>
                <c:pt idx="458">
                  <c:v>32.952026666666669</c:v>
                </c:pt>
                <c:pt idx="459">
                  <c:v>31.83568</c:v>
                </c:pt>
                <c:pt idx="460">
                  <c:v>33.604213333333334</c:v>
                </c:pt>
                <c:pt idx="461">
                  <c:v>32.795866666666676</c:v>
                </c:pt>
                <c:pt idx="462">
                  <c:v>34.080373333333341</c:v>
                </c:pt>
                <c:pt idx="463">
                  <c:v>34.81789333333333</c:v>
                </c:pt>
                <c:pt idx="464">
                  <c:v>38.610346666666665</c:v>
                </c:pt>
                <c:pt idx="465">
                  <c:v>35.373866666666665</c:v>
                </c:pt>
                <c:pt idx="466">
                  <c:v>34.457866666666668</c:v>
                </c:pt>
                <c:pt idx="467">
                  <c:v>34.528560000000006</c:v>
                </c:pt>
                <c:pt idx="468">
                  <c:v>22.720400000000009</c:v>
                </c:pt>
                <c:pt idx="469">
                  <c:v>21.764773333333334</c:v>
                </c:pt>
                <c:pt idx="470">
                  <c:v>32.917973333333336</c:v>
                </c:pt>
                <c:pt idx="471">
                  <c:v>30.928426666666674</c:v>
                </c:pt>
                <c:pt idx="472">
                  <c:v>30.816586666666673</c:v>
                </c:pt>
                <c:pt idx="473">
                  <c:v>27.688400000000001</c:v>
                </c:pt>
                <c:pt idx="474">
                  <c:v>30.299733333333336</c:v>
                </c:pt>
                <c:pt idx="475">
                  <c:v>32.657146666666662</c:v>
                </c:pt>
                <c:pt idx="476">
                  <c:v>37.466799999999999</c:v>
                </c:pt>
                <c:pt idx="477">
                  <c:v>35.181466666666672</c:v>
                </c:pt>
                <c:pt idx="478">
                  <c:v>38.184480000000001</c:v>
                </c:pt>
                <c:pt idx="479">
                  <c:v>34.847200000000015</c:v>
                </c:pt>
                <c:pt idx="480">
                  <c:v>30.197706666666662</c:v>
                </c:pt>
                <c:pt idx="481">
                  <c:v>29.200080000000007</c:v>
                </c:pt>
                <c:pt idx="482">
                  <c:v>27.70661333333333</c:v>
                </c:pt>
                <c:pt idx="483">
                  <c:v>28.844240000000003</c:v>
                </c:pt>
                <c:pt idx="484">
                  <c:v>27.324533333333335</c:v>
                </c:pt>
                <c:pt idx="485">
                  <c:v>26.831093333333335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E-4F29-87F3-02173184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137772"/>
        <c:axId val="1782522789"/>
      </c:lineChart>
      <c:dateAx>
        <c:axId val="890187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d&quot;-&quot;mmm&quot;-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7396928"/>
        <c:crosses val="autoZero"/>
        <c:auto val="1"/>
        <c:lblOffset val="100"/>
        <c:baseTimeUnit val="days"/>
      </c:dateAx>
      <c:valAx>
        <c:axId val="166739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0187618"/>
        <c:crosses val="autoZero"/>
        <c:crossBetween val="between"/>
      </c:valAx>
      <c:dateAx>
        <c:axId val="261137772"/>
        <c:scaling>
          <c:orientation val="minMax"/>
        </c:scaling>
        <c:delete val="1"/>
        <c:axPos val="b"/>
        <c:numFmt formatCode="d&quot;-&quot;mmm&quot;-&quot;yyyy" sourceLinked="1"/>
        <c:majorTickMark val="none"/>
        <c:minorTickMark val="none"/>
        <c:tickLblPos val="nextTo"/>
        <c:crossAx val="1782522789"/>
        <c:crosses val="autoZero"/>
        <c:auto val="1"/>
        <c:lblOffset val="100"/>
        <c:baseTimeUnit val="days"/>
      </c:dateAx>
      <c:valAx>
        <c:axId val="178252278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13777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peg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'v1_Algo_int_model_Jan23-Ap'!$I$1</c:f>
              <c:strCache>
                <c:ptCount val="1"/>
                <c:pt idx="0">
                  <c:v>Initial Interest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'v1_Algo_int_model_Jan23-Ap'!$B$2:$B$487</c:f>
              <c:numCache>
                <c:formatCode>General</c:formatCode>
                <c:ptCount val="486"/>
                <c:pt idx="0">
                  <c:v>1672511400</c:v>
                </c:pt>
                <c:pt idx="1">
                  <c:v>1672597800</c:v>
                </c:pt>
                <c:pt idx="2">
                  <c:v>1672684200</c:v>
                </c:pt>
                <c:pt idx="3">
                  <c:v>1672770600</c:v>
                </c:pt>
                <c:pt idx="4">
                  <c:v>1672857000</c:v>
                </c:pt>
                <c:pt idx="5">
                  <c:v>1672943400</c:v>
                </c:pt>
                <c:pt idx="6">
                  <c:v>1673029800</c:v>
                </c:pt>
                <c:pt idx="7">
                  <c:v>1673116200</c:v>
                </c:pt>
                <c:pt idx="8">
                  <c:v>1673202600</c:v>
                </c:pt>
                <c:pt idx="9">
                  <c:v>1673289000</c:v>
                </c:pt>
                <c:pt idx="10">
                  <c:v>1673375400</c:v>
                </c:pt>
                <c:pt idx="11">
                  <c:v>1673461800</c:v>
                </c:pt>
                <c:pt idx="12">
                  <c:v>1673548200</c:v>
                </c:pt>
                <c:pt idx="13">
                  <c:v>1673634600</c:v>
                </c:pt>
                <c:pt idx="14">
                  <c:v>1673721000</c:v>
                </c:pt>
                <c:pt idx="15">
                  <c:v>1673807400</c:v>
                </c:pt>
                <c:pt idx="16">
                  <c:v>1673893800</c:v>
                </c:pt>
                <c:pt idx="17">
                  <c:v>1673980200</c:v>
                </c:pt>
                <c:pt idx="18">
                  <c:v>1674066600</c:v>
                </c:pt>
                <c:pt idx="19">
                  <c:v>1674153000</c:v>
                </c:pt>
                <c:pt idx="20">
                  <c:v>1674239400</c:v>
                </c:pt>
                <c:pt idx="21">
                  <c:v>1674325800</c:v>
                </c:pt>
                <c:pt idx="22">
                  <c:v>1674412200</c:v>
                </c:pt>
                <c:pt idx="23">
                  <c:v>1674498600</c:v>
                </c:pt>
                <c:pt idx="24">
                  <c:v>1674585000</c:v>
                </c:pt>
                <c:pt idx="25">
                  <c:v>1674671400</c:v>
                </c:pt>
                <c:pt idx="26">
                  <c:v>1674757800</c:v>
                </c:pt>
                <c:pt idx="27">
                  <c:v>1674844200</c:v>
                </c:pt>
                <c:pt idx="28">
                  <c:v>1674930600</c:v>
                </c:pt>
                <c:pt idx="29">
                  <c:v>1675017000</c:v>
                </c:pt>
                <c:pt idx="30">
                  <c:v>1675103400</c:v>
                </c:pt>
                <c:pt idx="31">
                  <c:v>1675189800</c:v>
                </c:pt>
                <c:pt idx="32">
                  <c:v>1675276200</c:v>
                </c:pt>
                <c:pt idx="33">
                  <c:v>1675362600</c:v>
                </c:pt>
                <c:pt idx="34">
                  <c:v>1675449000</c:v>
                </c:pt>
                <c:pt idx="35">
                  <c:v>1675535400</c:v>
                </c:pt>
                <c:pt idx="36">
                  <c:v>1675621800</c:v>
                </c:pt>
                <c:pt idx="37">
                  <c:v>1675708200</c:v>
                </c:pt>
                <c:pt idx="38">
                  <c:v>1675794600</c:v>
                </c:pt>
                <c:pt idx="39">
                  <c:v>1675881000</c:v>
                </c:pt>
                <c:pt idx="40">
                  <c:v>1675967400</c:v>
                </c:pt>
                <c:pt idx="41">
                  <c:v>1676053800</c:v>
                </c:pt>
                <c:pt idx="42">
                  <c:v>1676140200</c:v>
                </c:pt>
                <c:pt idx="43">
                  <c:v>1676226600</c:v>
                </c:pt>
                <c:pt idx="44">
                  <c:v>1676313000</c:v>
                </c:pt>
                <c:pt idx="45">
                  <c:v>1676399400</c:v>
                </c:pt>
                <c:pt idx="46">
                  <c:v>1676485800</c:v>
                </c:pt>
                <c:pt idx="47">
                  <c:v>1676572200</c:v>
                </c:pt>
                <c:pt idx="48" formatCode="#,##0">
                  <c:v>1676658600</c:v>
                </c:pt>
                <c:pt idx="49" formatCode="#,##0">
                  <c:v>1676745000</c:v>
                </c:pt>
                <c:pt idx="50" formatCode="#,##0">
                  <c:v>1676831400</c:v>
                </c:pt>
                <c:pt idx="51" formatCode="#,##0">
                  <c:v>1676917800</c:v>
                </c:pt>
                <c:pt idx="52" formatCode="#,##0">
                  <c:v>1677004200</c:v>
                </c:pt>
                <c:pt idx="53" formatCode="#,##0">
                  <c:v>1677090600</c:v>
                </c:pt>
                <c:pt idx="54" formatCode="#,##0">
                  <c:v>1677177000</c:v>
                </c:pt>
                <c:pt idx="55" formatCode="#,##0">
                  <c:v>1677263400</c:v>
                </c:pt>
                <c:pt idx="56" formatCode="#,##0">
                  <c:v>1677349800</c:v>
                </c:pt>
                <c:pt idx="57" formatCode="#,##0">
                  <c:v>1677436200</c:v>
                </c:pt>
                <c:pt idx="58" formatCode="#,##0">
                  <c:v>1677522600</c:v>
                </c:pt>
                <c:pt idx="59" formatCode="#,##0">
                  <c:v>1677609000</c:v>
                </c:pt>
                <c:pt idx="60" formatCode="#,##0">
                  <c:v>1677695400</c:v>
                </c:pt>
                <c:pt idx="61" formatCode="#,##0">
                  <c:v>1677781800</c:v>
                </c:pt>
                <c:pt idx="62" formatCode="#,##0">
                  <c:v>1677868200</c:v>
                </c:pt>
                <c:pt idx="63" formatCode="#,##0">
                  <c:v>1677954600</c:v>
                </c:pt>
                <c:pt idx="64" formatCode="#,##0">
                  <c:v>1678041000</c:v>
                </c:pt>
                <c:pt idx="65" formatCode="#,##0">
                  <c:v>1678127400</c:v>
                </c:pt>
                <c:pt idx="66" formatCode="#,##0">
                  <c:v>1678213800</c:v>
                </c:pt>
                <c:pt idx="67" formatCode="#,##0">
                  <c:v>1678300200</c:v>
                </c:pt>
                <c:pt idx="68" formatCode="#,##0">
                  <c:v>1678386600</c:v>
                </c:pt>
                <c:pt idx="69" formatCode="#,##0">
                  <c:v>1678473000</c:v>
                </c:pt>
                <c:pt idx="70" formatCode="#,##0">
                  <c:v>1678559400</c:v>
                </c:pt>
                <c:pt idx="71" formatCode="#,##0">
                  <c:v>1678645800</c:v>
                </c:pt>
                <c:pt idx="72" formatCode="#,##0">
                  <c:v>1678732200</c:v>
                </c:pt>
                <c:pt idx="73">
                  <c:v>1678818600</c:v>
                </c:pt>
                <c:pt idx="74">
                  <c:v>1678905000</c:v>
                </c:pt>
                <c:pt idx="75">
                  <c:v>1678991400</c:v>
                </c:pt>
                <c:pt idx="76">
                  <c:v>1679077800</c:v>
                </c:pt>
                <c:pt idx="77">
                  <c:v>1679164200</c:v>
                </c:pt>
                <c:pt idx="78">
                  <c:v>1679250600</c:v>
                </c:pt>
                <c:pt idx="79">
                  <c:v>1679337000</c:v>
                </c:pt>
                <c:pt idx="80">
                  <c:v>1679423400</c:v>
                </c:pt>
                <c:pt idx="81">
                  <c:v>1679509800</c:v>
                </c:pt>
                <c:pt idx="82">
                  <c:v>1679596200</c:v>
                </c:pt>
                <c:pt idx="83">
                  <c:v>1679682600</c:v>
                </c:pt>
                <c:pt idx="84">
                  <c:v>1679769000</c:v>
                </c:pt>
                <c:pt idx="85">
                  <c:v>1679855400</c:v>
                </c:pt>
                <c:pt idx="86">
                  <c:v>1679941800</c:v>
                </c:pt>
                <c:pt idx="87">
                  <c:v>1680028200</c:v>
                </c:pt>
                <c:pt idx="88">
                  <c:v>1680114600</c:v>
                </c:pt>
                <c:pt idx="89">
                  <c:v>1680201000</c:v>
                </c:pt>
                <c:pt idx="90">
                  <c:v>1680287400</c:v>
                </c:pt>
                <c:pt idx="91">
                  <c:v>1680373800</c:v>
                </c:pt>
                <c:pt idx="92">
                  <c:v>1680460200</c:v>
                </c:pt>
                <c:pt idx="93">
                  <c:v>1680546600</c:v>
                </c:pt>
                <c:pt idx="94">
                  <c:v>1680633000</c:v>
                </c:pt>
                <c:pt idx="95">
                  <c:v>1680719400</c:v>
                </c:pt>
                <c:pt idx="96">
                  <c:v>1680805800</c:v>
                </c:pt>
                <c:pt idx="97">
                  <c:v>1680892200</c:v>
                </c:pt>
                <c:pt idx="98">
                  <c:v>1680978600</c:v>
                </c:pt>
                <c:pt idx="99">
                  <c:v>1681065000</c:v>
                </c:pt>
                <c:pt idx="100">
                  <c:v>1681151400</c:v>
                </c:pt>
                <c:pt idx="101">
                  <c:v>1681237800</c:v>
                </c:pt>
                <c:pt idx="102">
                  <c:v>1681324200</c:v>
                </c:pt>
                <c:pt idx="103">
                  <c:v>1681410600</c:v>
                </c:pt>
                <c:pt idx="104">
                  <c:v>1681497000</c:v>
                </c:pt>
                <c:pt idx="105">
                  <c:v>1681583400</c:v>
                </c:pt>
                <c:pt idx="106">
                  <c:v>1681669800</c:v>
                </c:pt>
                <c:pt idx="107">
                  <c:v>1681756200</c:v>
                </c:pt>
                <c:pt idx="108">
                  <c:v>1681842600</c:v>
                </c:pt>
                <c:pt idx="109">
                  <c:v>1681929000</c:v>
                </c:pt>
                <c:pt idx="110">
                  <c:v>1682015400</c:v>
                </c:pt>
                <c:pt idx="111">
                  <c:v>1682101800</c:v>
                </c:pt>
                <c:pt idx="112">
                  <c:v>1682188200</c:v>
                </c:pt>
                <c:pt idx="113">
                  <c:v>1682274600</c:v>
                </c:pt>
                <c:pt idx="114">
                  <c:v>1682361000</c:v>
                </c:pt>
                <c:pt idx="115">
                  <c:v>1682447400</c:v>
                </c:pt>
                <c:pt idx="116">
                  <c:v>1682533800</c:v>
                </c:pt>
                <c:pt idx="117">
                  <c:v>1682620200</c:v>
                </c:pt>
                <c:pt idx="118">
                  <c:v>1682706600</c:v>
                </c:pt>
                <c:pt idx="119">
                  <c:v>1682793000</c:v>
                </c:pt>
                <c:pt idx="120">
                  <c:v>1682879400</c:v>
                </c:pt>
                <c:pt idx="121">
                  <c:v>1682965800</c:v>
                </c:pt>
                <c:pt idx="122">
                  <c:v>1683052200</c:v>
                </c:pt>
                <c:pt idx="123">
                  <c:v>1683138600</c:v>
                </c:pt>
                <c:pt idx="124">
                  <c:v>1683225000</c:v>
                </c:pt>
                <c:pt idx="125">
                  <c:v>1683311400</c:v>
                </c:pt>
                <c:pt idx="126">
                  <c:v>1683397800</c:v>
                </c:pt>
                <c:pt idx="127">
                  <c:v>1683484200</c:v>
                </c:pt>
                <c:pt idx="128">
                  <c:v>1683570600</c:v>
                </c:pt>
                <c:pt idx="129">
                  <c:v>1683657000</c:v>
                </c:pt>
                <c:pt idx="130">
                  <c:v>1683743400</c:v>
                </c:pt>
                <c:pt idx="131">
                  <c:v>1683829800</c:v>
                </c:pt>
                <c:pt idx="132">
                  <c:v>1683916200</c:v>
                </c:pt>
                <c:pt idx="133">
                  <c:v>1684002600</c:v>
                </c:pt>
                <c:pt idx="134">
                  <c:v>1684089000</c:v>
                </c:pt>
                <c:pt idx="135">
                  <c:v>1684175400</c:v>
                </c:pt>
                <c:pt idx="136">
                  <c:v>1684261800</c:v>
                </c:pt>
                <c:pt idx="137">
                  <c:v>1684348200</c:v>
                </c:pt>
                <c:pt idx="138">
                  <c:v>1684434600</c:v>
                </c:pt>
                <c:pt idx="139">
                  <c:v>1684521000</c:v>
                </c:pt>
                <c:pt idx="140">
                  <c:v>1684607400</c:v>
                </c:pt>
                <c:pt idx="141">
                  <c:v>1684693800</c:v>
                </c:pt>
                <c:pt idx="142">
                  <c:v>1684780200</c:v>
                </c:pt>
                <c:pt idx="143">
                  <c:v>1684866600</c:v>
                </c:pt>
                <c:pt idx="144">
                  <c:v>1684953000</c:v>
                </c:pt>
                <c:pt idx="145">
                  <c:v>1685039400</c:v>
                </c:pt>
                <c:pt idx="146">
                  <c:v>1685125800</c:v>
                </c:pt>
                <c:pt idx="147">
                  <c:v>1685212200</c:v>
                </c:pt>
                <c:pt idx="148">
                  <c:v>1685298600</c:v>
                </c:pt>
                <c:pt idx="149">
                  <c:v>1685385000</c:v>
                </c:pt>
                <c:pt idx="150">
                  <c:v>1685471400</c:v>
                </c:pt>
                <c:pt idx="151">
                  <c:v>1685557800</c:v>
                </c:pt>
                <c:pt idx="152">
                  <c:v>1685644200</c:v>
                </c:pt>
                <c:pt idx="153">
                  <c:v>1685730600</c:v>
                </c:pt>
                <c:pt idx="154">
                  <c:v>1685817000</c:v>
                </c:pt>
                <c:pt idx="155">
                  <c:v>1685903400</c:v>
                </c:pt>
                <c:pt idx="156">
                  <c:v>1685989800</c:v>
                </c:pt>
                <c:pt idx="157">
                  <c:v>1686076200</c:v>
                </c:pt>
                <c:pt idx="158">
                  <c:v>1686162600</c:v>
                </c:pt>
                <c:pt idx="159">
                  <c:v>1686249000</c:v>
                </c:pt>
                <c:pt idx="160">
                  <c:v>1686335400</c:v>
                </c:pt>
                <c:pt idx="161">
                  <c:v>1686421800</c:v>
                </c:pt>
                <c:pt idx="162">
                  <c:v>1686508200</c:v>
                </c:pt>
                <c:pt idx="163">
                  <c:v>1686594600</c:v>
                </c:pt>
                <c:pt idx="164">
                  <c:v>1686681000</c:v>
                </c:pt>
                <c:pt idx="165">
                  <c:v>1686767400</c:v>
                </c:pt>
                <c:pt idx="166">
                  <c:v>1686853800</c:v>
                </c:pt>
                <c:pt idx="167">
                  <c:v>1686940200</c:v>
                </c:pt>
                <c:pt idx="168">
                  <c:v>1687026600</c:v>
                </c:pt>
                <c:pt idx="169">
                  <c:v>1687113000</c:v>
                </c:pt>
                <c:pt idx="170">
                  <c:v>1687199400</c:v>
                </c:pt>
                <c:pt idx="171">
                  <c:v>1687285800</c:v>
                </c:pt>
                <c:pt idx="172">
                  <c:v>1687372200</c:v>
                </c:pt>
                <c:pt idx="173">
                  <c:v>1687458600</c:v>
                </c:pt>
                <c:pt idx="174">
                  <c:v>1687545000</c:v>
                </c:pt>
                <c:pt idx="175">
                  <c:v>1687631400</c:v>
                </c:pt>
                <c:pt idx="176">
                  <c:v>1687717800</c:v>
                </c:pt>
                <c:pt idx="177">
                  <c:v>1687804200</c:v>
                </c:pt>
                <c:pt idx="178">
                  <c:v>1687890600</c:v>
                </c:pt>
                <c:pt idx="179">
                  <c:v>1687977000</c:v>
                </c:pt>
                <c:pt idx="180">
                  <c:v>1688063400</c:v>
                </c:pt>
                <c:pt idx="181">
                  <c:v>1688149800</c:v>
                </c:pt>
                <c:pt idx="182">
                  <c:v>1688236200</c:v>
                </c:pt>
                <c:pt idx="183">
                  <c:v>1688322600</c:v>
                </c:pt>
                <c:pt idx="184">
                  <c:v>1688409000</c:v>
                </c:pt>
                <c:pt idx="185">
                  <c:v>1688495400</c:v>
                </c:pt>
                <c:pt idx="186">
                  <c:v>1688581800</c:v>
                </c:pt>
                <c:pt idx="187">
                  <c:v>1688668200</c:v>
                </c:pt>
                <c:pt idx="188">
                  <c:v>1688754600</c:v>
                </c:pt>
                <c:pt idx="189">
                  <c:v>1688841000</c:v>
                </c:pt>
                <c:pt idx="190">
                  <c:v>1688927400</c:v>
                </c:pt>
                <c:pt idx="191">
                  <c:v>1689013800</c:v>
                </c:pt>
                <c:pt idx="192">
                  <c:v>1689100200</c:v>
                </c:pt>
                <c:pt idx="193">
                  <c:v>1689186600</c:v>
                </c:pt>
                <c:pt idx="194">
                  <c:v>1689273000</c:v>
                </c:pt>
                <c:pt idx="195">
                  <c:v>1689359400</c:v>
                </c:pt>
                <c:pt idx="196">
                  <c:v>1689445800</c:v>
                </c:pt>
                <c:pt idx="197">
                  <c:v>1689532200</c:v>
                </c:pt>
                <c:pt idx="198">
                  <c:v>1689618600</c:v>
                </c:pt>
                <c:pt idx="199">
                  <c:v>1689705000</c:v>
                </c:pt>
                <c:pt idx="200">
                  <c:v>1689791400</c:v>
                </c:pt>
                <c:pt idx="201">
                  <c:v>1689877800</c:v>
                </c:pt>
                <c:pt idx="202">
                  <c:v>1689964200</c:v>
                </c:pt>
                <c:pt idx="203">
                  <c:v>1690050600</c:v>
                </c:pt>
                <c:pt idx="204">
                  <c:v>1690137000</c:v>
                </c:pt>
                <c:pt idx="205">
                  <c:v>1690223400</c:v>
                </c:pt>
                <c:pt idx="206">
                  <c:v>1690309800</c:v>
                </c:pt>
                <c:pt idx="207">
                  <c:v>1690396200</c:v>
                </c:pt>
                <c:pt idx="208">
                  <c:v>1690482600</c:v>
                </c:pt>
                <c:pt idx="209">
                  <c:v>1690569000</c:v>
                </c:pt>
                <c:pt idx="210">
                  <c:v>1690655400</c:v>
                </c:pt>
                <c:pt idx="211">
                  <c:v>1690741800</c:v>
                </c:pt>
                <c:pt idx="212">
                  <c:v>1690828200</c:v>
                </c:pt>
                <c:pt idx="213">
                  <c:v>1690914600</c:v>
                </c:pt>
                <c:pt idx="214">
                  <c:v>1691001000</c:v>
                </c:pt>
                <c:pt idx="215">
                  <c:v>1691087400</c:v>
                </c:pt>
                <c:pt idx="216">
                  <c:v>1691173800</c:v>
                </c:pt>
                <c:pt idx="217">
                  <c:v>1691260200</c:v>
                </c:pt>
                <c:pt idx="218">
                  <c:v>1691346600</c:v>
                </c:pt>
                <c:pt idx="219">
                  <c:v>1691433000</c:v>
                </c:pt>
                <c:pt idx="220">
                  <c:v>1691519400</c:v>
                </c:pt>
                <c:pt idx="221">
                  <c:v>1691605800</c:v>
                </c:pt>
                <c:pt idx="222">
                  <c:v>1691692200</c:v>
                </c:pt>
                <c:pt idx="223">
                  <c:v>1691778600</c:v>
                </c:pt>
                <c:pt idx="224">
                  <c:v>1691865000</c:v>
                </c:pt>
                <c:pt idx="225">
                  <c:v>1691951400</c:v>
                </c:pt>
                <c:pt idx="226">
                  <c:v>1692037800</c:v>
                </c:pt>
                <c:pt idx="227">
                  <c:v>1692124200</c:v>
                </c:pt>
                <c:pt idx="228">
                  <c:v>1692210600</c:v>
                </c:pt>
                <c:pt idx="229">
                  <c:v>1692297000</c:v>
                </c:pt>
                <c:pt idx="230">
                  <c:v>1692383400</c:v>
                </c:pt>
                <c:pt idx="231">
                  <c:v>1692469800</c:v>
                </c:pt>
                <c:pt idx="232">
                  <c:v>1692556200</c:v>
                </c:pt>
                <c:pt idx="233">
                  <c:v>1692642600</c:v>
                </c:pt>
                <c:pt idx="234">
                  <c:v>1692729000</c:v>
                </c:pt>
                <c:pt idx="235">
                  <c:v>1692815400</c:v>
                </c:pt>
                <c:pt idx="236">
                  <c:v>1692901800</c:v>
                </c:pt>
                <c:pt idx="237">
                  <c:v>1692988200</c:v>
                </c:pt>
                <c:pt idx="238">
                  <c:v>1693074600</c:v>
                </c:pt>
                <c:pt idx="239">
                  <c:v>1693161000</c:v>
                </c:pt>
                <c:pt idx="240">
                  <c:v>1693247400</c:v>
                </c:pt>
                <c:pt idx="241">
                  <c:v>1693333800</c:v>
                </c:pt>
                <c:pt idx="242">
                  <c:v>1693420200</c:v>
                </c:pt>
                <c:pt idx="243">
                  <c:v>1693506600</c:v>
                </c:pt>
                <c:pt idx="244">
                  <c:v>1693593000</c:v>
                </c:pt>
                <c:pt idx="245">
                  <c:v>1693679400</c:v>
                </c:pt>
                <c:pt idx="246">
                  <c:v>1693765800</c:v>
                </c:pt>
                <c:pt idx="247">
                  <c:v>1693852200</c:v>
                </c:pt>
                <c:pt idx="248">
                  <c:v>1693938600</c:v>
                </c:pt>
                <c:pt idx="249">
                  <c:v>1694025000</c:v>
                </c:pt>
                <c:pt idx="250">
                  <c:v>1694111400</c:v>
                </c:pt>
                <c:pt idx="251">
                  <c:v>1694197800</c:v>
                </c:pt>
                <c:pt idx="252">
                  <c:v>1694284200</c:v>
                </c:pt>
                <c:pt idx="253">
                  <c:v>1694370600</c:v>
                </c:pt>
                <c:pt idx="254">
                  <c:v>1694457000</c:v>
                </c:pt>
                <c:pt idx="255">
                  <c:v>1694543400</c:v>
                </c:pt>
                <c:pt idx="256">
                  <c:v>1694629800</c:v>
                </c:pt>
                <c:pt idx="257">
                  <c:v>1694716200</c:v>
                </c:pt>
                <c:pt idx="258">
                  <c:v>1694802600</c:v>
                </c:pt>
                <c:pt idx="259">
                  <c:v>1694889000</c:v>
                </c:pt>
                <c:pt idx="260">
                  <c:v>1694975400</c:v>
                </c:pt>
                <c:pt idx="261">
                  <c:v>1695061800</c:v>
                </c:pt>
                <c:pt idx="262">
                  <c:v>1695148200</c:v>
                </c:pt>
                <c:pt idx="263">
                  <c:v>1695234600</c:v>
                </c:pt>
                <c:pt idx="264">
                  <c:v>1695321000</c:v>
                </c:pt>
                <c:pt idx="265">
                  <c:v>1695407400</c:v>
                </c:pt>
                <c:pt idx="266">
                  <c:v>1695493800</c:v>
                </c:pt>
                <c:pt idx="267">
                  <c:v>1695580200</c:v>
                </c:pt>
                <c:pt idx="268">
                  <c:v>1695666600</c:v>
                </c:pt>
                <c:pt idx="269">
                  <c:v>1695753000</c:v>
                </c:pt>
                <c:pt idx="270">
                  <c:v>1695839400</c:v>
                </c:pt>
                <c:pt idx="271">
                  <c:v>1695925800</c:v>
                </c:pt>
                <c:pt idx="272">
                  <c:v>1696012200</c:v>
                </c:pt>
                <c:pt idx="273">
                  <c:v>1696098600</c:v>
                </c:pt>
                <c:pt idx="274">
                  <c:v>1696185000</c:v>
                </c:pt>
                <c:pt idx="275">
                  <c:v>1696271400</c:v>
                </c:pt>
                <c:pt idx="276">
                  <c:v>1696357800</c:v>
                </c:pt>
                <c:pt idx="277">
                  <c:v>1696444200</c:v>
                </c:pt>
                <c:pt idx="278">
                  <c:v>1696530600</c:v>
                </c:pt>
                <c:pt idx="279">
                  <c:v>1696617000</c:v>
                </c:pt>
                <c:pt idx="280">
                  <c:v>1696703400</c:v>
                </c:pt>
                <c:pt idx="281">
                  <c:v>1696789800</c:v>
                </c:pt>
                <c:pt idx="282">
                  <c:v>1696876200</c:v>
                </c:pt>
                <c:pt idx="283">
                  <c:v>1696962600</c:v>
                </c:pt>
                <c:pt idx="284">
                  <c:v>1697049000</c:v>
                </c:pt>
                <c:pt idx="285">
                  <c:v>1697135400</c:v>
                </c:pt>
                <c:pt idx="286">
                  <c:v>1697221800</c:v>
                </c:pt>
                <c:pt idx="287">
                  <c:v>1697308200</c:v>
                </c:pt>
                <c:pt idx="288">
                  <c:v>1697394600</c:v>
                </c:pt>
                <c:pt idx="289">
                  <c:v>1697481000</c:v>
                </c:pt>
                <c:pt idx="290">
                  <c:v>1697567400</c:v>
                </c:pt>
                <c:pt idx="291">
                  <c:v>1697653800</c:v>
                </c:pt>
                <c:pt idx="292">
                  <c:v>1697740200</c:v>
                </c:pt>
                <c:pt idx="293">
                  <c:v>1697826600</c:v>
                </c:pt>
                <c:pt idx="294">
                  <c:v>1697913000</c:v>
                </c:pt>
                <c:pt idx="295">
                  <c:v>1697999400</c:v>
                </c:pt>
                <c:pt idx="296">
                  <c:v>1698085800</c:v>
                </c:pt>
                <c:pt idx="297">
                  <c:v>1698172200</c:v>
                </c:pt>
                <c:pt idx="298">
                  <c:v>1698258600</c:v>
                </c:pt>
                <c:pt idx="299">
                  <c:v>1698345000</c:v>
                </c:pt>
                <c:pt idx="300">
                  <c:v>1698431400</c:v>
                </c:pt>
                <c:pt idx="301">
                  <c:v>1698517800</c:v>
                </c:pt>
                <c:pt idx="302">
                  <c:v>1698604200</c:v>
                </c:pt>
                <c:pt idx="303">
                  <c:v>1698690600</c:v>
                </c:pt>
                <c:pt idx="304">
                  <c:v>1698777000</c:v>
                </c:pt>
                <c:pt idx="305">
                  <c:v>1698863400</c:v>
                </c:pt>
                <c:pt idx="306">
                  <c:v>1698949800</c:v>
                </c:pt>
                <c:pt idx="307">
                  <c:v>1699036200</c:v>
                </c:pt>
                <c:pt idx="308">
                  <c:v>1699122600</c:v>
                </c:pt>
                <c:pt idx="309">
                  <c:v>1699209000</c:v>
                </c:pt>
                <c:pt idx="310">
                  <c:v>1699295400</c:v>
                </c:pt>
                <c:pt idx="311">
                  <c:v>1699381800</c:v>
                </c:pt>
                <c:pt idx="312">
                  <c:v>1699468200</c:v>
                </c:pt>
                <c:pt idx="313">
                  <c:v>1699554600</c:v>
                </c:pt>
                <c:pt idx="314">
                  <c:v>1699641000</c:v>
                </c:pt>
                <c:pt idx="315">
                  <c:v>1699727400</c:v>
                </c:pt>
                <c:pt idx="316">
                  <c:v>1699813800</c:v>
                </c:pt>
                <c:pt idx="317">
                  <c:v>1699900200</c:v>
                </c:pt>
                <c:pt idx="318">
                  <c:v>1699986600</c:v>
                </c:pt>
                <c:pt idx="319">
                  <c:v>1700073000</c:v>
                </c:pt>
                <c:pt idx="320">
                  <c:v>1700159400</c:v>
                </c:pt>
                <c:pt idx="321">
                  <c:v>1700245800</c:v>
                </c:pt>
                <c:pt idx="322">
                  <c:v>1700332200</c:v>
                </c:pt>
                <c:pt idx="323">
                  <c:v>1700418600</c:v>
                </c:pt>
                <c:pt idx="324">
                  <c:v>1700505000</c:v>
                </c:pt>
                <c:pt idx="325">
                  <c:v>1700591400</c:v>
                </c:pt>
                <c:pt idx="326">
                  <c:v>1700677800</c:v>
                </c:pt>
                <c:pt idx="327">
                  <c:v>1700764200</c:v>
                </c:pt>
                <c:pt idx="328">
                  <c:v>1700850600</c:v>
                </c:pt>
                <c:pt idx="329">
                  <c:v>1700937000</c:v>
                </c:pt>
                <c:pt idx="330">
                  <c:v>1701023400</c:v>
                </c:pt>
                <c:pt idx="331">
                  <c:v>1701109800</c:v>
                </c:pt>
                <c:pt idx="332">
                  <c:v>1701196200</c:v>
                </c:pt>
                <c:pt idx="333">
                  <c:v>1701282600</c:v>
                </c:pt>
                <c:pt idx="334">
                  <c:v>1701369000</c:v>
                </c:pt>
                <c:pt idx="335">
                  <c:v>1701455400</c:v>
                </c:pt>
                <c:pt idx="336">
                  <c:v>1701541800</c:v>
                </c:pt>
                <c:pt idx="337">
                  <c:v>1701628200</c:v>
                </c:pt>
                <c:pt idx="338">
                  <c:v>1701714600</c:v>
                </c:pt>
                <c:pt idx="339">
                  <c:v>1701801000</c:v>
                </c:pt>
                <c:pt idx="340">
                  <c:v>1701887400</c:v>
                </c:pt>
                <c:pt idx="341">
                  <c:v>1701973800</c:v>
                </c:pt>
                <c:pt idx="342">
                  <c:v>1702060200</c:v>
                </c:pt>
                <c:pt idx="343">
                  <c:v>1702146600</c:v>
                </c:pt>
                <c:pt idx="344">
                  <c:v>1702233000</c:v>
                </c:pt>
                <c:pt idx="345">
                  <c:v>1702319400</c:v>
                </c:pt>
                <c:pt idx="346">
                  <c:v>1702405800</c:v>
                </c:pt>
                <c:pt idx="347">
                  <c:v>1702492200</c:v>
                </c:pt>
                <c:pt idx="348">
                  <c:v>1702578600</c:v>
                </c:pt>
                <c:pt idx="349">
                  <c:v>1702665000</c:v>
                </c:pt>
                <c:pt idx="350">
                  <c:v>1702751400</c:v>
                </c:pt>
                <c:pt idx="351">
                  <c:v>1702837800</c:v>
                </c:pt>
                <c:pt idx="352">
                  <c:v>1702924200</c:v>
                </c:pt>
                <c:pt idx="353">
                  <c:v>1703010600</c:v>
                </c:pt>
                <c:pt idx="354">
                  <c:v>1703097000</c:v>
                </c:pt>
                <c:pt idx="355">
                  <c:v>1703183400</c:v>
                </c:pt>
                <c:pt idx="356">
                  <c:v>1703269800</c:v>
                </c:pt>
                <c:pt idx="357">
                  <c:v>1703356200</c:v>
                </c:pt>
                <c:pt idx="358">
                  <c:v>1703442600</c:v>
                </c:pt>
                <c:pt idx="359">
                  <c:v>1703529000</c:v>
                </c:pt>
                <c:pt idx="360">
                  <c:v>1703615400</c:v>
                </c:pt>
                <c:pt idx="361">
                  <c:v>1703701800</c:v>
                </c:pt>
                <c:pt idx="362">
                  <c:v>1703788200</c:v>
                </c:pt>
                <c:pt idx="363">
                  <c:v>1703874600</c:v>
                </c:pt>
                <c:pt idx="364">
                  <c:v>1703961000</c:v>
                </c:pt>
                <c:pt idx="365">
                  <c:v>1704047400</c:v>
                </c:pt>
                <c:pt idx="366">
                  <c:v>1704133800</c:v>
                </c:pt>
                <c:pt idx="367">
                  <c:v>1704220200</c:v>
                </c:pt>
                <c:pt idx="368">
                  <c:v>1704306600</c:v>
                </c:pt>
                <c:pt idx="369">
                  <c:v>1704393000</c:v>
                </c:pt>
                <c:pt idx="370">
                  <c:v>1704479400</c:v>
                </c:pt>
                <c:pt idx="371">
                  <c:v>1704565800</c:v>
                </c:pt>
                <c:pt idx="372">
                  <c:v>1704652200</c:v>
                </c:pt>
                <c:pt idx="373">
                  <c:v>1704738600</c:v>
                </c:pt>
                <c:pt idx="374">
                  <c:v>1704825000</c:v>
                </c:pt>
                <c:pt idx="375">
                  <c:v>1704911400</c:v>
                </c:pt>
                <c:pt idx="376">
                  <c:v>1704997800</c:v>
                </c:pt>
                <c:pt idx="377">
                  <c:v>1705084200</c:v>
                </c:pt>
                <c:pt idx="378">
                  <c:v>1705170600</c:v>
                </c:pt>
                <c:pt idx="379">
                  <c:v>1705257000</c:v>
                </c:pt>
                <c:pt idx="380">
                  <c:v>1705343400</c:v>
                </c:pt>
                <c:pt idx="381">
                  <c:v>1705429800</c:v>
                </c:pt>
                <c:pt idx="382">
                  <c:v>1705516200</c:v>
                </c:pt>
                <c:pt idx="383">
                  <c:v>1705602600</c:v>
                </c:pt>
                <c:pt idx="384">
                  <c:v>1705689000</c:v>
                </c:pt>
                <c:pt idx="385">
                  <c:v>1705775400</c:v>
                </c:pt>
                <c:pt idx="386">
                  <c:v>1705861800</c:v>
                </c:pt>
                <c:pt idx="387">
                  <c:v>1705948200</c:v>
                </c:pt>
                <c:pt idx="388">
                  <c:v>1706034600</c:v>
                </c:pt>
                <c:pt idx="389">
                  <c:v>1706121000</c:v>
                </c:pt>
                <c:pt idx="390">
                  <c:v>1706207400</c:v>
                </c:pt>
                <c:pt idx="391">
                  <c:v>1706293800</c:v>
                </c:pt>
                <c:pt idx="392">
                  <c:v>1706380200</c:v>
                </c:pt>
                <c:pt idx="393">
                  <c:v>1706466600</c:v>
                </c:pt>
                <c:pt idx="394">
                  <c:v>1706553000</c:v>
                </c:pt>
                <c:pt idx="395">
                  <c:v>1706639400</c:v>
                </c:pt>
                <c:pt idx="396">
                  <c:v>1706725800</c:v>
                </c:pt>
                <c:pt idx="397">
                  <c:v>1706812200</c:v>
                </c:pt>
                <c:pt idx="398">
                  <c:v>1706898600</c:v>
                </c:pt>
                <c:pt idx="399">
                  <c:v>1706985000</c:v>
                </c:pt>
                <c:pt idx="400">
                  <c:v>1707071400</c:v>
                </c:pt>
                <c:pt idx="401">
                  <c:v>1707157800</c:v>
                </c:pt>
                <c:pt idx="402">
                  <c:v>1707244200</c:v>
                </c:pt>
                <c:pt idx="403">
                  <c:v>1707330600</c:v>
                </c:pt>
                <c:pt idx="404">
                  <c:v>1707417000</c:v>
                </c:pt>
                <c:pt idx="405">
                  <c:v>1707503400</c:v>
                </c:pt>
                <c:pt idx="406">
                  <c:v>1707589800</c:v>
                </c:pt>
                <c:pt idx="407">
                  <c:v>1707676200</c:v>
                </c:pt>
                <c:pt idx="408">
                  <c:v>1707762600</c:v>
                </c:pt>
                <c:pt idx="409">
                  <c:v>1707849000</c:v>
                </c:pt>
                <c:pt idx="410">
                  <c:v>1707935400</c:v>
                </c:pt>
                <c:pt idx="411">
                  <c:v>1708021800</c:v>
                </c:pt>
                <c:pt idx="412">
                  <c:v>1708108200</c:v>
                </c:pt>
                <c:pt idx="413">
                  <c:v>1708194600</c:v>
                </c:pt>
                <c:pt idx="414">
                  <c:v>1708281000</c:v>
                </c:pt>
                <c:pt idx="415">
                  <c:v>1708367400</c:v>
                </c:pt>
                <c:pt idx="416">
                  <c:v>1708453800</c:v>
                </c:pt>
                <c:pt idx="417">
                  <c:v>1708540200</c:v>
                </c:pt>
                <c:pt idx="418">
                  <c:v>1708626600</c:v>
                </c:pt>
                <c:pt idx="419">
                  <c:v>1708713000</c:v>
                </c:pt>
                <c:pt idx="420">
                  <c:v>1708799400</c:v>
                </c:pt>
                <c:pt idx="421">
                  <c:v>1708885800</c:v>
                </c:pt>
                <c:pt idx="422">
                  <c:v>1708972200</c:v>
                </c:pt>
                <c:pt idx="423">
                  <c:v>1709058600</c:v>
                </c:pt>
                <c:pt idx="424">
                  <c:v>1709145000</c:v>
                </c:pt>
                <c:pt idx="425">
                  <c:v>1709231400</c:v>
                </c:pt>
                <c:pt idx="426">
                  <c:v>1709317800</c:v>
                </c:pt>
                <c:pt idx="427">
                  <c:v>1709404200</c:v>
                </c:pt>
                <c:pt idx="428">
                  <c:v>1709490600</c:v>
                </c:pt>
                <c:pt idx="429">
                  <c:v>1709577000</c:v>
                </c:pt>
                <c:pt idx="430">
                  <c:v>1709663400</c:v>
                </c:pt>
                <c:pt idx="431">
                  <c:v>1709749800</c:v>
                </c:pt>
                <c:pt idx="432">
                  <c:v>1709836200</c:v>
                </c:pt>
                <c:pt idx="433">
                  <c:v>1709922600</c:v>
                </c:pt>
                <c:pt idx="434">
                  <c:v>1710009000</c:v>
                </c:pt>
                <c:pt idx="435">
                  <c:v>1710095400</c:v>
                </c:pt>
                <c:pt idx="436">
                  <c:v>1710181800</c:v>
                </c:pt>
                <c:pt idx="437">
                  <c:v>1710268200</c:v>
                </c:pt>
                <c:pt idx="438">
                  <c:v>1710354600</c:v>
                </c:pt>
                <c:pt idx="439">
                  <c:v>1710441000</c:v>
                </c:pt>
                <c:pt idx="440">
                  <c:v>1710527400</c:v>
                </c:pt>
                <c:pt idx="441">
                  <c:v>1710613800</c:v>
                </c:pt>
                <c:pt idx="442">
                  <c:v>1710700200</c:v>
                </c:pt>
                <c:pt idx="443">
                  <c:v>1710786600</c:v>
                </c:pt>
                <c:pt idx="444">
                  <c:v>1710873000</c:v>
                </c:pt>
                <c:pt idx="445">
                  <c:v>1710959400</c:v>
                </c:pt>
                <c:pt idx="446">
                  <c:v>1711045800</c:v>
                </c:pt>
                <c:pt idx="447">
                  <c:v>1711132200</c:v>
                </c:pt>
                <c:pt idx="448">
                  <c:v>1711218600</c:v>
                </c:pt>
                <c:pt idx="449">
                  <c:v>1711305000</c:v>
                </c:pt>
                <c:pt idx="450">
                  <c:v>1711391400</c:v>
                </c:pt>
                <c:pt idx="451">
                  <c:v>1711477800</c:v>
                </c:pt>
                <c:pt idx="452">
                  <c:v>1711564200</c:v>
                </c:pt>
                <c:pt idx="453">
                  <c:v>1711650600</c:v>
                </c:pt>
                <c:pt idx="454">
                  <c:v>1711737000</c:v>
                </c:pt>
                <c:pt idx="455">
                  <c:v>1711823400</c:v>
                </c:pt>
                <c:pt idx="456">
                  <c:v>1711909800</c:v>
                </c:pt>
                <c:pt idx="457">
                  <c:v>1711996200</c:v>
                </c:pt>
                <c:pt idx="458">
                  <c:v>1712082600</c:v>
                </c:pt>
                <c:pt idx="459">
                  <c:v>1712169000</c:v>
                </c:pt>
                <c:pt idx="460">
                  <c:v>1712255400</c:v>
                </c:pt>
                <c:pt idx="461">
                  <c:v>1712341800</c:v>
                </c:pt>
                <c:pt idx="462">
                  <c:v>1712428200</c:v>
                </c:pt>
                <c:pt idx="463">
                  <c:v>1712514600</c:v>
                </c:pt>
                <c:pt idx="464">
                  <c:v>1712601000</c:v>
                </c:pt>
                <c:pt idx="465">
                  <c:v>1712687400</c:v>
                </c:pt>
                <c:pt idx="466">
                  <c:v>1712773800</c:v>
                </c:pt>
                <c:pt idx="467">
                  <c:v>1712860200</c:v>
                </c:pt>
                <c:pt idx="468">
                  <c:v>1712946600</c:v>
                </c:pt>
                <c:pt idx="469">
                  <c:v>1713033000</c:v>
                </c:pt>
                <c:pt idx="470">
                  <c:v>1713119400</c:v>
                </c:pt>
                <c:pt idx="471">
                  <c:v>1713205800</c:v>
                </c:pt>
                <c:pt idx="472">
                  <c:v>1713292200</c:v>
                </c:pt>
                <c:pt idx="473">
                  <c:v>1713378600</c:v>
                </c:pt>
                <c:pt idx="474">
                  <c:v>1713465000</c:v>
                </c:pt>
                <c:pt idx="475">
                  <c:v>1713551400</c:v>
                </c:pt>
                <c:pt idx="476">
                  <c:v>1713637800</c:v>
                </c:pt>
                <c:pt idx="477">
                  <c:v>1713724200</c:v>
                </c:pt>
                <c:pt idx="478">
                  <c:v>1713810600</c:v>
                </c:pt>
                <c:pt idx="479">
                  <c:v>1713897000</c:v>
                </c:pt>
                <c:pt idx="480">
                  <c:v>1713983400</c:v>
                </c:pt>
                <c:pt idx="481">
                  <c:v>1714069800</c:v>
                </c:pt>
                <c:pt idx="482">
                  <c:v>1714156200</c:v>
                </c:pt>
                <c:pt idx="483">
                  <c:v>1714242600</c:v>
                </c:pt>
                <c:pt idx="484">
                  <c:v>1714329000</c:v>
                </c:pt>
                <c:pt idx="485">
                  <c:v>1714415400</c:v>
                </c:pt>
              </c:numCache>
            </c:numRef>
          </c:cat>
          <c:val>
            <c:numRef>
              <c:f>'v1_Algo_int_model_Jan23-Ap'!$I$2:$I$487</c:f>
              <c:numCache>
                <c:formatCode>0.0000</c:formatCode>
                <c:ptCount val="48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12.799280000000007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10.962826666666672</c:v>
                </c:pt>
                <c:pt idx="23">
                  <c:v>10.647093333333331</c:v>
                </c:pt>
                <c:pt idx="24">
                  <c:v>10</c:v>
                </c:pt>
                <c:pt idx="25">
                  <c:v>10.095279999999995</c:v>
                </c:pt>
                <c:pt idx="26">
                  <c:v>11.164133333333339</c:v>
                </c:pt>
                <c:pt idx="27">
                  <c:v>12.749413333333331</c:v>
                </c:pt>
                <c:pt idx="28">
                  <c:v>11.235280000000003</c:v>
                </c:pt>
                <c:pt idx="29">
                  <c:v>13.702720000000001</c:v>
                </c:pt>
                <c:pt idx="30">
                  <c:v>10</c:v>
                </c:pt>
                <c:pt idx="31">
                  <c:v>12.058960000000004</c:v>
                </c:pt>
                <c:pt idx="32">
                  <c:v>12.605680000000005</c:v>
                </c:pt>
                <c:pt idx="33">
                  <c:v>13.541013333333337</c:v>
                </c:pt>
                <c:pt idx="34">
                  <c:v>14.000026666666669</c:v>
                </c:pt>
                <c:pt idx="35">
                  <c:v>14.586106666666666</c:v>
                </c:pt>
                <c:pt idx="36">
                  <c:v>13.675759999999999</c:v>
                </c:pt>
                <c:pt idx="37">
                  <c:v>10</c:v>
                </c:pt>
                <c:pt idx="38">
                  <c:v>16.508453333333328</c:v>
                </c:pt>
                <c:pt idx="39">
                  <c:v>15.462719999999997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10.393359999999999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12.300906666666668</c:v>
                </c:pt>
                <c:pt idx="104">
                  <c:v>13.521786666666671</c:v>
                </c:pt>
                <c:pt idx="105">
                  <c:v>15.379946666666664</c:v>
                </c:pt>
                <c:pt idx="106">
                  <c:v>14.431919999999998</c:v>
                </c:pt>
                <c:pt idx="107">
                  <c:v>10.63586666666667</c:v>
                </c:pt>
                <c:pt idx="108">
                  <c:v>11.959333333333339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16.948720000000002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12.825173333333334</c:v>
                </c:pt>
                <c:pt idx="307">
                  <c:v>13.593893333333341</c:v>
                </c:pt>
                <c:pt idx="308">
                  <c:v>12.532426666666662</c:v>
                </c:pt>
                <c:pt idx="309">
                  <c:v>14.165786666666664</c:v>
                </c:pt>
                <c:pt idx="310">
                  <c:v>17.784746666666667</c:v>
                </c:pt>
                <c:pt idx="311">
                  <c:v>14.962959999999997</c:v>
                </c:pt>
                <c:pt idx="312">
                  <c:v>16.292746666666662</c:v>
                </c:pt>
                <c:pt idx="313">
                  <c:v>17.672533333333341</c:v>
                </c:pt>
                <c:pt idx="314">
                  <c:v>20.912293333333334</c:v>
                </c:pt>
                <c:pt idx="315">
                  <c:v>20.088720000000006</c:v>
                </c:pt>
                <c:pt idx="316">
                  <c:v>19.031546666666671</c:v>
                </c:pt>
                <c:pt idx="317">
                  <c:v>13.377920000000005</c:v>
                </c:pt>
                <c:pt idx="318">
                  <c:v>13.228640000000002</c:v>
                </c:pt>
                <c:pt idx="319">
                  <c:v>17.62645333333333</c:v>
                </c:pt>
                <c:pt idx="320">
                  <c:v>15.841973333333334</c:v>
                </c:pt>
                <c:pt idx="321">
                  <c:v>14.699466666666664</c:v>
                </c:pt>
                <c:pt idx="322">
                  <c:v>17.109413333333332</c:v>
                </c:pt>
                <c:pt idx="323">
                  <c:v>18.247680000000003</c:v>
                </c:pt>
                <c:pt idx="324">
                  <c:v>17.201999999999995</c:v>
                </c:pt>
                <c:pt idx="325">
                  <c:v>13.040053333333338</c:v>
                </c:pt>
                <c:pt idx="326">
                  <c:v>17.500213333333328</c:v>
                </c:pt>
                <c:pt idx="327">
                  <c:v>18.475360000000006</c:v>
                </c:pt>
                <c:pt idx="328">
                  <c:v>18.43989333333333</c:v>
                </c:pt>
                <c:pt idx="329">
                  <c:v>20.460266666666662</c:v>
                </c:pt>
                <c:pt idx="330">
                  <c:v>19.141039999999997</c:v>
                </c:pt>
                <c:pt idx="331">
                  <c:v>16.777733333333334</c:v>
                </c:pt>
                <c:pt idx="332">
                  <c:v>18.183413333333341</c:v>
                </c:pt>
                <c:pt idx="333">
                  <c:v>17.469466666666662</c:v>
                </c:pt>
                <c:pt idx="334">
                  <c:v>16.431039999999996</c:v>
                </c:pt>
                <c:pt idx="335">
                  <c:v>18.898613333333337</c:v>
                </c:pt>
                <c:pt idx="336">
                  <c:v>21.64912</c:v>
                </c:pt>
                <c:pt idx="337">
                  <c:v>20.856640000000006</c:v>
                </c:pt>
                <c:pt idx="338">
                  <c:v>23.451866666666668</c:v>
                </c:pt>
                <c:pt idx="339">
                  <c:v>26.895626666666672</c:v>
                </c:pt>
                <c:pt idx="340">
                  <c:v>29.56781333333333</c:v>
                </c:pt>
                <c:pt idx="341">
                  <c:v>31.09970666666667</c:v>
                </c:pt>
                <c:pt idx="342">
                  <c:v>46.093466666666671</c:v>
                </c:pt>
                <c:pt idx="343">
                  <c:v>46.385279999999995</c:v>
                </c:pt>
                <c:pt idx="344">
                  <c:v>47.780506666666668</c:v>
                </c:pt>
                <c:pt idx="345">
                  <c:v>39.600560000000009</c:v>
                </c:pt>
                <c:pt idx="346">
                  <c:v>43.641893333333336</c:v>
                </c:pt>
                <c:pt idx="347">
                  <c:v>50</c:v>
                </c:pt>
                <c:pt idx="348">
                  <c:v>50</c:v>
                </c:pt>
                <c:pt idx="349">
                  <c:v>45.12301333333334</c:v>
                </c:pt>
                <c:pt idx="350">
                  <c:v>45.657386666666667</c:v>
                </c:pt>
                <c:pt idx="351">
                  <c:v>41.167226666666664</c:v>
                </c:pt>
                <c:pt idx="352">
                  <c:v>45.566053333333336</c:v>
                </c:pt>
                <c:pt idx="353">
                  <c:v>41.222666666666676</c:v>
                </c:pt>
                <c:pt idx="354">
                  <c:v>45.005253333333343</c:v>
                </c:pt>
                <c:pt idx="355">
                  <c:v>50</c:v>
                </c:pt>
                <c:pt idx="356">
                  <c:v>48.861333333333334</c:v>
                </c:pt>
                <c:pt idx="357">
                  <c:v>47.354826666666675</c:v>
                </c:pt>
                <c:pt idx="358">
                  <c:v>43.502079999999999</c:v>
                </c:pt>
                <c:pt idx="359">
                  <c:v>48.982533333333336</c:v>
                </c:pt>
                <c:pt idx="360">
                  <c:v>45.889466666666664</c:v>
                </c:pt>
                <c:pt idx="361">
                  <c:v>50</c:v>
                </c:pt>
                <c:pt idx="362">
                  <c:v>47.152133333333332</c:v>
                </c:pt>
                <c:pt idx="363">
                  <c:v>46.007946666666669</c:v>
                </c:pt>
                <c:pt idx="364">
                  <c:v>45.154826666666672</c:v>
                </c:pt>
                <c:pt idx="365">
                  <c:v>43.466640000000012</c:v>
                </c:pt>
                <c:pt idx="366">
                  <c:v>48.624533333333332</c:v>
                </c:pt>
                <c:pt idx="367">
                  <c:v>45.530346666666667</c:v>
                </c:pt>
                <c:pt idx="368">
                  <c:v>39.410266666666672</c:v>
                </c:pt>
                <c:pt idx="369">
                  <c:v>41.919866666666664</c:v>
                </c:pt>
                <c:pt idx="370">
                  <c:v>37.210373333333337</c:v>
                </c:pt>
                <c:pt idx="371">
                  <c:v>34.964639999999996</c:v>
                </c:pt>
                <c:pt idx="372">
                  <c:v>29.59320000000001</c:v>
                </c:pt>
                <c:pt idx="373">
                  <c:v>40.18976</c:v>
                </c:pt>
                <c:pt idx="374">
                  <c:v>33.673146666666668</c:v>
                </c:pt>
                <c:pt idx="375">
                  <c:v>44.351173333333328</c:v>
                </c:pt>
                <c:pt idx="376">
                  <c:v>44.875466666666675</c:v>
                </c:pt>
                <c:pt idx="377">
                  <c:v>38.513439999999996</c:v>
                </c:pt>
                <c:pt idx="378">
                  <c:v>38.922719999999998</c:v>
                </c:pt>
                <c:pt idx="379">
                  <c:v>34.604106666666667</c:v>
                </c:pt>
                <c:pt idx="380">
                  <c:v>35.230346666666669</c:v>
                </c:pt>
                <c:pt idx="381">
                  <c:v>36.456853333333328</c:v>
                </c:pt>
                <c:pt idx="382">
                  <c:v>34.420799999999993</c:v>
                </c:pt>
                <c:pt idx="383">
                  <c:v>30.460106666666665</c:v>
                </c:pt>
                <c:pt idx="384">
                  <c:v>31.379306666666672</c:v>
                </c:pt>
                <c:pt idx="385">
                  <c:v>33.478960000000001</c:v>
                </c:pt>
                <c:pt idx="386">
                  <c:v>31.54712</c:v>
                </c:pt>
                <c:pt idx="387">
                  <c:v>26.988880000000005</c:v>
                </c:pt>
                <c:pt idx="388">
                  <c:v>28.57370666666667</c:v>
                </c:pt>
                <c:pt idx="389">
                  <c:v>28.563786666666669</c:v>
                </c:pt>
                <c:pt idx="390">
                  <c:v>26.672933333333336</c:v>
                </c:pt>
                <c:pt idx="391">
                  <c:v>29.824559999999998</c:v>
                </c:pt>
                <c:pt idx="392">
                  <c:v>29.961573333333334</c:v>
                </c:pt>
                <c:pt idx="393">
                  <c:v>30.327093333333334</c:v>
                </c:pt>
                <c:pt idx="394">
                  <c:v>36.534213333333334</c:v>
                </c:pt>
                <c:pt idx="395">
                  <c:v>34.027493333333339</c:v>
                </c:pt>
                <c:pt idx="396">
                  <c:v>30.912506666666673</c:v>
                </c:pt>
                <c:pt idx="397">
                  <c:v>32.253573333333343</c:v>
                </c:pt>
                <c:pt idx="398">
                  <c:v>33.698133333333338</c:v>
                </c:pt>
                <c:pt idx="399">
                  <c:v>33.300853333333329</c:v>
                </c:pt>
                <c:pt idx="400">
                  <c:v>30.211573333333337</c:v>
                </c:pt>
                <c:pt idx="401">
                  <c:v>29.947706666666662</c:v>
                </c:pt>
                <c:pt idx="402">
                  <c:v>30.721760000000003</c:v>
                </c:pt>
                <c:pt idx="403">
                  <c:v>31.224533333333337</c:v>
                </c:pt>
                <c:pt idx="404">
                  <c:v>35.665680000000002</c:v>
                </c:pt>
                <c:pt idx="405">
                  <c:v>36.906293333333338</c:v>
                </c:pt>
                <c:pt idx="406">
                  <c:v>38.109360000000002</c:v>
                </c:pt>
                <c:pt idx="407">
                  <c:v>35.863253333333333</c:v>
                </c:pt>
                <c:pt idx="408">
                  <c:v>39.034853333333345</c:v>
                </c:pt>
                <c:pt idx="409">
                  <c:v>36.331653333333335</c:v>
                </c:pt>
                <c:pt idx="410">
                  <c:v>41.073146666666659</c:v>
                </c:pt>
                <c:pt idx="411">
                  <c:v>45.873413333333332</c:v>
                </c:pt>
                <c:pt idx="412">
                  <c:v>42.435466666666677</c:v>
                </c:pt>
                <c:pt idx="413">
                  <c:v>43.982266666666682</c:v>
                </c:pt>
                <c:pt idx="414">
                  <c:v>45.183546666666672</c:v>
                </c:pt>
                <c:pt idx="415">
                  <c:v>46.764426666666672</c:v>
                </c:pt>
                <c:pt idx="416">
                  <c:v>45.081520000000012</c:v>
                </c:pt>
                <c:pt idx="417">
                  <c:v>41.26141333333333</c:v>
                </c:pt>
                <c:pt idx="418">
                  <c:v>39.308799999999998</c:v>
                </c:pt>
                <c:pt idx="419">
                  <c:v>39.116399999999999</c:v>
                </c:pt>
                <c:pt idx="420">
                  <c:v>41.488639999999997</c:v>
                </c:pt>
                <c:pt idx="421">
                  <c:v>40.673333333333339</c:v>
                </c:pt>
                <c:pt idx="422">
                  <c:v>45.03416</c:v>
                </c:pt>
                <c:pt idx="423">
                  <c:v>45.81504000000001</c:v>
                </c:pt>
                <c:pt idx="424">
                  <c:v>46.836239999999997</c:v>
                </c:pt>
                <c:pt idx="425">
                  <c:v>48.435013333333345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40.643733333333344</c:v>
                </c:pt>
                <c:pt idx="442">
                  <c:v>44.940533333333335</c:v>
                </c:pt>
                <c:pt idx="443">
                  <c:v>42.084960000000002</c:v>
                </c:pt>
                <c:pt idx="444">
                  <c:v>33.471413333333331</c:v>
                </c:pt>
                <c:pt idx="445">
                  <c:v>44.379199999999997</c:v>
                </c:pt>
                <c:pt idx="446">
                  <c:v>42.969440000000006</c:v>
                </c:pt>
                <c:pt idx="447">
                  <c:v>39.430480000000003</c:v>
                </c:pt>
                <c:pt idx="448">
                  <c:v>41.618186666666666</c:v>
                </c:pt>
                <c:pt idx="449">
                  <c:v>44.645093333333342</c:v>
                </c:pt>
                <c:pt idx="450">
                  <c:v>45.105946666666661</c:v>
                </c:pt>
                <c:pt idx="451">
                  <c:v>45.80192000000001</c:v>
                </c:pt>
                <c:pt idx="452">
                  <c:v>43.490960000000015</c:v>
                </c:pt>
                <c:pt idx="453">
                  <c:v>43.626640000000009</c:v>
                </c:pt>
                <c:pt idx="454">
                  <c:v>45.710613333333328</c:v>
                </c:pt>
                <c:pt idx="455">
                  <c:v>42.275546666666663</c:v>
                </c:pt>
                <c:pt idx="456">
                  <c:v>43.125493333333331</c:v>
                </c:pt>
                <c:pt idx="457">
                  <c:v>38.902853333333333</c:v>
                </c:pt>
                <c:pt idx="458">
                  <c:v>32.952026666666669</c:v>
                </c:pt>
                <c:pt idx="459">
                  <c:v>31.83568</c:v>
                </c:pt>
                <c:pt idx="460">
                  <c:v>33.604213333333334</c:v>
                </c:pt>
                <c:pt idx="461">
                  <c:v>32.795866666666676</c:v>
                </c:pt>
                <c:pt idx="462">
                  <c:v>34.080373333333341</c:v>
                </c:pt>
                <c:pt idx="463">
                  <c:v>34.81789333333333</c:v>
                </c:pt>
                <c:pt idx="464">
                  <c:v>38.610346666666665</c:v>
                </c:pt>
                <c:pt idx="465">
                  <c:v>35.373866666666665</c:v>
                </c:pt>
                <c:pt idx="466">
                  <c:v>34.457866666666668</c:v>
                </c:pt>
                <c:pt idx="467">
                  <c:v>34.528560000000006</c:v>
                </c:pt>
                <c:pt idx="468">
                  <c:v>22.720400000000009</c:v>
                </c:pt>
                <c:pt idx="469">
                  <c:v>21.764773333333334</c:v>
                </c:pt>
                <c:pt idx="470">
                  <c:v>32.917973333333336</c:v>
                </c:pt>
                <c:pt idx="471">
                  <c:v>30.928426666666674</c:v>
                </c:pt>
                <c:pt idx="472">
                  <c:v>30.816586666666673</c:v>
                </c:pt>
                <c:pt idx="473">
                  <c:v>27.688400000000001</c:v>
                </c:pt>
                <c:pt idx="474">
                  <c:v>30.299733333333336</c:v>
                </c:pt>
                <c:pt idx="475">
                  <c:v>32.657146666666662</c:v>
                </c:pt>
                <c:pt idx="476">
                  <c:v>37.466799999999999</c:v>
                </c:pt>
                <c:pt idx="477">
                  <c:v>35.181466666666672</c:v>
                </c:pt>
                <c:pt idx="478">
                  <c:v>38.184480000000001</c:v>
                </c:pt>
                <c:pt idx="479">
                  <c:v>34.847200000000015</c:v>
                </c:pt>
                <c:pt idx="480">
                  <c:v>30.197706666666662</c:v>
                </c:pt>
                <c:pt idx="481">
                  <c:v>29.200080000000007</c:v>
                </c:pt>
                <c:pt idx="482">
                  <c:v>27.70661333333333</c:v>
                </c:pt>
                <c:pt idx="483">
                  <c:v>28.844240000000003</c:v>
                </c:pt>
                <c:pt idx="484">
                  <c:v>27.324533333333335</c:v>
                </c:pt>
                <c:pt idx="485">
                  <c:v>26.831093333333335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8-4003-81B6-BF641EBA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55349"/>
        <c:axId val="334633460"/>
      </c:lineChart>
      <c:lineChart>
        <c:grouping val="standard"/>
        <c:varyColors val="0"/>
        <c:ser>
          <c:idx val="1"/>
          <c:order val="1"/>
          <c:tx>
            <c:strRef>
              <c:f>'v1_Algo_int_model_Jan23-Ap'!$C$1</c:f>
              <c:strCache>
                <c:ptCount val="1"/>
                <c:pt idx="0">
                  <c:v>iUSD_price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'v1_Algo_int_model_Jan23-Ap'!$B$2:$B$487</c:f>
              <c:numCache>
                <c:formatCode>General</c:formatCode>
                <c:ptCount val="486"/>
                <c:pt idx="0">
                  <c:v>1672511400</c:v>
                </c:pt>
                <c:pt idx="1">
                  <c:v>1672597800</c:v>
                </c:pt>
                <c:pt idx="2">
                  <c:v>1672684200</c:v>
                </c:pt>
                <c:pt idx="3">
                  <c:v>1672770600</c:v>
                </c:pt>
                <c:pt idx="4">
                  <c:v>1672857000</c:v>
                </c:pt>
                <c:pt idx="5">
                  <c:v>1672943400</c:v>
                </c:pt>
                <c:pt idx="6">
                  <c:v>1673029800</c:v>
                </c:pt>
                <c:pt idx="7">
                  <c:v>1673116200</c:v>
                </c:pt>
                <c:pt idx="8">
                  <c:v>1673202600</c:v>
                </c:pt>
                <c:pt idx="9">
                  <c:v>1673289000</c:v>
                </c:pt>
                <c:pt idx="10">
                  <c:v>1673375400</c:v>
                </c:pt>
                <c:pt idx="11">
                  <c:v>1673461800</c:v>
                </c:pt>
                <c:pt idx="12">
                  <c:v>1673548200</c:v>
                </c:pt>
                <c:pt idx="13">
                  <c:v>1673634600</c:v>
                </c:pt>
                <c:pt idx="14">
                  <c:v>1673721000</c:v>
                </c:pt>
                <c:pt idx="15">
                  <c:v>1673807400</c:v>
                </c:pt>
                <c:pt idx="16">
                  <c:v>1673893800</c:v>
                </c:pt>
                <c:pt idx="17">
                  <c:v>1673980200</c:v>
                </c:pt>
                <c:pt idx="18">
                  <c:v>1674066600</c:v>
                </c:pt>
                <c:pt idx="19">
                  <c:v>1674153000</c:v>
                </c:pt>
                <c:pt idx="20">
                  <c:v>1674239400</c:v>
                </c:pt>
                <c:pt idx="21">
                  <c:v>1674325800</c:v>
                </c:pt>
                <c:pt idx="22">
                  <c:v>1674412200</c:v>
                </c:pt>
                <c:pt idx="23">
                  <c:v>1674498600</c:v>
                </c:pt>
                <c:pt idx="24">
                  <c:v>1674585000</c:v>
                </c:pt>
                <c:pt idx="25">
                  <c:v>1674671400</c:v>
                </c:pt>
                <c:pt idx="26">
                  <c:v>1674757800</c:v>
                </c:pt>
                <c:pt idx="27">
                  <c:v>1674844200</c:v>
                </c:pt>
                <c:pt idx="28">
                  <c:v>1674930600</c:v>
                </c:pt>
                <c:pt idx="29">
                  <c:v>1675017000</c:v>
                </c:pt>
                <c:pt idx="30">
                  <c:v>1675103400</c:v>
                </c:pt>
                <c:pt idx="31">
                  <c:v>1675189800</c:v>
                </c:pt>
                <c:pt idx="32">
                  <c:v>1675276200</c:v>
                </c:pt>
                <c:pt idx="33">
                  <c:v>1675362600</c:v>
                </c:pt>
                <c:pt idx="34">
                  <c:v>1675449000</c:v>
                </c:pt>
                <c:pt idx="35">
                  <c:v>1675535400</c:v>
                </c:pt>
                <c:pt idx="36">
                  <c:v>1675621800</c:v>
                </c:pt>
                <c:pt idx="37">
                  <c:v>1675708200</c:v>
                </c:pt>
                <c:pt idx="38">
                  <c:v>1675794600</c:v>
                </c:pt>
                <c:pt idx="39">
                  <c:v>1675881000</c:v>
                </c:pt>
                <c:pt idx="40">
                  <c:v>1675967400</c:v>
                </c:pt>
                <c:pt idx="41">
                  <c:v>1676053800</c:v>
                </c:pt>
                <c:pt idx="42">
                  <c:v>1676140200</c:v>
                </c:pt>
                <c:pt idx="43">
                  <c:v>1676226600</c:v>
                </c:pt>
                <c:pt idx="44">
                  <c:v>1676313000</c:v>
                </c:pt>
                <c:pt idx="45">
                  <c:v>1676399400</c:v>
                </c:pt>
                <c:pt idx="46">
                  <c:v>1676485800</c:v>
                </c:pt>
                <c:pt idx="47">
                  <c:v>1676572200</c:v>
                </c:pt>
                <c:pt idx="48" formatCode="#,##0">
                  <c:v>1676658600</c:v>
                </c:pt>
                <c:pt idx="49" formatCode="#,##0">
                  <c:v>1676745000</c:v>
                </c:pt>
                <c:pt idx="50" formatCode="#,##0">
                  <c:v>1676831400</c:v>
                </c:pt>
                <c:pt idx="51" formatCode="#,##0">
                  <c:v>1676917800</c:v>
                </c:pt>
                <c:pt idx="52" formatCode="#,##0">
                  <c:v>1677004200</c:v>
                </c:pt>
                <c:pt idx="53" formatCode="#,##0">
                  <c:v>1677090600</c:v>
                </c:pt>
                <c:pt idx="54" formatCode="#,##0">
                  <c:v>1677177000</c:v>
                </c:pt>
                <c:pt idx="55" formatCode="#,##0">
                  <c:v>1677263400</c:v>
                </c:pt>
                <c:pt idx="56" formatCode="#,##0">
                  <c:v>1677349800</c:v>
                </c:pt>
                <c:pt idx="57" formatCode="#,##0">
                  <c:v>1677436200</c:v>
                </c:pt>
                <c:pt idx="58" formatCode="#,##0">
                  <c:v>1677522600</c:v>
                </c:pt>
                <c:pt idx="59" formatCode="#,##0">
                  <c:v>1677609000</c:v>
                </c:pt>
                <c:pt idx="60" formatCode="#,##0">
                  <c:v>1677695400</c:v>
                </c:pt>
                <c:pt idx="61" formatCode="#,##0">
                  <c:v>1677781800</c:v>
                </c:pt>
                <c:pt idx="62" formatCode="#,##0">
                  <c:v>1677868200</c:v>
                </c:pt>
                <c:pt idx="63" formatCode="#,##0">
                  <c:v>1677954600</c:v>
                </c:pt>
                <c:pt idx="64" formatCode="#,##0">
                  <c:v>1678041000</c:v>
                </c:pt>
                <c:pt idx="65" formatCode="#,##0">
                  <c:v>1678127400</c:v>
                </c:pt>
                <c:pt idx="66" formatCode="#,##0">
                  <c:v>1678213800</c:v>
                </c:pt>
                <c:pt idx="67" formatCode="#,##0">
                  <c:v>1678300200</c:v>
                </c:pt>
                <c:pt idx="68" formatCode="#,##0">
                  <c:v>1678386600</c:v>
                </c:pt>
                <c:pt idx="69" formatCode="#,##0">
                  <c:v>1678473000</c:v>
                </c:pt>
                <c:pt idx="70" formatCode="#,##0">
                  <c:v>1678559400</c:v>
                </c:pt>
                <c:pt idx="71" formatCode="#,##0">
                  <c:v>1678645800</c:v>
                </c:pt>
                <c:pt idx="72" formatCode="#,##0">
                  <c:v>1678732200</c:v>
                </c:pt>
                <c:pt idx="73">
                  <c:v>1678818600</c:v>
                </c:pt>
                <c:pt idx="74">
                  <c:v>1678905000</c:v>
                </c:pt>
                <c:pt idx="75">
                  <c:v>1678991400</c:v>
                </c:pt>
                <c:pt idx="76">
                  <c:v>1679077800</c:v>
                </c:pt>
                <c:pt idx="77">
                  <c:v>1679164200</c:v>
                </c:pt>
                <c:pt idx="78">
                  <c:v>1679250600</c:v>
                </c:pt>
                <c:pt idx="79">
                  <c:v>1679337000</c:v>
                </c:pt>
                <c:pt idx="80">
                  <c:v>1679423400</c:v>
                </c:pt>
                <c:pt idx="81">
                  <c:v>1679509800</c:v>
                </c:pt>
                <c:pt idx="82">
                  <c:v>1679596200</c:v>
                </c:pt>
                <c:pt idx="83">
                  <c:v>1679682600</c:v>
                </c:pt>
                <c:pt idx="84">
                  <c:v>1679769000</c:v>
                </c:pt>
                <c:pt idx="85">
                  <c:v>1679855400</c:v>
                </c:pt>
                <c:pt idx="86">
                  <c:v>1679941800</c:v>
                </c:pt>
                <c:pt idx="87">
                  <c:v>1680028200</c:v>
                </c:pt>
                <c:pt idx="88">
                  <c:v>1680114600</c:v>
                </c:pt>
                <c:pt idx="89">
                  <c:v>1680201000</c:v>
                </c:pt>
                <c:pt idx="90">
                  <c:v>1680287400</c:v>
                </c:pt>
                <c:pt idx="91">
                  <c:v>1680373800</c:v>
                </c:pt>
                <c:pt idx="92">
                  <c:v>1680460200</c:v>
                </c:pt>
                <c:pt idx="93">
                  <c:v>1680546600</c:v>
                </c:pt>
                <c:pt idx="94">
                  <c:v>1680633000</c:v>
                </c:pt>
                <c:pt idx="95">
                  <c:v>1680719400</c:v>
                </c:pt>
                <c:pt idx="96">
                  <c:v>1680805800</c:v>
                </c:pt>
                <c:pt idx="97">
                  <c:v>1680892200</c:v>
                </c:pt>
                <c:pt idx="98">
                  <c:v>1680978600</c:v>
                </c:pt>
                <c:pt idx="99">
                  <c:v>1681065000</c:v>
                </c:pt>
                <c:pt idx="100">
                  <c:v>1681151400</c:v>
                </c:pt>
                <c:pt idx="101">
                  <c:v>1681237800</c:v>
                </c:pt>
                <c:pt idx="102">
                  <c:v>1681324200</c:v>
                </c:pt>
                <c:pt idx="103">
                  <c:v>1681410600</c:v>
                </c:pt>
                <c:pt idx="104">
                  <c:v>1681497000</c:v>
                </c:pt>
                <c:pt idx="105">
                  <c:v>1681583400</c:v>
                </c:pt>
                <c:pt idx="106">
                  <c:v>1681669800</c:v>
                </c:pt>
                <c:pt idx="107">
                  <c:v>1681756200</c:v>
                </c:pt>
                <c:pt idx="108">
                  <c:v>1681842600</c:v>
                </c:pt>
                <c:pt idx="109">
                  <c:v>1681929000</c:v>
                </c:pt>
                <c:pt idx="110">
                  <c:v>1682015400</c:v>
                </c:pt>
                <c:pt idx="111">
                  <c:v>1682101800</c:v>
                </c:pt>
                <c:pt idx="112">
                  <c:v>1682188200</c:v>
                </c:pt>
                <c:pt idx="113">
                  <c:v>1682274600</c:v>
                </c:pt>
                <c:pt idx="114">
                  <c:v>1682361000</c:v>
                </c:pt>
                <c:pt idx="115">
                  <c:v>1682447400</c:v>
                </c:pt>
                <c:pt idx="116">
                  <c:v>1682533800</c:v>
                </c:pt>
                <c:pt idx="117">
                  <c:v>1682620200</c:v>
                </c:pt>
                <c:pt idx="118">
                  <c:v>1682706600</c:v>
                </c:pt>
                <c:pt idx="119">
                  <c:v>1682793000</c:v>
                </c:pt>
                <c:pt idx="120">
                  <c:v>1682879400</c:v>
                </c:pt>
                <c:pt idx="121">
                  <c:v>1682965800</c:v>
                </c:pt>
                <c:pt idx="122">
                  <c:v>1683052200</c:v>
                </c:pt>
                <c:pt idx="123">
                  <c:v>1683138600</c:v>
                </c:pt>
                <c:pt idx="124">
                  <c:v>1683225000</c:v>
                </c:pt>
                <c:pt idx="125">
                  <c:v>1683311400</c:v>
                </c:pt>
                <c:pt idx="126">
                  <c:v>1683397800</c:v>
                </c:pt>
                <c:pt idx="127">
                  <c:v>1683484200</c:v>
                </c:pt>
                <c:pt idx="128">
                  <c:v>1683570600</c:v>
                </c:pt>
                <c:pt idx="129">
                  <c:v>1683657000</c:v>
                </c:pt>
                <c:pt idx="130">
                  <c:v>1683743400</c:v>
                </c:pt>
                <c:pt idx="131">
                  <c:v>1683829800</c:v>
                </c:pt>
                <c:pt idx="132">
                  <c:v>1683916200</c:v>
                </c:pt>
                <c:pt idx="133">
                  <c:v>1684002600</c:v>
                </c:pt>
                <c:pt idx="134">
                  <c:v>1684089000</c:v>
                </c:pt>
                <c:pt idx="135">
                  <c:v>1684175400</c:v>
                </c:pt>
                <c:pt idx="136">
                  <c:v>1684261800</c:v>
                </c:pt>
                <c:pt idx="137">
                  <c:v>1684348200</c:v>
                </c:pt>
                <c:pt idx="138">
                  <c:v>1684434600</c:v>
                </c:pt>
                <c:pt idx="139">
                  <c:v>1684521000</c:v>
                </c:pt>
                <c:pt idx="140">
                  <c:v>1684607400</c:v>
                </c:pt>
                <c:pt idx="141">
                  <c:v>1684693800</c:v>
                </c:pt>
                <c:pt idx="142">
                  <c:v>1684780200</c:v>
                </c:pt>
                <c:pt idx="143">
                  <c:v>1684866600</c:v>
                </c:pt>
                <c:pt idx="144">
                  <c:v>1684953000</c:v>
                </c:pt>
                <c:pt idx="145">
                  <c:v>1685039400</c:v>
                </c:pt>
                <c:pt idx="146">
                  <c:v>1685125800</c:v>
                </c:pt>
                <c:pt idx="147">
                  <c:v>1685212200</c:v>
                </c:pt>
                <c:pt idx="148">
                  <c:v>1685298600</c:v>
                </c:pt>
                <c:pt idx="149">
                  <c:v>1685385000</c:v>
                </c:pt>
                <c:pt idx="150">
                  <c:v>1685471400</c:v>
                </c:pt>
                <c:pt idx="151">
                  <c:v>1685557800</c:v>
                </c:pt>
                <c:pt idx="152">
                  <c:v>1685644200</c:v>
                </c:pt>
                <c:pt idx="153">
                  <c:v>1685730600</c:v>
                </c:pt>
                <c:pt idx="154">
                  <c:v>1685817000</c:v>
                </c:pt>
                <c:pt idx="155">
                  <c:v>1685903400</c:v>
                </c:pt>
                <c:pt idx="156">
                  <c:v>1685989800</c:v>
                </c:pt>
                <c:pt idx="157">
                  <c:v>1686076200</c:v>
                </c:pt>
                <c:pt idx="158">
                  <c:v>1686162600</c:v>
                </c:pt>
                <c:pt idx="159">
                  <c:v>1686249000</c:v>
                </c:pt>
                <c:pt idx="160">
                  <c:v>1686335400</c:v>
                </c:pt>
                <c:pt idx="161">
                  <c:v>1686421800</c:v>
                </c:pt>
                <c:pt idx="162">
                  <c:v>1686508200</c:v>
                </c:pt>
                <c:pt idx="163">
                  <c:v>1686594600</c:v>
                </c:pt>
                <c:pt idx="164">
                  <c:v>1686681000</c:v>
                </c:pt>
                <c:pt idx="165">
                  <c:v>1686767400</c:v>
                </c:pt>
                <c:pt idx="166">
                  <c:v>1686853800</c:v>
                </c:pt>
                <c:pt idx="167">
                  <c:v>1686940200</c:v>
                </c:pt>
                <c:pt idx="168">
                  <c:v>1687026600</c:v>
                </c:pt>
                <c:pt idx="169">
                  <c:v>1687113000</c:v>
                </c:pt>
                <c:pt idx="170">
                  <c:v>1687199400</c:v>
                </c:pt>
                <c:pt idx="171">
                  <c:v>1687285800</c:v>
                </c:pt>
                <c:pt idx="172">
                  <c:v>1687372200</c:v>
                </c:pt>
                <c:pt idx="173">
                  <c:v>1687458600</c:v>
                </c:pt>
                <c:pt idx="174">
                  <c:v>1687545000</c:v>
                </c:pt>
                <c:pt idx="175">
                  <c:v>1687631400</c:v>
                </c:pt>
                <c:pt idx="176">
                  <c:v>1687717800</c:v>
                </c:pt>
                <c:pt idx="177">
                  <c:v>1687804200</c:v>
                </c:pt>
                <c:pt idx="178">
                  <c:v>1687890600</c:v>
                </c:pt>
                <c:pt idx="179">
                  <c:v>1687977000</c:v>
                </c:pt>
                <c:pt idx="180">
                  <c:v>1688063400</c:v>
                </c:pt>
                <c:pt idx="181">
                  <c:v>1688149800</c:v>
                </c:pt>
                <c:pt idx="182">
                  <c:v>1688236200</c:v>
                </c:pt>
                <c:pt idx="183">
                  <c:v>1688322600</c:v>
                </c:pt>
                <c:pt idx="184">
                  <c:v>1688409000</c:v>
                </c:pt>
                <c:pt idx="185">
                  <c:v>1688495400</c:v>
                </c:pt>
                <c:pt idx="186">
                  <c:v>1688581800</c:v>
                </c:pt>
                <c:pt idx="187">
                  <c:v>1688668200</c:v>
                </c:pt>
                <c:pt idx="188">
                  <c:v>1688754600</c:v>
                </c:pt>
                <c:pt idx="189">
                  <c:v>1688841000</c:v>
                </c:pt>
                <c:pt idx="190">
                  <c:v>1688927400</c:v>
                </c:pt>
                <c:pt idx="191">
                  <c:v>1689013800</c:v>
                </c:pt>
                <c:pt idx="192">
                  <c:v>1689100200</c:v>
                </c:pt>
                <c:pt idx="193">
                  <c:v>1689186600</c:v>
                </c:pt>
                <c:pt idx="194">
                  <c:v>1689273000</c:v>
                </c:pt>
                <c:pt idx="195">
                  <c:v>1689359400</c:v>
                </c:pt>
                <c:pt idx="196">
                  <c:v>1689445800</c:v>
                </c:pt>
                <c:pt idx="197">
                  <c:v>1689532200</c:v>
                </c:pt>
                <c:pt idx="198">
                  <c:v>1689618600</c:v>
                </c:pt>
                <c:pt idx="199">
                  <c:v>1689705000</c:v>
                </c:pt>
                <c:pt idx="200">
                  <c:v>1689791400</c:v>
                </c:pt>
                <c:pt idx="201">
                  <c:v>1689877800</c:v>
                </c:pt>
                <c:pt idx="202">
                  <c:v>1689964200</c:v>
                </c:pt>
                <c:pt idx="203">
                  <c:v>1690050600</c:v>
                </c:pt>
                <c:pt idx="204">
                  <c:v>1690137000</c:v>
                </c:pt>
                <c:pt idx="205">
                  <c:v>1690223400</c:v>
                </c:pt>
                <c:pt idx="206">
                  <c:v>1690309800</c:v>
                </c:pt>
                <c:pt idx="207">
                  <c:v>1690396200</c:v>
                </c:pt>
                <c:pt idx="208">
                  <c:v>1690482600</c:v>
                </c:pt>
                <c:pt idx="209">
                  <c:v>1690569000</c:v>
                </c:pt>
                <c:pt idx="210">
                  <c:v>1690655400</c:v>
                </c:pt>
                <c:pt idx="211">
                  <c:v>1690741800</c:v>
                </c:pt>
                <c:pt idx="212">
                  <c:v>1690828200</c:v>
                </c:pt>
                <c:pt idx="213">
                  <c:v>1690914600</c:v>
                </c:pt>
                <c:pt idx="214">
                  <c:v>1691001000</c:v>
                </c:pt>
                <c:pt idx="215">
                  <c:v>1691087400</c:v>
                </c:pt>
                <c:pt idx="216">
                  <c:v>1691173800</c:v>
                </c:pt>
                <c:pt idx="217">
                  <c:v>1691260200</c:v>
                </c:pt>
                <c:pt idx="218">
                  <c:v>1691346600</c:v>
                </c:pt>
                <c:pt idx="219">
                  <c:v>1691433000</c:v>
                </c:pt>
                <c:pt idx="220">
                  <c:v>1691519400</c:v>
                </c:pt>
                <c:pt idx="221">
                  <c:v>1691605800</c:v>
                </c:pt>
                <c:pt idx="222">
                  <c:v>1691692200</c:v>
                </c:pt>
                <c:pt idx="223">
                  <c:v>1691778600</c:v>
                </c:pt>
                <c:pt idx="224">
                  <c:v>1691865000</c:v>
                </c:pt>
                <c:pt idx="225">
                  <c:v>1691951400</c:v>
                </c:pt>
                <c:pt idx="226">
                  <c:v>1692037800</c:v>
                </c:pt>
                <c:pt idx="227">
                  <c:v>1692124200</c:v>
                </c:pt>
                <c:pt idx="228">
                  <c:v>1692210600</c:v>
                </c:pt>
                <c:pt idx="229">
                  <c:v>1692297000</c:v>
                </c:pt>
                <c:pt idx="230">
                  <c:v>1692383400</c:v>
                </c:pt>
                <c:pt idx="231">
                  <c:v>1692469800</c:v>
                </c:pt>
                <c:pt idx="232">
                  <c:v>1692556200</c:v>
                </c:pt>
                <c:pt idx="233">
                  <c:v>1692642600</c:v>
                </c:pt>
                <c:pt idx="234">
                  <c:v>1692729000</c:v>
                </c:pt>
                <c:pt idx="235">
                  <c:v>1692815400</c:v>
                </c:pt>
                <c:pt idx="236">
                  <c:v>1692901800</c:v>
                </c:pt>
                <c:pt idx="237">
                  <c:v>1692988200</c:v>
                </c:pt>
                <c:pt idx="238">
                  <c:v>1693074600</c:v>
                </c:pt>
                <c:pt idx="239">
                  <c:v>1693161000</c:v>
                </c:pt>
                <c:pt idx="240">
                  <c:v>1693247400</c:v>
                </c:pt>
                <c:pt idx="241">
                  <c:v>1693333800</c:v>
                </c:pt>
                <c:pt idx="242">
                  <c:v>1693420200</c:v>
                </c:pt>
                <c:pt idx="243">
                  <c:v>1693506600</c:v>
                </c:pt>
                <c:pt idx="244">
                  <c:v>1693593000</c:v>
                </c:pt>
                <c:pt idx="245">
                  <c:v>1693679400</c:v>
                </c:pt>
                <c:pt idx="246">
                  <c:v>1693765800</c:v>
                </c:pt>
                <c:pt idx="247">
                  <c:v>1693852200</c:v>
                </c:pt>
                <c:pt idx="248">
                  <c:v>1693938600</c:v>
                </c:pt>
                <c:pt idx="249">
                  <c:v>1694025000</c:v>
                </c:pt>
                <c:pt idx="250">
                  <c:v>1694111400</c:v>
                </c:pt>
                <c:pt idx="251">
                  <c:v>1694197800</c:v>
                </c:pt>
                <c:pt idx="252">
                  <c:v>1694284200</c:v>
                </c:pt>
                <c:pt idx="253">
                  <c:v>1694370600</c:v>
                </c:pt>
                <c:pt idx="254">
                  <c:v>1694457000</c:v>
                </c:pt>
                <c:pt idx="255">
                  <c:v>1694543400</c:v>
                </c:pt>
                <c:pt idx="256">
                  <c:v>1694629800</c:v>
                </c:pt>
                <c:pt idx="257">
                  <c:v>1694716200</c:v>
                </c:pt>
                <c:pt idx="258">
                  <c:v>1694802600</c:v>
                </c:pt>
                <c:pt idx="259">
                  <c:v>1694889000</c:v>
                </c:pt>
                <c:pt idx="260">
                  <c:v>1694975400</c:v>
                </c:pt>
                <c:pt idx="261">
                  <c:v>1695061800</c:v>
                </c:pt>
                <c:pt idx="262">
                  <c:v>1695148200</c:v>
                </c:pt>
                <c:pt idx="263">
                  <c:v>1695234600</c:v>
                </c:pt>
                <c:pt idx="264">
                  <c:v>1695321000</c:v>
                </c:pt>
                <c:pt idx="265">
                  <c:v>1695407400</c:v>
                </c:pt>
                <c:pt idx="266">
                  <c:v>1695493800</c:v>
                </c:pt>
                <c:pt idx="267">
                  <c:v>1695580200</c:v>
                </c:pt>
                <c:pt idx="268">
                  <c:v>1695666600</c:v>
                </c:pt>
                <c:pt idx="269">
                  <c:v>1695753000</c:v>
                </c:pt>
                <c:pt idx="270">
                  <c:v>1695839400</c:v>
                </c:pt>
                <c:pt idx="271">
                  <c:v>1695925800</c:v>
                </c:pt>
                <c:pt idx="272">
                  <c:v>1696012200</c:v>
                </c:pt>
                <c:pt idx="273">
                  <c:v>1696098600</c:v>
                </c:pt>
                <c:pt idx="274">
                  <c:v>1696185000</c:v>
                </c:pt>
                <c:pt idx="275">
                  <c:v>1696271400</c:v>
                </c:pt>
                <c:pt idx="276">
                  <c:v>1696357800</c:v>
                </c:pt>
                <c:pt idx="277">
                  <c:v>1696444200</c:v>
                </c:pt>
                <c:pt idx="278">
                  <c:v>1696530600</c:v>
                </c:pt>
                <c:pt idx="279">
                  <c:v>1696617000</c:v>
                </c:pt>
                <c:pt idx="280">
                  <c:v>1696703400</c:v>
                </c:pt>
                <c:pt idx="281">
                  <c:v>1696789800</c:v>
                </c:pt>
                <c:pt idx="282">
                  <c:v>1696876200</c:v>
                </c:pt>
                <c:pt idx="283">
                  <c:v>1696962600</c:v>
                </c:pt>
                <c:pt idx="284">
                  <c:v>1697049000</c:v>
                </c:pt>
                <c:pt idx="285">
                  <c:v>1697135400</c:v>
                </c:pt>
                <c:pt idx="286">
                  <c:v>1697221800</c:v>
                </c:pt>
                <c:pt idx="287">
                  <c:v>1697308200</c:v>
                </c:pt>
                <c:pt idx="288">
                  <c:v>1697394600</c:v>
                </c:pt>
                <c:pt idx="289">
                  <c:v>1697481000</c:v>
                </c:pt>
                <c:pt idx="290">
                  <c:v>1697567400</c:v>
                </c:pt>
                <c:pt idx="291">
                  <c:v>1697653800</c:v>
                </c:pt>
                <c:pt idx="292">
                  <c:v>1697740200</c:v>
                </c:pt>
                <c:pt idx="293">
                  <c:v>1697826600</c:v>
                </c:pt>
                <c:pt idx="294">
                  <c:v>1697913000</c:v>
                </c:pt>
                <c:pt idx="295">
                  <c:v>1697999400</c:v>
                </c:pt>
                <c:pt idx="296">
                  <c:v>1698085800</c:v>
                </c:pt>
                <c:pt idx="297">
                  <c:v>1698172200</c:v>
                </c:pt>
                <c:pt idx="298">
                  <c:v>1698258600</c:v>
                </c:pt>
                <c:pt idx="299">
                  <c:v>1698345000</c:v>
                </c:pt>
                <c:pt idx="300">
                  <c:v>1698431400</c:v>
                </c:pt>
                <c:pt idx="301">
                  <c:v>1698517800</c:v>
                </c:pt>
                <c:pt idx="302">
                  <c:v>1698604200</c:v>
                </c:pt>
                <c:pt idx="303">
                  <c:v>1698690600</c:v>
                </c:pt>
                <c:pt idx="304">
                  <c:v>1698777000</c:v>
                </c:pt>
                <c:pt idx="305">
                  <c:v>1698863400</c:v>
                </c:pt>
                <c:pt idx="306">
                  <c:v>1698949800</c:v>
                </c:pt>
                <c:pt idx="307">
                  <c:v>1699036200</c:v>
                </c:pt>
                <c:pt idx="308">
                  <c:v>1699122600</c:v>
                </c:pt>
                <c:pt idx="309">
                  <c:v>1699209000</c:v>
                </c:pt>
                <c:pt idx="310">
                  <c:v>1699295400</c:v>
                </c:pt>
                <c:pt idx="311">
                  <c:v>1699381800</c:v>
                </c:pt>
                <c:pt idx="312">
                  <c:v>1699468200</c:v>
                </c:pt>
                <c:pt idx="313">
                  <c:v>1699554600</c:v>
                </c:pt>
                <c:pt idx="314">
                  <c:v>1699641000</c:v>
                </c:pt>
                <c:pt idx="315">
                  <c:v>1699727400</c:v>
                </c:pt>
                <c:pt idx="316">
                  <c:v>1699813800</c:v>
                </c:pt>
                <c:pt idx="317">
                  <c:v>1699900200</c:v>
                </c:pt>
                <c:pt idx="318">
                  <c:v>1699986600</c:v>
                </c:pt>
                <c:pt idx="319">
                  <c:v>1700073000</c:v>
                </c:pt>
                <c:pt idx="320">
                  <c:v>1700159400</c:v>
                </c:pt>
                <c:pt idx="321">
                  <c:v>1700245800</c:v>
                </c:pt>
                <c:pt idx="322">
                  <c:v>1700332200</c:v>
                </c:pt>
                <c:pt idx="323">
                  <c:v>1700418600</c:v>
                </c:pt>
                <c:pt idx="324">
                  <c:v>1700505000</c:v>
                </c:pt>
                <c:pt idx="325">
                  <c:v>1700591400</c:v>
                </c:pt>
                <c:pt idx="326">
                  <c:v>1700677800</c:v>
                </c:pt>
                <c:pt idx="327">
                  <c:v>1700764200</c:v>
                </c:pt>
                <c:pt idx="328">
                  <c:v>1700850600</c:v>
                </c:pt>
                <c:pt idx="329">
                  <c:v>1700937000</c:v>
                </c:pt>
                <c:pt idx="330">
                  <c:v>1701023400</c:v>
                </c:pt>
                <c:pt idx="331">
                  <c:v>1701109800</c:v>
                </c:pt>
                <c:pt idx="332">
                  <c:v>1701196200</c:v>
                </c:pt>
                <c:pt idx="333">
                  <c:v>1701282600</c:v>
                </c:pt>
                <c:pt idx="334">
                  <c:v>1701369000</c:v>
                </c:pt>
                <c:pt idx="335">
                  <c:v>1701455400</c:v>
                </c:pt>
                <c:pt idx="336">
                  <c:v>1701541800</c:v>
                </c:pt>
                <c:pt idx="337">
                  <c:v>1701628200</c:v>
                </c:pt>
                <c:pt idx="338">
                  <c:v>1701714600</c:v>
                </c:pt>
                <c:pt idx="339">
                  <c:v>1701801000</c:v>
                </c:pt>
                <c:pt idx="340">
                  <c:v>1701887400</c:v>
                </c:pt>
                <c:pt idx="341">
                  <c:v>1701973800</c:v>
                </c:pt>
                <c:pt idx="342">
                  <c:v>1702060200</c:v>
                </c:pt>
                <c:pt idx="343">
                  <c:v>1702146600</c:v>
                </c:pt>
                <c:pt idx="344">
                  <c:v>1702233000</c:v>
                </c:pt>
                <c:pt idx="345">
                  <c:v>1702319400</c:v>
                </c:pt>
                <c:pt idx="346">
                  <c:v>1702405800</c:v>
                </c:pt>
                <c:pt idx="347">
                  <c:v>1702492200</c:v>
                </c:pt>
                <c:pt idx="348">
                  <c:v>1702578600</c:v>
                </c:pt>
                <c:pt idx="349">
                  <c:v>1702665000</c:v>
                </c:pt>
                <c:pt idx="350">
                  <c:v>1702751400</c:v>
                </c:pt>
                <c:pt idx="351">
                  <c:v>1702837800</c:v>
                </c:pt>
                <c:pt idx="352">
                  <c:v>1702924200</c:v>
                </c:pt>
                <c:pt idx="353">
                  <c:v>1703010600</c:v>
                </c:pt>
                <c:pt idx="354">
                  <c:v>1703097000</c:v>
                </c:pt>
                <c:pt idx="355">
                  <c:v>1703183400</c:v>
                </c:pt>
                <c:pt idx="356">
                  <c:v>1703269800</c:v>
                </c:pt>
                <c:pt idx="357">
                  <c:v>1703356200</c:v>
                </c:pt>
                <c:pt idx="358">
                  <c:v>1703442600</c:v>
                </c:pt>
                <c:pt idx="359">
                  <c:v>1703529000</c:v>
                </c:pt>
                <c:pt idx="360">
                  <c:v>1703615400</c:v>
                </c:pt>
                <c:pt idx="361">
                  <c:v>1703701800</c:v>
                </c:pt>
                <c:pt idx="362">
                  <c:v>1703788200</c:v>
                </c:pt>
                <c:pt idx="363">
                  <c:v>1703874600</c:v>
                </c:pt>
                <c:pt idx="364">
                  <c:v>1703961000</c:v>
                </c:pt>
                <c:pt idx="365">
                  <c:v>1704047400</c:v>
                </c:pt>
                <c:pt idx="366">
                  <c:v>1704133800</c:v>
                </c:pt>
                <c:pt idx="367">
                  <c:v>1704220200</c:v>
                </c:pt>
                <c:pt idx="368">
                  <c:v>1704306600</c:v>
                </c:pt>
                <c:pt idx="369">
                  <c:v>1704393000</c:v>
                </c:pt>
                <c:pt idx="370">
                  <c:v>1704479400</c:v>
                </c:pt>
                <c:pt idx="371">
                  <c:v>1704565800</c:v>
                </c:pt>
                <c:pt idx="372">
                  <c:v>1704652200</c:v>
                </c:pt>
                <c:pt idx="373">
                  <c:v>1704738600</c:v>
                </c:pt>
                <c:pt idx="374">
                  <c:v>1704825000</c:v>
                </c:pt>
                <c:pt idx="375">
                  <c:v>1704911400</c:v>
                </c:pt>
                <c:pt idx="376">
                  <c:v>1704997800</c:v>
                </c:pt>
                <c:pt idx="377">
                  <c:v>1705084200</c:v>
                </c:pt>
                <c:pt idx="378">
                  <c:v>1705170600</c:v>
                </c:pt>
                <c:pt idx="379">
                  <c:v>1705257000</c:v>
                </c:pt>
                <c:pt idx="380">
                  <c:v>1705343400</c:v>
                </c:pt>
                <c:pt idx="381">
                  <c:v>1705429800</c:v>
                </c:pt>
                <c:pt idx="382">
                  <c:v>1705516200</c:v>
                </c:pt>
                <c:pt idx="383">
                  <c:v>1705602600</c:v>
                </c:pt>
                <c:pt idx="384">
                  <c:v>1705689000</c:v>
                </c:pt>
                <c:pt idx="385">
                  <c:v>1705775400</c:v>
                </c:pt>
                <c:pt idx="386">
                  <c:v>1705861800</c:v>
                </c:pt>
                <c:pt idx="387">
                  <c:v>1705948200</c:v>
                </c:pt>
                <c:pt idx="388">
                  <c:v>1706034600</c:v>
                </c:pt>
                <c:pt idx="389">
                  <c:v>1706121000</c:v>
                </c:pt>
                <c:pt idx="390">
                  <c:v>1706207400</c:v>
                </c:pt>
                <c:pt idx="391">
                  <c:v>1706293800</c:v>
                </c:pt>
                <c:pt idx="392">
                  <c:v>1706380200</c:v>
                </c:pt>
                <c:pt idx="393">
                  <c:v>1706466600</c:v>
                </c:pt>
                <c:pt idx="394">
                  <c:v>1706553000</c:v>
                </c:pt>
                <c:pt idx="395">
                  <c:v>1706639400</c:v>
                </c:pt>
                <c:pt idx="396">
                  <c:v>1706725800</c:v>
                </c:pt>
                <c:pt idx="397">
                  <c:v>1706812200</c:v>
                </c:pt>
                <c:pt idx="398">
                  <c:v>1706898600</c:v>
                </c:pt>
                <c:pt idx="399">
                  <c:v>1706985000</c:v>
                </c:pt>
                <c:pt idx="400">
                  <c:v>1707071400</c:v>
                </c:pt>
                <c:pt idx="401">
                  <c:v>1707157800</c:v>
                </c:pt>
                <c:pt idx="402">
                  <c:v>1707244200</c:v>
                </c:pt>
                <c:pt idx="403">
                  <c:v>1707330600</c:v>
                </c:pt>
                <c:pt idx="404">
                  <c:v>1707417000</c:v>
                </c:pt>
                <c:pt idx="405">
                  <c:v>1707503400</c:v>
                </c:pt>
                <c:pt idx="406">
                  <c:v>1707589800</c:v>
                </c:pt>
                <c:pt idx="407">
                  <c:v>1707676200</c:v>
                </c:pt>
                <c:pt idx="408">
                  <c:v>1707762600</c:v>
                </c:pt>
                <c:pt idx="409">
                  <c:v>1707849000</c:v>
                </c:pt>
                <c:pt idx="410">
                  <c:v>1707935400</c:v>
                </c:pt>
                <c:pt idx="411">
                  <c:v>1708021800</c:v>
                </c:pt>
                <c:pt idx="412">
                  <c:v>1708108200</c:v>
                </c:pt>
                <c:pt idx="413">
                  <c:v>1708194600</c:v>
                </c:pt>
                <c:pt idx="414">
                  <c:v>1708281000</c:v>
                </c:pt>
                <c:pt idx="415">
                  <c:v>1708367400</c:v>
                </c:pt>
                <c:pt idx="416">
                  <c:v>1708453800</c:v>
                </c:pt>
                <c:pt idx="417">
                  <c:v>1708540200</c:v>
                </c:pt>
                <c:pt idx="418">
                  <c:v>1708626600</c:v>
                </c:pt>
                <c:pt idx="419">
                  <c:v>1708713000</c:v>
                </c:pt>
                <c:pt idx="420">
                  <c:v>1708799400</c:v>
                </c:pt>
                <c:pt idx="421">
                  <c:v>1708885800</c:v>
                </c:pt>
                <c:pt idx="422">
                  <c:v>1708972200</c:v>
                </c:pt>
                <c:pt idx="423">
                  <c:v>1709058600</c:v>
                </c:pt>
                <c:pt idx="424">
                  <c:v>1709145000</c:v>
                </c:pt>
                <c:pt idx="425">
                  <c:v>1709231400</c:v>
                </c:pt>
                <c:pt idx="426">
                  <c:v>1709317800</c:v>
                </c:pt>
                <c:pt idx="427">
                  <c:v>1709404200</c:v>
                </c:pt>
                <c:pt idx="428">
                  <c:v>1709490600</c:v>
                </c:pt>
                <c:pt idx="429">
                  <c:v>1709577000</c:v>
                </c:pt>
                <c:pt idx="430">
                  <c:v>1709663400</c:v>
                </c:pt>
                <c:pt idx="431">
                  <c:v>1709749800</c:v>
                </c:pt>
                <c:pt idx="432">
                  <c:v>1709836200</c:v>
                </c:pt>
                <c:pt idx="433">
                  <c:v>1709922600</c:v>
                </c:pt>
                <c:pt idx="434">
                  <c:v>1710009000</c:v>
                </c:pt>
                <c:pt idx="435">
                  <c:v>1710095400</c:v>
                </c:pt>
                <c:pt idx="436">
                  <c:v>1710181800</c:v>
                </c:pt>
                <c:pt idx="437">
                  <c:v>1710268200</c:v>
                </c:pt>
                <c:pt idx="438">
                  <c:v>1710354600</c:v>
                </c:pt>
                <c:pt idx="439">
                  <c:v>1710441000</c:v>
                </c:pt>
                <c:pt idx="440">
                  <c:v>1710527400</c:v>
                </c:pt>
                <c:pt idx="441">
                  <c:v>1710613800</c:v>
                </c:pt>
                <c:pt idx="442">
                  <c:v>1710700200</c:v>
                </c:pt>
                <c:pt idx="443">
                  <c:v>1710786600</c:v>
                </c:pt>
                <c:pt idx="444">
                  <c:v>1710873000</c:v>
                </c:pt>
                <c:pt idx="445">
                  <c:v>1710959400</c:v>
                </c:pt>
                <c:pt idx="446">
                  <c:v>1711045800</c:v>
                </c:pt>
                <c:pt idx="447">
                  <c:v>1711132200</c:v>
                </c:pt>
                <c:pt idx="448">
                  <c:v>1711218600</c:v>
                </c:pt>
                <c:pt idx="449">
                  <c:v>1711305000</c:v>
                </c:pt>
                <c:pt idx="450">
                  <c:v>1711391400</c:v>
                </c:pt>
                <c:pt idx="451">
                  <c:v>1711477800</c:v>
                </c:pt>
                <c:pt idx="452">
                  <c:v>1711564200</c:v>
                </c:pt>
                <c:pt idx="453">
                  <c:v>1711650600</c:v>
                </c:pt>
                <c:pt idx="454">
                  <c:v>1711737000</c:v>
                </c:pt>
                <c:pt idx="455">
                  <c:v>1711823400</c:v>
                </c:pt>
                <c:pt idx="456">
                  <c:v>1711909800</c:v>
                </c:pt>
                <c:pt idx="457">
                  <c:v>1711996200</c:v>
                </c:pt>
                <c:pt idx="458">
                  <c:v>1712082600</c:v>
                </c:pt>
                <c:pt idx="459">
                  <c:v>1712169000</c:v>
                </c:pt>
                <c:pt idx="460">
                  <c:v>1712255400</c:v>
                </c:pt>
                <c:pt idx="461">
                  <c:v>1712341800</c:v>
                </c:pt>
                <c:pt idx="462">
                  <c:v>1712428200</c:v>
                </c:pt>
                <c:pt idx="463">
                  <c:v>1712514600</c:v>
                </c:pt>
                <c:pt idx="464">
                  <c:v>1712601000</c:v>
                </c:pt>
                <c:pt idx="465">
                  <c:v>1712687400</c:v>
                </c:pt>
                <c:pt idx="466">
                  <c:v>1712773800</c:v>
                </c:pt>
                <c:pt idx="467">
                  <c:v>1712860200</c:v>
                </c:pt>
                <c:pt idx="468">
                  <c:v>1712946600</c:v>
                </c:pt>
                <c:pt idx="469">
                  <c:v>1713033000</c:v>
                </c:pt>
                <c:pt idx="470">
                  <c:v>1713119400</c:v>
                </c:pt>
                <c:pt idx="471">
                  <c:v>1713205800</c:v>
                </c:pt>
                <c:pt idx="472">
                  <c:v>1713292200</c:v>
                </c:pt>
                <c:pt idx="473">
                  <c:v>1713378600</c:v>
                </c:pt>
                <c:pt idx="474">
                  <c:v>1713465000</c:v>
                </c:pt>
                <c:pt idx="475">
                  <c:v>1713551400</c:v>
                </c:pt>
                <c:pt idx="476">
                  <c:v>1713637800</c:v>
                </c:pt>
                <c:pt idx="477">
                  <c:v>1713724200</c:v>
                </c:pt>
                <c:pt idx="478">
                  <c:v>1713810600</c:v>
                </c:pt>
                <c:pt idx="479">
                  <c:v>1713897000</c:v>
                </c:pt>
                <c:pt idx="480">
                  <c:v>1713983400</c:v>
                </c:pt>
                <c:pt idx="481">
                  <c:v>1714069800</c:v>
                </c:pt>
                <c:pt idx="482">
                  <c:v>1714156200</c:v>
                </c:pt>
                <c:pt idx="483">
                  <c:v>1714242600</c:v>
                </c:pt>
                <c:pt idx="484">
                  <c:v>1714329000</c:v>
                </c:pt>
                <c:pt idx="485">
                  <c:v>1714415400</c:v>
                </c:pt>
              </c:numCache>
            </c:numRef>
          </c:cat>
          <c:val>
            <c:numRef>
              <c:f>'v1_Algo_int_model_Jan23-Ap'!$C$2:$C$487</c:f>
              <c:numCache>
                <c:formatCode>General</c:formatCode>
                <c:ptCount val="486"/>
                <c:pt idx="0">
                  <c:v>1.0001260000000001</c:v>
                </c:pt>
                <c:pt idx="1">
                  <c:v>1.000564</c:v>
                </c:pt>
                <c:pt idx="2">
                  <c:v>1.0001789999999999</c:v>
                </c:pt>
                <c:pt idx="3">
                  <c:v>1.000054</c:v>
                </c:pt>
                <c:pt idx="4">
                  <c:v>1.0001690000000001</c:v>
                </c:pt>
                <c:pt idx="5">
                  <c:v>1.0000230000000001</c:v>
                </c:pt>
                <c:pt idx="6">
                  <c:v>1.0000020000000001</c:v>
                </c:pt>
                <c:pt idx="7">
                  <c:v>1.000491</c:v>
                </c:pt>
                <c:pt idx="8">
                  <c:v>1.000345</c:v>
                </c:pt>
                <c:pt idx="9">
                  <c:v>1.000745</c:v>
                </c:pt>
                <c:pt idx="10">
                  <c:v>1.000173</c:v>
                </c:pt>
                <c:pt idx="11">
                  <c:v>1.0009969999999999</c:v>
                </c:pt>
                <c:pt idx="12">
                  <c:v>1.000375</c:v>
                </c:pt>
                <c:pt idx="13">
                  <c:v>1.0006010000000001</c:v>
                </c:pt>
                <c:pt idx="14">
                  <c:v>1.000502</c:v>
                </c:pt>
                <c:pt idx="15">
                  <c:v>1.0000899999999999</c:v>
                </c:pt>
                <c:pt idx="16">
                  <c:v>1.0410029999999999</c:v>
                </c:pt>
                <c:pt idx="17">
                  <c:v>1.0410029999999999</c:v>
                </c:pt>
                <c:pt idx="18">
                  <c:v>1.0237229999999999</c:v>
                </c:pt>
                <c:pt idx="19">
                  <c:v>1.026173</c:v>
                </c:pt>
                <c:pt idx="20">
                  <c:v>1.082252</c:v>
                </c:pt>
                <c:pt idx="21">
                  <c:v>1.0775920000000001</c:v>
                </c:pt>
                <c:pt idx="22">
                  <c:v>1.0265919999999999</c:v>
                </c:pt>
                <c:pt idx="23">
                  <c:v>1.0329660000000001</c:v>
                </c:pt>
                <c:pt idx="24">
                  <c:v>1.0318069999999999</c:v>
                </c:pt>
                <c:pt idx="25">
                  <c:v>1.0367310000000001</c:v>
                </c:pt>
                <c:pt idx="26">
                  <c:v>1.0463420000000001</c:v>
                </c:pt>
                <c:pt idx="27">
                  <c:v>1.0508189999999999</c:v>
                </c:pt>
                <c:pt idx="28">
                  <c:v>1.0190129999999999</c:v>
                </c:pt>
                <c:pt idx="29">
                  <c:v>1.0328790000000001</c:v>
                </c:pt>
                <c:pt idx="30">
                  <c:v>1.0202519999999999</c:v>
                </c:pt>
                <c:pt idx="31">
                  <c:v>1.013323</c:v>
                </c:pt>
                <c:pt idx="32">
                  <c:v>1.022519</c:v>
                </c:pt>
                <c:pt idx="33">
                  <c:v>1.0095460000000001</c:v>
                </c:pt>
                <c:pt idx="34">
                  <c:v>1.0204789999999999</c:v>
                </c:pt>
                <c:pt idx="35">
                  <c:v>1.0109980000000001</c:v>
                </c:pt>
                <c:pt idx="36">
                  <c:v>1.028438</c:v>
                </c:pt>
                <c:pt idx="37">
                  <c:v>0.973665</c:v>
                </c:pt>
                <c:pt idx="38">
                  <c:v>1.0417529999999999</c:v>
                </c:pt>
                <c:pt idx="39">
                  <c:v>1.0217940000000001</c:v>
                </c:pt>
                <c:pt idx="40">
                  <c:v>0.992896</c:v>
                </c:pt>
                <c:pt idx="41">
                  <c:v>0.97522600000000004</c:v>
                </c:pt>
                <c:pt idx="42">
                  <c:v>1.0227980000000001</c:v>
                </c:pt>
                <c:pt idx="43">
                  <c:v>0.99488900000000002</c:v>
                </c:pt>
                <c:pt idx="44">
                  <c:v>1.025385</c:v>
                </c:pt>
                <c:pt idx="45">
                  <c:v>1.0174620000000001</c:v>
                </c:pt>
                <c:pt idx="46">
                  <c:v>1.039269</c:v>
                </c:pt>
                <c:pt idx="47">
                  <c:v>0.98988600000000004</c:v>
                </c:pt>
                <c:pt idx="48">
                  <c:v>1.006067</c:v>
                </c:pt>
                <c:pt idx="49">
                  <c:v>1.0242039999999999</c:v>
                </c:pt>
                <c:pt idx="50">
                  <c:v>1.0011669999999999</c:v>
                </c:pt>
                <c:pt idx="51">
                  <c:v>0.99086799999999997</c:v>
                </c:pt>
                <c:pt idx="52">
                  <c:v>0.99059799999999998</c:v>
                </c:pt>
                <c:pt idx="53">
                  <c:v>1.0043409999999999</c:v>
                </c:pt>
                <c:pt idx="54">
                  <c:v>0.96580299999999997</c:v>
                </c:pt>
                <c:pt idx="55">
                  <c:v>0.97885</c:v>
                </c:pt>
                <c:pt idx="56">
                  <c:v>0.99265099999999995</c:v>
                </c:pt>
                <c:pt idx="57">
                  <c:v>0.99101899999999998</c:v>
                </c:pt>
                <c:pt idx="58">
                  <c:v>0.98635099999999998</c:v>
                </c:pt>
                <c:pt idx="59">
                  <c:v>0.98</c:v>
                </c:pt>
                <c:pt idx="60">
                  <c:v>0.98560599999999998</c:v>
                </c:pt>
                <c:pt idx="61">
                  <c:v>0.97652899999999998</c:v>
                </c:pt>
                <c:pt idx="62">
                  <c:v>1.0183690000000001</c:v>
                </c:pt>
                <c:pt idx="63">
                  <c:v>0.99974600000000002</c:v>
                </c:pt>
                <c:pt idx="64">
                  <c:v>1.0042850000000001</c:v>
                </c:pt>
                <c:pt idx="65">
                  <c:v>1.012921</c:v>
                </c:pt>
                <c:pt idx="66">
                  <c:v>1.005355</c:v>
                </c:pt>
                <c:pt idx="67">
                  <c:v>0.99729400000000001</c:v>
                </c:pt>
                <c:pt idx="68">
                  <c:v>1.0167379999999999</c:v>
                </c:pt>
                <c:pt idx="69">
                  <c:v>1.014079</c:v>
                </c:pt>
                <c:pt idx="70">
                  <c:v>1.011126</c:v>
                </c:pt>
                <c:pt idx="71">
                  <c:v>1.032748</c:v>
                </c:pt>
                <c:pt idx="72">
                  <c:v>1.0033719999999999</c:v>
                </c:pt>
                <c:pt idx="73">
                  <c:v>0.99736000000000002</c:v>
                </c:pt>
                <c:pt idx="74">
                  <c:v>0.98402299999999998</c:v>
                </c:pt>
                <c:pt idx="75">
                  <c:v>1.003736</c:v>
                </c:pt>
                <c:pt idx="76">
                  <c:v>1.0098510000000001</c:v>
                </c:pt>
                <c:pt idx="77">
                  <c:v>0.99236000000000002</c:v>
                </c:pt>
                <c:pt idx="78">
                  <c:v>1.010373</c:v>
                </c:pt>
                <c:pt idx="79">
                  <c:v>0.98938099999999995</c:v>
                </c:pt>
                <c:pt idx="80">
                  <c:v>1.018419</c:v>
                </c:pt>
                <c:pt idx="81">
                  <c:v>1.0213699999999999</c:v>
                </c:pt>
                <c:pt idx="82">
                  <c:v>1.0136069999999999</c:v>
                </c:pt>
                <c:pt idx="83">
                  <c:v>1.0139069999999999</c:v>
                </c:pt>
                <c:pt idx="84">
                  <c:v>1.0020249999999999</c:v>
                </c:pt>
                <c:pt idx="85">
                  <c:v>1.007692</c:v>
                </c:pt>
                <c:pt idx="86">
                  <c:v>1.0234589999999999</c:v>
                </c:pt>
                <c:pt idx="87">
                  <c:v>1.0369759999999999</c:v>
                </c:pt>
                <c:pt idx="88">
                  <c:v>1.030287</c:v>
                </c:pt>
                <c:pt idx="89">
                  <c:v>1.0190349999999999</c:v>
                </c:pt>
                <c:pt idx="90">
                  <c:v>1.0239309999999999</c:v>
                </c:pt>
                <c:pt idx="91">
                  <c:v>1.0226040000000001</c:v>
                </c:pt>
                <c:pt idx="92">
                  <c:v>1.0022679999999999</c:v>
                </c:pt>
                <c:pt idx="93">
                  <c:v>1.014778</c:v>
                </c:pt>
                <c:pt idx="94">
                  <c:v>1.0129779999999999</c:v>
                </c:pt>
                <c:pt idx="95">
                  <c:v>1.019374</c:v>
                </c:pt>
                <c:pt idx="96">
                  <c:v>1.01268</c:v>
                </c:pt>
                <c:pt idx="97">
                  <c:v>1.0150110000000001</c:v>
                </c:pt>
                <c:pt idx="98">
                  <c:v>1.011781</c:v>
                </c:pt>
                <c:pt idx="99">
                  <c:v>1.0037780000000001</c:v>
                </c:pt>
                <c:pt idx="100">
                  <c:v>1.011015</c:v>
                </c:pt>
                <c:pt idx="101">
                  <c:v>0.99839199999999995</c:v>
                </c:pt>
                <c:pt idx="102">
                  <c:v>1.0001819999999999</c:v>
                </c:pt>
                <c:pt idx="103">
                  <c:v>0.98759300000000005</c:v>
                </c:pt>
                <c:pt idx="104">
                  <c:v>0.98904999999999998</c:v>
                </c:pt>
                <c:pt idx="105">
                  <c:v>0.98919100000000004</c:v>
                </c:pt>
                <c:pt idx="106">
                  <c:v>0.99194099999999996</c:v>
                </c:pt>
                <c:pt idx="107">
                  <c:v>0.97768100000000002</c:v>
                </c:pt>
                <c:pt idx="108">
                  <c:v>0.97842099999999999</c:v>
                </c:pt>
                <c:pt idx="109">
                  <c:v>0.94096000000000002</c:v>
                </c:pt>
                <c:pt idx="110">
                  <c:v>0.93912300000000004</c:v>
                </c:pt>
                <c:pt idx="111">
                  <c:v>0.94481199999999999</c:v>
                </c:pt>
                <c:pt idx="112">
                  <c:v>0.95902699999999996</c:v>
                </c:pt>
                <c:pt idx="113">
                  <c:v>0.93807600000000002</c:v>
                </c:pt>
                <c:pt idx="114">
                  <c:v>0.93151799999999996</c:v>
                </c:pt>
                <c:pt idx="115">
                  <c:v>0.952214</c:v>
                </c:pt>
                <c:pt idx="116">
                  <c:v>0.96038400000000002</c:v>
                </c:pt>
                <c:pt idx="117">
                  <c:v>0.95614600000000005</c:v>
                </c:pt>
                <c:pt idx="118">
                  <c:v>0.95486499999999996</c:v>
                </c:pt>
                <c:pt idx="119">
                  <c:v>0.95256399999999997</c:v>
                </c:pt>
                <c:pt idx="120">
                  <c:v>0.94590600000000002</c:v>
                </c:pt>
                <c:pt idx="121">
                  <c:v>0.94994199999999995</c:v>
                </c:pt>
                <c:pt idx="122">
                  <c:v>0.94976700000000003</c:v>
                </c:pt>
                <c:pt idx="123">
                  <c:v>0.97589700000000001</c:v>
                </c:pt>
                <c:pt idx="124">
                  <c:v>0.96256600000000003</c:v>
                </c:pt>
                <c:pt idx="125">
                  <c:v>0.97664899999999999</c:v>
                </c:pt>
                <c:pt idx="126">
                  <c:v>0.95169499999999996</c:v>
                </c:pt>
                <c:pt idx="127">
                  <c:v>0.97578299999999996</c:v>
                </c:pt>
                <c:pt idx="128">
                  <c:v>0.98277099999999995</c:v>
                </c:pt>
                <c:pt idx="129">
                  <c:v>0.98085199999999995</c:v>
                </c:pt>
                <c:pt idx="130">
                  <c:v>0.97356100000000001</c:v>
                </c:pt>
                <c:pt idx="131">
                  <c:v>0.96591199999999999</c:v>
                </c:pt>
                <c:pt idx="132">
                  <c:v>0.96990200000000004</c:v>
                </c:pt>
                <c:pt idx="133">
                  <c:v>0.96429100000000001</c:v>
                </c:pt>
                <c:pt idx="134">
                  <c:v>0.96430700000000003</c:v>
                </c:pt>
                <c:pt idx="135">
                  <c:v>0.94872400000000001</c:v>
                </c:pt>
                <c:pt idx="136">
                  <c:v>0.98165400000000003</c:v>
                </c:pt>
                <c:pt idx="137">
                  <c:v>0.981657</c:v>
                </c:pt>
                <c:pt idx="138">
                  <c:v>0.97110799999999997</c:v>
                </c:pt>
                <c:pt idx="139">
                  <c:v>0.95699699999999999</c:v>
                </c:pt>
                <c:pt idx="140">
                  <c:v>0.966194</c:v>
                </c:pt>
                <c:pt idx="141">
                  <c:v>0.971966</c:v>
                </c:pt>
                <c:pt idx="142">
                  <c:v>0.960928</c:v>
                </c:pt>
                <c:pt idx="143">
                  <c:v>0.97269300000000003</c:v>
                </c:pt>
                <c:pt idx="144">
                  <c:v>0.976962</c:v>
                </c:pt>
                <c:pt idx="145">
                  <c:v>0.96650400000000003</c:v>
                </c:pt>
                <c:pt idx="146">
                  <c:v>0.96545499999999995</c:v>
                </c:pt>
                <c:pt idx="147">
                  <c:v>0.983491</c:v>
                </c:pt>
                <c:pt idx="148">
                  <c:v>0.99687999999999999</c:v>
                </c:pt>
                <c:pt idx="149">
                  <c:v>0.987174</c:v>
                </c:pt>
                <c:pt idx="150">
                  <c:v>0.98446100000000003</c:v>
                </c:pt>
                <c:pt idx="151">
                  <c:v>0.99431899999999995</c:v>
                </c:pt>
                <c:pt idx="152">
                  <c:v>1.0030790000000001</c:v>
                </c:pt>
                <c:pt idx="153">
                  <c:v>1.012734</c:v>
                </c:pt>
                <c:pt idx="154">
                  <c:v>1.0194019999999999</c:v>
                </c:pt>
                <c:pt idx="155">
                  <c:v>1.008445</c:v>
                </c:pt>
                <c:pt idx="156">
                  <c:v>0.98031000000000001</c:v>
                </c:pt>
                <c:pt idx="157">
                  <c:v>0.98464700000000005</c:v>
                </c:pt>
                <c:pt idx="158">
                  <c:v>0.98849900000000002</c:v>
                </c:pt>
                <c:pt idx="159">
                  <c:v>0.989259</c:v>
                </c:pt>
                <c:pt idx="160">
                  <c:v>1.0149820000000001</c:v>
                </c:pt>
                <c:pt idx="161">
                  <c:v>0.98027900000000001</c:v>
                </c:pt>
                <c:pt idx="162">
                  <c:v>0.98510600000000004</c:v>
                </c:pt>
                <c:pt idx="163">
                  <c:v>1.0120359999999999</c:v>
                </c:pt>
                <c:pt idx="164">
                  <c:v>0.99175100000000005</c:v>
                </c:pt>
                <c:pt idx="165">
                  <c:v>0.99944299999999997</c:v>
                </c:pt>
                <c:pt idx="166">
                  <c:v>1.013617</c:v>
                </c:pt>
                <c:pt idx="167">
                  <c:v>1.014356</c:v>
                </c:pt>
                <c:pt idx="168">
                  <c:v>1.008542</c:v>
                </c:pt>
                <c:pt idx="169">
                  <c:v>0.992201</c:v>
                </c:pt>
                <c:pt idx="170">
                  <c:v>1.0401579999999999</c:v>
                </c:pt>
                <c:pt idx="171">
                  <c:v>1.041218</c:v>
                </c:pt>
                <c:pt idx="172">
                  <c:v>1.0190699999999999</c:v>
                </c:pt>
                <c:pt idx="173">
                  <c:v>1.004246</c:v>
                </c:pt>
                <c:pt idx="174">
                  <c:v>1.0084770000000001</c:v>
                </c:pt>
                <c:pt idx="175">
                  <c:v>1.026424</c:v>
                </c:pt>
                <c:pt idx="176">
                  <c:v>1.031156</c:v>
                </c:pt>
                <c:pt idx="177">
                  <c:v>1.0083789999999999</c:v>
                </c:pt>
                <c:pt idx="178">
                  <c:v>1.0145470000000001</c:v>
                </c:pt>
                <c:pt idx="179">
                  <c:v>0.99904599999999999</c:v>
                </c:pt>
                <c:pt idx="180">
                  <c:v>1.0337000000000001</c:v>
                </c:pt>
                <c:pt idx="181">
                  <c:v>1.017884</c:v>
                </c:pt>
                <c:pt idx="182">
                  <c:v>1.0351060000000001</c:v>
                </c:pt>
                <c:pt idx="183">
                  <c:v>1.0213410000000001</c:v>
                </c:pt>
                <c:pt idx="184">
                  <c:v>1.006259</c:v>
                </c:pt>
                <c:pt idx="185">
                  <c:v>1.0393030000000001</c:v>
                </c:pt>
                <c:pt idx="186">
                  <c:v>1.006543</c:v>
                </c:pt>
                <c:pt idx="187">
                  <c:v>1.01556</c:v>
                </c:pt>
                <c:pt idx="188">
                  <c:v>1.0253650000000001</c:v>
                </c:pt>
                <c:pt idx="189">
                  <c:v>1.018829</c:v>
                </c:pt>
                <c:pt idx="190">
                  <c:v>1.015134</c:v>
                </c:pt>
                <c:pt idx="191">
                  <c:v>0.98810200000000004</c:v>
                </c:pt>
                <c:pt idx="192">
                  <c:v>1.027882</c:v>
                </c:pt>
                <c:pt idx="193">
                  <c:v>1.025809</c:v>
                </c:pt>
                <c:pt idx="194">
                  <c:v>0.95755599999999996</c:v>
                </c:pt>
                <c:pt idx="195">
                  <c:v>0.98990599999999995</c:v>
                </c:pt>
                <c:pt idx="196">
                  <c:v>0.99038400000000004</c:v>
                </c:pt>
                <c:pt idx="197">
                  <c:v>0.97159200000000001</c:v>
                </c:pt>
                <c:pt idx="198">
                  <c:v>0.99528700000000003</c:v>
                </c:pt>
                <c:pt idx="199">
                  <c:v>0.97546500000000003</c:v>
                </c:pt>
                <c:pt idx="200">
                  <c:v>0.99701700000000004</c:v>
                </c:pt>
                <c:pt idx="201">
                  <c:v>0.97508600000000001</c:v>
                </c:pt>
                <c:pt idx="202">
                  <c:v>0.96838000000000002</c:v>
                </c:pt>
                <c:pt idx="203">
                  <c:v>0.96781499999999998</c:v>
                </c:pt>
                <c:pt idx="204">
                  <c:v>0.97526800000000002</c:v>
                </c:pt>
                <c:pt idx="205">
                  <c:v>0.99344200000000005</c:v>
                </c:pt>
                <c:pt idx="206">
                  <c:v>0.99182099999999995</c:v>
                </c:pt>
                <c:pt idx="207">
                  <c:v>1.00343</c:v>
                </c:pt>
                <c:pt idx="208">
                  <c:v>0.99560099999999996</c:v>
                </c:pt>
                <c:pt idx="209">
                  <c:v>1.0049539999999999</c:v>
                </c:pt>
                <c:pt idx="210">
                  <c:v>1.001671</c:v>
                </c:pt>
                <c:pt idx="211">
                  <c:v>1.0099819999999999</c:v>
                </c:pt>
                <c:pt idx="212">
                  <c:v>1.0119670000000001</c:v>
                </c:pt>
                <c:pt idx="213">
                  <c:v>1.0184960000000001</c:v>
                </c:pt>
                <c:pt idx="214">
                  <c:v>0.99915299999999996</c:v>
                </c:pt>
                <c:pt idx="215">
                  <c:v>1.006421</c:v>
                </c:pt>
                <c:pt idx="216">
                  <c:v>0.98853800000000003</c:v>
                </c:pt>
                <c:pt idx="217">
                  <c:v>1.005787</c:v>
                </c:pt>
                <c:pt idx="218">
                  <c:v>0.99697800000000003</c:v>
                </c:pt>
                <c:pt idx="219">
                  <c:v>0.99792999999999998</c:v>
                </c:pt>
                <c:pt idx="220">
                  <c:v>1.002643</c:v>
                </c:pt>
                <c:pt idx="221">
                  <c:v>1.0067390000000001</c:v>
                </c:pt>
                <c:pt idx="222">
                  <c:v>0.99806600000000001</c:v>
                </c:pt>
                <c:pt idx="223">
                  <c:v>1.0010619999999999</c:v>
                </c:pt>
                <c:pt idx="224">
                  <c:v>0.99515500000000001</c:v>
                </c:pt>
                <c:pt idx="225">
                  <c:v>1.000761</c:v>
                </c:pt>
                <c:pt idx="226">
                  <c:v>1.0076970000000001</c:v>
                </c:pt>
                <c:pt idx="227">
                  <c:v>1.000262</c:v>
                </c:pt>
                <c:pt idx="228">
                  <c:v>1.013863</c:v>
                </c:pt>
                <c:pt idx="229">
                  <c:v>0.96026500000000004</c:v>
                </c:pt>
                <c:pt idx="230">
                  <c:v>0.99158500000000005</c:v>
                </c:pt>
                <c:pt idx="231">
                  <c:v>0.99290599999999996</c:v>
                </c:pt>
                <c:pt idx="232">
                  <c:v>1.0103839999999999</c:v>
                </c:pt>
                <c:pt idx="233">
                  <c:v>1.0068870000000001</c:v>
                </c:pt>
                <c:pt idx="234">
                  <c:v>1.0114380000000001</c:v>
                </c:pt>
                <c:pt idx="235">
                  <c:v>1.0072350000000001</c:v>
                </c:pt>
                <c:pt idx="236">
                  <c:v>1.0109049999999999</c:v>
                </c:pt>
                <c:pt idx="237">
                  <c:v>1.0038290000000001</c:v>
                </c:pt>
                <c:pt idx="238">
                  <c:v>1.0129159999999999</c:v>
                </c:pt>
                <c:pt idx="239">
                  <c:v>1.0002200000000001</c:v>
                </c:pt>
                <c:pt idx="240">
                  <c:v>1.014958</c:v>
                </c:pt>
                <c:pt idx="241">
                  <c:v>1.0157449999999999</c:v>
                </c:pt>
                <c:pt idx="242">
                  <c:v>1.017979</c:v>
                </c:pt>
                <c:pt idx="243">
                  <c:v>1.026932</c:v>
                </c:pt>
                <c:pt idx="244">
                  <c:v>1.008772</c:v>
                </c:pt>
                <c:pt idx="245">
                  <c:v>1.013366</c:v>
                </c:pt>
                <c:pt idx="246">
                  <c:v>1.010284</c:v>
                </c:pt>
                <c:pt idx="247">
                  <c:v>1.0079830000000001</c:v>
                </c:pt>
                <c:pt idx="248">
                  <c:v>1.0074399999999999</c:v>
                </c:pt>
                <c:pt idx="249">
                  <c:v>1.011083</c:v>
                </c:pt>
                <c:pt idx="250">
                  <c:v>0.99292199999999997</c:v>
                </c:pt>
                <c:pt idx="251">
                  <c:v>0.98818399999999995</c:v>
                </c:pt>
                <c:pt idx="252">
                  <c:v>1.0115419999999999</c:v>
                </c:pt>
                <c:pt idx="253">
                  <c:v>1.003905</c:v>
                </c:pt>
                <c:pt idx="254">
                  <c:v>1.0003150000000001</c:v>
                </c:pt>
                <c:pt idx="255">
                  <c:v>1.009755</c:v>
                </c:pt>
                <c:pt idx="256">
                  <c:v>1.009965</c:v>
                </c:pt>
                <c:pt idx="257">
                  <c:v>1.000699</c:v>
                </c:pt>
                <c:pt idx="258">
                  <c:v>0.99654200000000004</c:v>
                </c:pt>
                <c:pt idx="259">
                  <c:v>0.98964099999999999</c:v>
                </c:pt>
                <c:pt idx="260">
                  <c:v>0.99126999999999998</c:v>
                </c:pt>
                <c:pt idx="261">
                  <c:v>1.0039910000000001</c:v>
                </c:pt>
                <c:pt idx="262">
                  <c:v>1.0043260000000001</c:v>
                </c:pt>
                <c:pt idx="263">
                  <c:v>0.99292000000000002</c:v>
                </c:pt>
                <c:pt idx="264">
                  <c:v>0.98409000000000002</c:v>
                </c:pt>
                <c:pt idx="265">
                  <c:v>0.99320200000000003</c:v>
                </c:pt>
                <c:pt idx="266">
                  <c:v>0.99154900000000001</c:v>
                </c:pt>
                <c:pt idx="267">
                  <c:v>0.98732500000000001</c:v>
                </c:pt>
                <c:pt idx="268">
                  <c:v>1.005374</c:v>
                </c:pt>
                <c:pt idx="269">
                  <c:v>0.98706000000000005</c:v>
                </c:pt>
                <c:pt idx="270">
                  <c:v>0.98702500000000004</c:v>
                </c:pt>
                <c:pt idx="271">
                  <c:v>0.98611700000000002</c:v>
                </c:pt>
                <c:pt idx="272">
                  <c:v>0.98939299999999997</c:v>
                </c:pt>
                <c:pt idx="273">
                  <c:v>0.98724299999999998</c:v>
                </c:pt>
                <c:pt idx="274">
                  <c:v>0.98856100000000002</c:v>
                </c:pt>
                <c:pt idx="275">
                  <c:v>0.94540400000000002</c:v>
                </c:pt>
                <c:pt idx="276">
                  <c:v>0.94959099999999996</c:v>
                </c:pt>
                <c:pt idx="277">
                  <c:v>0.95380100000000001</c:v>
                </c:pt>
                <c:pt idx="278">
                  <c:v>0.94141399999999997</c:v>
                </c:pt>
                <c:pt idx="279">
                  <c:v>0.94725099999999995</c:v>
                </c:pt>
                <c:pt idx="280">
                  <c:v>0.95630599999999999</c:v>
                </c:pt>
                <c:pt idx="281">
                  <c:v>0.93840400000000002</c:v>
                </c:pt>
                <c:pt idx="282">
                  <c:v>0.93599600000000005</c:v>
                </c:pt>
                <c:pt idx="283">
                  <c:v>0.95973200000000003</c:v>
                </c:pt>
                <c:pt idx="284">
                  <c:v>0.94903899999999997</c:v>
                </c:pt>
                <c:pt idx="285">
                  <c:v>0.94367299999999998</c:v>
                </c:pt>
                <c:pt idx="286">
                  <c:v>0.93301500000000004</c:v>
                </c:pt>
                <c:pt idx="287">
                  <c:v>0.94436200000000003</c:v>
                </c:pt>
                <c:pt idx="288">
                  <c:v>0.93076400000000004</c:v>
                </c:pt>
                <c:pt idx="289">
                  <c:v>0.92045200000000005</c:v>
                </c:pt>
                <c:pt idx="290">
                  <c:v>0.91625299999999998</c:v>
                </c:pt>
                <c:pt idx="291">
                  <c:v>0.93832700000000002</c:v>
                </c:pt>
                <c:pt idx="292">
                  <c:v>0.95342899999999997</c:v>
                </c:pt>
                <c:pt idx="293">
                  <c:v>0.94059999999999999</c:v>
                </c:pt>
                <c:pt idx="294">
                  <c:v>0.94356899999999999</c:v>
                </c:pt>
                <c:pt idx="295">
                  <c:v>0.95694100000000004</c:v>
                </c:pt>
                <c:pt idx="296">
                  <c:v>0.95221299999999998</c:v>
                </c:pt>
                <c:pt idx="297">
                  <c:v>0.94870399999999999</c:v>
                </c:pt>
                <c:pt idx="298">
                  <c:v>0.91946000000000006</c:v>
                </c:pt>
                <c:pt idx="299">
                  <c:v>0.93408999999999998</c:v>
                </c:pt>
                <c:pt idx="300">
                  <c:v>0.95155599999999996</c:v>
                </c:pt>
                <c:pt idx="301">
                  <c:v>0.93816600000000006</c:v>
                </c:pt>
                <c:pt idx="302">
                  <c:v>0.94152800000000003</c:v>
                </c:pt>
                <c:pt idx="303">
                  <c:v>0.95352999999999999</c:v>
                </c:pt>
                <c:pt idx="304">
                  <c:v>0.94163200000000002</c:v>
                </c:pt>
                <c:pt idx="305">
                  <c:v>0.92081400000000002</c:v>
                </c:pt>
                <c:pt idx="306">
                  <c:v>0.93426200000000004</c:v>
                </c:pt>
                <c:pt idx="307">
                  <c:v>0.94816599999999995</c:v>
                </c:pt>
                <c:pt idx="308">
                  <c:v>0.917439</c:v>
                </c:pt>
                <c:pt idx="309">
                  <c:v>0.942299</c:v>
                </c:pt>
                <c:pt idx="310">
                  <c:v>0.93457800000000002</c:v>
                </c:pt>
                <c:pt idx="311">
                  <c:v>0.92041899999999999</c:v>
                </c:pt>
                <c:pt idx="312">
                  <c:v>0.92999100000000001</c:v>
                </c:pt>
                <c:pt idx="313">
                  <c:v>0.92615000000000003</c:v>
                </c:pt>
                <c:pt idx="314">
                  <c:v>0.91870399999999997</c:v>
                </c:pt>
                <c:pt idx="315">
                  <c:v>0.89286299999999996</c:v>
                </c:pt>
                <c:pt idx="316">
                  <c:v>0.89552299999999996</c:v>
                </c:pt>
                <c:pt idx="317">
                  <c:v>0.89095299999999999</c:v>
                </c:pt>
                <c:pt idx="318">
                  <c:v>0.89851700000000001</c:v>
                </c:pt>
                <c:pt idx="319">
                  <c:v>0.90263400000000005</c:v>
                </c:pt>
                <c:pt idx="320">
                  <c:v>0.85906400000000005</c:v>
                </c:pt>
                <c:pt idx="321">
                  <c:v>0.86822999999999995</c:v>
                </c:pt>
                <c:pt idx="322">
                  <c:v>0.92285300000000003</c:v>
                </c:pt>
                <c:pt idx="323">
                  <c:v>0.92723800000000001</c:v>
                </c:pt>
                <c:pt idx="324">
                  <c:v>0.90629300000000002</c:v>
                </c:pt>
                <c:pt idx="325">
                  <c:v>0.894339</c:v>
                </c:pt>
                <c:pt idx="326">
                  <c:v>0.92081299999999999</c:v>
                </c:pt>
                <c:pt idx="327">
                  <c:v>0.93082600000000004</c:v>
                </c:pt>
                <c:pt idx="328">
                  <c:v>0.93074000000000001</c:v>
                </c:pt>
                <c:pt idx="329">
                  <c:v>0.93954899999999997</c:v>
                </c:pt>
                <c:pt idx="330">
                  <c:v>0.93262100000000003</c:v>
                </c:pt>
                <c:pt idx="331">
                  <c:v>0.93848799999999999</c:v>
                </c:pt>
                <c:pt idx="332">
                  <c:v>0.911798</c:v>
                </c:pt>
                <c:pt idx="333">
                  <c:v>0.92027400000000004</c:v>
                </c:pt>
                <c:pt idx="334">
                  <c:v>0.919207</c:v>
                </c:pt>
                <c:pt idx="335">
                  <c:v>0.91339999999999999</c:v>
                </c:pt>
                <c:pt idx="336">
                  <c:v>0.89664200000000005</c:v>
                </c:pt>
                <c:pt idx="337">
                  <c:v>0.89520999999999995</c:v>
                </c:pt>
                <c:pt idx="338">
                  <c:v>0.88476999999999995</c:v>
                </c:pt>
                <c:pt idx="339">
                  <c:v>0.84655599999999998</c:v>
                </c:pt>
                <c:pt idx="340">
                  <c:v>0.86878100000000003</c:v>
                </c:pt>
                <c:pt idx="341">
                  <c:v>0.89856199999999997</c:v>
                </c:pt>
                <c:pt idx="342">
                  <c:v>0.91868700000000003</c:v>
                </c:pt>
                <c:pt idx="343">
                  <c:v>0.92496199999999995</c:v>
                </c:pt>
                <c:pt idx="344">
                  <c:v>0.927921</c:v>
                </c:pt>
                <c:pt idx="345">
                  <c:v>0.90245799999999998</c:v>
                </c:pt>
                <c:pt idx="346">
                  <c:v>0.89671800000000002</c:v>
                </c:pt>
                <c:pt idx="347">
                  <c:v>0.90470399999999995</c:v>
                </c:pt>
                <c:pt idx="348">
                  <c:v>0.87845300000000004</c:v>
                </c:pt>
                <c:pt idx="349">
                  <c:v>0.86460899999999996</c:v>
                </c:pt>
                <c:pt idx="350">
                  <c:v>0.86748499999999995</c:v>
                </c:pt>
                <c:pt idx="351">
                  <c:v>0.85848500000000005</c:v>
                </c:pt>
                <c:pt idx="352">
                  <c:v>0.87676699999999996</c:v>
                </c:pt>
                <c:pt idx="353">
                  <c:v>0.86116499999999996</c:v>
                </c:pt>
                <c:pt idx="354">
                  <c:v>0.84417399999999998</c:v>
                </c:pt>
                <c:pt idx="355">
                  <c:v>0.87044900000000003</c:v>
                </c:pt>
                <c:pt idx="356">
                  <c:v>0.84940700000000002</c:v>
                </c:pt>
                <c:pt idx="357">
                  <c:v>0.85059600000000002</c:v>
                </c:pt>
                <c:pt idx="358">
                  <c:v>0.823268</c:v>
                </c:pt>
                <c:pt idx="359">
                  <c:v>0.82593899999999998</c:v>
                </c:pt>
                <c:pt idx="360">
                  <c:v>0.84098399999999995</c:v>
                </c:pt>
                <c:pt idx="361">
                  <c:v>0.83782299999999998</c:v>
                </c:pt>
                <c:pt idx="362">
                  <c:v>0.83645700000000001</c:v>
                </c:pt>
                <c:pt idx="363">
                  <c:v>0.81134300000000004</c:v>
                </c:pt>
                <c:pt idx="364">
                  <c:v>0.82061499999999998</c:v>
                </c:pt>
                <c:pt idx="365">
                  <c:v>0.77433600000000002</c:v>
                </c:pt>
                <c:pt idx="366">
                  <c:v>0.81130400000000003</c:v>
                </c:pt>
                <c:pt idx="367">
                  <c:v>0.77549100000000004</c:v>
                </c:pt>
                <c:pt idx="368">
                  <c:v>0.76979600000000004</c:v>
                </c:pt>
                <c:pt idx="369">
                  <c:v>0.76620699999999997</c:v>
                </c:pt>
                <c:pt idx="370">
                  <c:v>0.79165600000000003</c:v>
                </c:pt>
                <c:pt idx="371">
                  <c:v>0.77391600000000005</c:v>
                </c:pt>
                <c:pt idx="372">
                  <c:v>0.738456</c:v>
                </c:pt>
                <c:pt idx="373">
                  <c:v>0.78129199999999999</c:v>
                </c:pt>
                <c:pt idx="374">
                  <c:v>0.78704200000000002</c:v>
                </c:pt>
                <c:pt idx="375">
                  <c:v>0.78704200000000002</c:v>
                </c:pt>
                <c:pt idx="376">
                  <c:v>0.78942100000000004</c:v>
                </c:pt>
                <c:pt idx="377">
                  <c:v>0.77996200000000004</c:v>
                </c:pt>
                <c:pt idx="378">
                  <c:v>0.76796699999999996</c:v>
                </c:pt>
                <c:pt idx="379">
                  <c:v>0.75057499999999999</c:v>
                </c:pt>
                <c:pt idx="380">
                  <c:v>0.75996699999999995</c:v>
                </c:pt>
                <c:pt idx="381">
                  <c:v>0.76596500000000001</c:v>
                </c:pt>
                <c:pt idx="382">
                  <c:v>0.75097599999999998</c:v>
                </c:pt>
                <c:pt idx="383">
                  <c:v>0.76403399999999999</c:v>
                </c:pt>
                <c:pt idx="384">
                  <c:v>0.77297099999999996</c:v>
                </c:pt>
                <c:pt idx="385">
                  <c:v>0.77391399999999999</c:v>
                </c:pt>
                <c:pt idx="386">
                  <c:v>0.77228799999999997</c:v>
                </c:pt>
                <c:pt idx="387">
                  <c:v>0.76884799999999998</c:v>
                </c:pt>
                <c:pt idx="388">
                  <c:v>0.83165</c:v>
                </c:pt>
                <c:pt idx="389">
                  <c:v>0.81415700000000002</c:v>
                </c:pt>
                <c:pt idx="390">
                  <c:v>0.81156499999999998</c:v>
                </c:pt>
                <c:pt idx="391">
                  <c:v>0.83386199999999999</c:v>
                </c:pt>
                <c:pt idx="392">
                  <c:v>0.81785099999999999</c:v>
                </c:pt>
                <c:pt idx="393">
                  <c:v>0.80153700000000005</c:v>
                </c:pt>
                <c:pt idx="394">
                  <c:v>0.83508300000000002</c:v>
                </c:pt>
                <c:pt idx="395">
                  <c:v>0.83744099999999999</c:v>
                </c:pt>
                <c:pt idx="396">
                  <c:v>0.81152400000000002</c:v>
                </c:pt>
                <c:pt idx="397">
                  <c:v>0.82848200000000005</c:v>
                </c:pt>
                <c:pt idx="398">
                  <c:v>0.82261200000000001</c:v>
                </c:pt>
                <c:pt idx="399">
                  <c:v>0.81410899999999997</c:v>
                </c:pt>
                <c:pt idx="400">
                  <c:v>0.79778499999999997</c:v>
                </c:pt>
                <c:pt idx="401">
                  <c:v>0.79891599999999996</c:v>
                </c:pt>
                <c:pt idx="402">
                  <c:v>0.79478899999999997</c:v>
                </c:pt>
                <c:pt idx="403">
                  <c:v>0.79165200000000002</c:v>
                </c:pt>
                <c:pt idx="404">
                  <c:v>0.81474999999999997</c:v>
                </c:pt>
                <c:pt idx="405">
                  <c:v>0.79313299999999998</c:v>
                </c:pt>
                <c:pt idx="406">
                  <c:v>0.766239</c:v>
                </c:pt>
                <c:pt idx="407">
                  <c:v>0.76377799999999996</c:v>
                </c:pt>
                <c:pt idx="408">
                  <c:v>0.76752200000000004</c:v>
                </c:pt>
                <c:pt idx="409">
                  <c:v>0.74515500000000001</c:v>
                </c:pt>
                <c:pt idx="410">
                  <c:v>0.79213100000000003</c:v>
                </c:pt>
                <c:pt idx="411">
                  <c:v>0.80528900000000003</c:v>
                </c:pt>
                <c:pt idx="412">
                  <c:v>0.77276400000000001</c:v>
                </c:pt>
                <c:pt idx="413">
                  <c:v>0.79417800000000005</c:v>
                </c:pt>
                <c:pt idx="414">
                  <c:v>0.78248799999999996</c:v>
                </c:pt>
                <c:pt idx="415">
                  <c:v>0.79887200000000003</c:v>
                </c:pt>
                <c:pt idx="416">
                  <c:v>0.77625999999999995</c:v>
                </c:pt>
                <c:pt idx="417">
                  <c:v>0.75887000000000004</c:v>
                </c:pt>
                <c:pt idx="418">
                  <c:v>0.72909100000000004</c:v>
                </c:pt>
                <c:pt idx="419">
                  <c:v>0.75628200000000001</c:v>
                </c:pt>
                <c:pt idx="420">
                  <c:v>0.75858199999999998</c:v>
                </c:pt>
                <c:pt idx="421">
                  <c:v>0.73367400000000005</c:v>
                </c:pt>
                <c:pt idx="422">
                  <c:v>0.75324400000000002</c:v>
                </c:pt>
                <c:pt idx="423">
                  <c:v>0.74519199999999997</c:v>
                </c:pt>
                <c:pt idx="424">
                  <c:v>0.76100999999999996</c:v>
                </c:pt>
                <c:pt idx="425">
                  <c:v>0.75780000000000003</c:v>
                </c:pt>
                <c:pt idx="426">
                  <c:v>0.77830100000000002</c:v>
                </c:pt>
                <c:pt idx="427">
                  <c:v>0.81319600000000003</c:v>
                </c:pt>
                <c:pt idx="428">
                  <c:v>0.78148099999999998</c:v>
                </c:pt>
                <c:pt idx="429">
                  <c:v>0.78907099999999997</c:v>
                </c:pt>
                <c:pt idx="430">
                  <c:v>0.75597400000000003</c:v>
                </c:pt>
                <c:pt idx="431">
                  <c:v>0.76992400000000005</c:v>
                </c:pt>
                <c:pt idx="432">
                  <c:v>0.76116099999999998</c:v>
                </c:pt>
                <c:pt idx="433">
                  <c:v>0.74611000000000005</c:v>
                </c:pt>
                <c:pt idx="434">
                  <c:v>0.73002400000000001</c:v>
                </c:pt>
                <c:pt idx="435">
                  <c:v>0.75302199999999997</c:v>
                </c:pt>
                <c:pt idx="436">
                  <c:v>0.77490499999999995</c:v>
                </c:pt>
                <c:pt idx="437">
                  <c:v>0.77488400000000002</c:v>
                </c:pt>
                <c:pt idx="438">
                  <c:v>0.78656899999999996</c:v>
                </c:pt>
                <c:pt idx="439">
                  <c:v>0.74892999999999998</c:v>
                </c:pt>
                <c:pt idx="440">
                  <c:v>0.73088399999999998</c:v>
                </c:pt>
                <c:pt idx="441">
                  <c:v>0.88525299999999996</c:v>
                </c:pt>
                <c:pt idx="442">
                  <c:v>0.76039400000000001</c:v>
                </c:pt>
                <c:pt idx="443">
                  <c:v>0.78120199999999995</c:v>
                </c:pt>
                <c:pt idx="444">
                  <c:v>0.74445300000000003</c:v>
                </c:pt>
                <c:pt idx="445">
                  <c:v>0.81358200000000003</c:v>
                </c:pt>
                <c:pt idx="446">
                  <c:v>0.84024399999999999</c:v>
                </c:pt>
                <c:pt idx="447">
                  <c:v>0.82747199999999999</c:v>
                </c:pt>
                <c:pt idx="448">
                  <c:v>0.81967999999999996</c:v>
                </c:pt>
                <c:pt idx="449">
                  <c:v>0.843445</c:v>
                </c:pt>
                <c:pt idx="450">
                  <c:v>0.837704</c:v>
                </c:pt>
                <c:pt idx="451">
                  <c:v>0.83821400000000001</c:v>
                </c:pt>
                <c:pt idx="452">
                  <c:v>0.88278199999999996</c:v>
                </c:pt>
                <c:pt idx="453">
                  <c:v>0.88458999999999999</c:v>
                </c:pt>
                <c:pt idx="454">
                  <c:v>0.90010500000000004</c:v>
                </c:pt>
                <c:pt idx="455">
                  <c:v>0.83689999999999998</c:v>
                </c:pt>
                <c:pt idx="456">
                  <c:v>0.85600900000000002</c:v>
                </c:pt>
                <c:pt idx="457">
                  <c:v>0.81215999999999999</c:v>
                </c:pt>
                <c:pt idx="458">
                  <c:v>0.78787499999999999</c:v>
                </c:pt>
                <c:pt idx="459">
                  <c:v>0.81320400000000004</c:v>
                </c:pt>
                <c:pt idx="460">
                  <c:v>0.81206100000000003</c:v>
                </c:pt>
                <c:pt idx="461">
                  <c:v>0.8115</c:v>
                </c:pt>
                <c:pt idx="462">
                  <c:v>0.82403000000000004</c:v>
                </c:pt>
                <c:pt idx="463">
                  <c:v>0.82810700000000004</c:v>
                </c:pt>
                <c:pt idx="464">
                  <c:v>0.83583700000000005</c:v>
                </c:pt>
                <c:pt idx="465">
                  <c:v>0.81894900000000004</c:v>
                </c:pt>
                <c:pt idx="466">
                  <c:v>0.86660800000000004</c:v>
                </c:pt>
                <c:pt idx="467">
                  <c:v>0.85570500000000005</c:v>
                </c:pt>
                <c:pt idx="468">
                  <c:v>0.83560199999999996</c:v>
                </c:pt>
                <c:pt idx="469">
                  <c:v>0.85350599999999999</c:v>
                </c:pt>
                <c:pt idx="470">
                  <c:v>0.86979600000000001</c:v>
                </c:pt>
                <c:pt idx="471">
                  <c:v>0.88958199999999998</c:v>
                </c:pt>
                <c:pt idx="472">
                  <c:v>0.89646800000000004</c:v>
                </c:pt>
                <c:pt idx="473">
                  <c:v>0.90570600000000001</c:v>
                </c:pt>
                <c:pt idx="474">
                  <c:v>0.92434400000000005</c:v>
                </c:pt>
                <c:pt idx="475">
                  <c:v>0.92292099999999999</c:v>
                </c:pt>
                <c:pt idx="476">
                  <c:v>0.93439099999999997</c:v>
                </c:pt>
                <c:pt idx="477">
                  <c:v>0.94316699999999998</c:v>
                </c:pt>
                <c:pt idx="478">
                  <c:v>0.92104299999999995</c:v>
                </c:pt>
                <c:pt idx="479">
                  <c:v>0.94159800000000005</c:v>
                </c:pt>
                <c:pt idx="480">
                  <c:v>0.929095</c:v>
                </c:pt>
                <c:pt idx="481">
                  <c:v>0.93174199999999996</c:v>
                </c:pt>
                <c:pt idx="482">
                  <c:v>0.93258799999999997</c:v>
                </c:pt>
                <c:pt idx="483">
                  <c:v>0.94266799999999995</c:v>
                </c:pt>
                <c:pt idx="484">
                  <c:v>0.90301299999999995</c:v>
                </c:pt>
                <c:pt idx="485">
                  <c:v>0.96334799999999998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8-4003-81B6-BF641EBA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44394"/>
        <c:axId val="888114096"/>
      </c:lineChart>
      <c:catAx>
        <c:axId val="58475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4633460"/>
        <c:crosses val="autoZero"/>
        <c:auto val="1"/>
        <c:lblAlgn val="ctr"/>
        <c:lblOffset val="100"/>
        <c:noMultiLvlLbl val="1"/>
      </c:catAx>
      <c:valAx>
        <c:axId val="334633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4755349"/>
        <c:crosses val="autoZero"/>
        <c:crossBetween val="between"/>
      </c:valAx>
      <c:catAx>
        <c:axId val="47444439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8114096"/>
        <c:crosses val="autoZero"/>
        <c:auto val="1"/>
        <c:lblAlgn val="ctr"/>
        <c:lblOffset val="100"/>
        <c:noMultiLvlLbl val="1"/>
      </c:catAx>
      <c:valAx>
        <c:axId val="88811409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444439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iTCR vs interest vs timestamp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'Discounted Int Model_iUSD_1'!$G$1</c:f>
              <c:strCache>
                <c:ptCount val="1"/>
                <c:pt idx="0">
                  <c:v>iTCR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'Discounted Int Model_iUSD_1'!$A$2:$A$74</c:f>
              <c:numCache>
                <c:formatCode>d"-"mmm"-"yyyy</c:formatCode>
                <c:ptCount val="73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</c:numCache>
            </c:numRef>
          </c:cat>
          <c:val>
            <c:numRef>
              <c:f>'Discounted Int Model_iUSD_1'!$G$2:$G$99</c:f>
              <c:numCache>
                <c:formatCode>General</c:formatCode>
                <c:ptCount val="98"/>
                <c:pt idx="0">
                  <c:v>3.133972</c:v>
                </c:pt>
                <c:pt idx="1">
                  <c:v>3.1936049999999998</c:v>
                </c:pt>
                <c:pt idx="2">
                  <c:v>3.2533560000000001</c:v>
                </c:pt>
                <c:pt idx="3">
                  <c:v>3.311925</c:v>
                </c:pt>
                <c:pt idx="4">
                  <c:v>3.298502</c:v>
                </c:pt>
                <c:pt idx="5">
                  <c:v>3.2693050000000001</c:v>
                </c:pt>
                <c:pt idx="6">
                  <c:v>3.2401219999999999</c:v>
                </c:pt>
                <c:pt idx="7">
                  <c:v>3.1598850000000001</c:v>
                </c:pt>
                <c:pt idx="8">
                  <c:v>3.2425999999999999</c:v>
                </c:pt>
                <c:pt idx="9">
                  <c:v>3.3118970000000001</c:v>
                </c:pt>
                <c:pt idx="10">
                  <c:v>3.2068460000000001</c:v>
                </c:pt>
                <c:pt idx="11">
                  <c:v>3.1878899999999999</c:v>
                </c:pt>
                <c:pt idx="12">
                  <c:v>3.1705489999999998</c:v>
                </c:pt>
                <c:pt idx="13">
                  <c:v>3.1565430000000001</c:v>
                </c:pt>
                <c:pt idx="14">
                  <c:v>3.101178</c:v>
                </c:pt>
                <c:pt idx="15">
                  <c:v>3.2851240000000002</c:v>
                </c:pt>
                <c:pt idx="16">
                  <c:v>3.339934</c:v>
                </c:pt>
                <c:pt idx="17">
                  <c:v>3.4908709999999998</c:v>
                </c:pt>
                <c:pt idx="18">
                  <c:v>3.496251</c:v>
                </c:pt>
                <c:pt idx="19">
                  <c:v>3.3959410000000001</c:v>
                </c:pt>
                <c:pt idx="20">
                  <c:v>3.6642250000000001</c:v>
                </c:pt>
                <c:pt idx="21">
                  <c:v>3.6069830000000001</c:v>
                </c:pt>
                <c:pt idx="22">
                  <c:v>3.5208330000000001</c:v>
                </c:pt>
                <c:pt idx="23">
                  <c:v>3.3941870000000001</c:v>
                </c:pt>
                <c:pt idx="24">
                  <c:v>3.3525680000000002</c:v>
                </c:pt>
                <c:pt idx="25">
                  <c:v>3.3579020000000002</c:v>
                </c:pt>
                <c:pt idx="26">
                  <c:v>3.3373819999999998</c:v>
                </c:pt>
                <c:pt idx="27">
                  <c:v>3.4074620000000002</c:v>
                </c:pt>
                <c:pt idx="28">
                  <c:v>3.3244729999999998</c:v>
                </c:pt>
                <c:pt idx="29">
                  <c:v>3.2817639999999999</c:v>
                </c:pt>
                <c:pt idx="30">
                  <c:v>3.2527020000000002</c:v>
                </c:pt>
                <c:pt idx="31">
                  <c:v>3.2614139999999998</c:v>
                </c:pt>
                <c:pt idx="32">
                  <c:v>3.2750900000000001</c:v>
                </c:pt>
                <c:pt idx="33">
                  <c:v>3.2553640000000001</c:v>
                </c:pt>
                <c:pt idx="34">
                  <c:v>3.331394</c:v>
                </c:pt>
                <c:pt idx="35">
                  <c:v>3.3866809999999998</c:v>
                </c:pt>
                <c:pt idx="36">
                  <c:v>3.3867349999999998</c:v>
                </c:pt>
                <c:pt idx="37">
                  <c:v>3.3652799999999998</c:v>
                </c:pt>
                <c:pt idx="38">
                  <c:v>3.3082259999999999</c:v>
                </c:pt>
                <c:pt idx="39">
                  <c:v>3.2166130000000002</c:v>
                </c:pt>
                <c:pt idx="40">
                  <c:v>3.2737129999999999</c:v>
                </c:pt>
                <c:pt idx="41">
                  <c:v>3.2514340000000002</c:v>
                </c:pt>
                <c:pt idx="42">
                  <c:v>3.1333570000000002</c:v>
                </c:pt>
                <c:pt idx="43">
                  <c:v>3.2243300000000001</c:v>
                </c:pt>
                <c:pt idx="44">
                  <c:v>3.1046939999999998</c:v>
                </c:pt>
                <c:pt idx="45">
                  <c:v>3.0605030000000002</c:v>
                </c:pt>
                <c:pt idx="46">
                  <c:v>3.0847310000000001</c:v>
                </c:pt>
                <c:pt idx="47">
                  <c:v>3.103796</c:v>
                </c:pt>
                <c:pt idx="48">
                  <c:v>3.0078550000000002</c:v>
                </c:pt>
                <c:pt idx="49">
                  <c:v>2.9699439999999999</c:v>
                </c:pt>
                <c:pt idx="50">
                  <c:v>2.9676670000000001</c:v>
                </c:pt>
                <c:pt idx="51">
                  <c:v>2.9528780000000001</c:v>
                </c:pt>
                <c:pt idx="52">
                  <c:v>2.8911020000000001</c:v>
                </c:pt>
                <c:pt idx="53">
                  <c:v>2.9590260000000002</c:v>
                </c:pt>
                <c:pt idx="54">
                  <c:v>2.9209909999999999</c:v>
                </c:pt>
                <c:pt idx="55">
                  <c:v>2.9194049999999998</c:v>
                </c:pt>
                <c:pt idx="56">
                  <c:v>3.035628</c:v>
                </c:pt>
                <c:pt idx="57">
                  <c:v>2.9799959999999999</c:v>
                </c:pt>
                <c:pt idx="58">
                  <c:v>3.0361600000000002</c:v>
                </c:pt>
                <c:pt idx="59">
                  <c:v>2.9940509999999998</c:v>
                </c:pt>
                <c:pt idx="60">
                  <c:v>2.9766659999999998</c:v>
                </c:pt>
                <c:pt idx="61">
                  <c:v>3.0453450000000002</c:v>
                </c:pt>
                <c:pt idx="62">
                  <c:v>3.1282019999999999</c:v>
                </c:pt>
                <c:pt idx="63">
                  <c:v>3.2239599999999999</c:v>
                </c:pt>
                <c:pt idx="64">
                  <c:v>3.1432600000000002</c:v>
                </c:pt>
                <c:pt idx="65">
                  <c:v>2.8146620000000002</c:v>
                </c:pt>
                <c:pt idx="66">
                  <c:v>2.8102939999999998</c:v>
                </c:pt>
                <c:pt idx="67">
                  <c:v>2.977198</c:v>
                </c:pt>
                <c:pt idx="68">
                  <c:v>2.77901</c:v>
                </c:pt>
                <c:pt idx="69">
                  <c:v>2.9652219999999998</c:v>
                </c:pt>
                <c:pt idx="70">
                  <c:v>3.0204650000000002</c:v>
                </c:pt>
                <c:pt idx="71">
                  <c:v>3.1314129999999998</c:v>
                </c:pt>
                <c:pt idx="72">
                  <c:v>3.1948859999999999</c:v>
                </c:pt>
                <c:pt idx="73">
                  <c:v>3.275442</c:v>
                </c:pt>
                <c:pt idx="74">
                  <c:v>3.4533969999999998</c:v>
                </c:pt>
                <c:pt idx="75">
                  <c:v>3.3810159999999998</c:v>
                </c:pt>
                <c:pt idx="76">
                  <c:v>3.4830619999999999</c:v>
                </c:pt>
                <c:pt idx="77">
                  <c:v>3.421071</c:v>
                </c:pt>
                <c:pt idx="78">
                  <c:v>3.4133960000000001</c:v>
                </c:pt>
                <c:pt idx="79">
                  <c:v>3.3094299999999999</c:v>
                </c:pt>
                <c:pt idx="80">
                  <c:v>3.4191340000000001</c:v>
                </c:pt>
                <c:pt idx="81">
                  <c:v>3.4132609999999999</c:v>
                </c:pt>
                <c:pt idx="82">
                  <c:v>3.4753310000000002</c:v>
                </c:pt>
                <c:pt idx="83">
                  <c:v>3.318279</c:v>
                </c:pt>
                <c:pt idx="84">
                  <c:v>3.1947359999999998</c:v>
                </c:pt>
                <c:pt idx="85">
                  <c:v>3.1639970000000002</c:v>
                </c:pt>
                <c:pt idx="86">
                  <c:v>2.9885380000000001</c:v>
                </c:pt>
                <c:pt idx="87">
                  <c:v>3.1604070000000002</c:v>
                </c:pt>
                <c:pt idx="88">
                  <c:v>3.1657540000000002</c:v>
                </c:pt>
                <c:pt idx="89">
                  <c:v>3.081823</c:v>
                </c:pt>
                <c:pt idx="90">
                  <c:v>3.0521910000000001</c:v>
                </c:pt>
                <c:pt idx="91">
                  <c:v>3.0331239999999999</c:v>
                </c:pt>
                <c:pt idx="92">
                  <c:v>2.9392580000000001</c:v>
                </c:pt>
                <c:pt idx="93">
                  <c:v>2.9807130000000002</c:v>
                </c:pt>
                <c:pt idx="94">
                  <c:v>2.7742580000000001</c:v>
                </c:pt>
                <c:pt idx="95">
                  <c:v>2.778092</c:v>
                </c:pt>
                <c:pt idx="96">
                  <c:v>2.642207</c:v>
                </c:pt>
                <c:pt idx="97">
                  <c:v>2.7054429999999998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A-4FB3-9B4D-FD55F8CC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26873"/>
        <c:axId val="351569802"/>
      </c:lineChart>
      <c:lineChart>
        <c:grouping val="standard"/>
        <c:varyColors val="0"/>
        <c:ser>
          <c:idx val="1"/>
          <c:order val="1"/>
          <c:tx>
            <c:strRef>
              <c:f>'Discounted Int Model_iUSD_1'!$I$1</c:f>
              <c:strCache>
                <c:ptCount val="1"/>
                <c:pt idx="0">
                  <c:v>Initial Interest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'Discounted Int Model_iUSD_1'!$A$2:$A$74</c:f>
              <c:numCache>
                <c:formatCode>d"-"mmm"-"yyyy</c:formatCode>
                <c:ptCount val="73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  <c:pt idx="31">
                  <c:v>45444</c:v>
                </c:pt>
                <c:pt idx="32">
                  <c:v>45445</c:v>
                </c:pt>
                <c:pt idx="33">
                  <c:v>45446</c:v>
                </c:pt>
                <c:pt idx="34">
                  <c:v>45447</c:v>
                </c:pt>
                <c:pt idx="35">
                  <c:v>45448</c:v>
                </c:pt>
                <c:pt idx="36">
                  <c:v>45449</c:v>
                </c:pt>
                <c:pt idx="37">
                  <c:v>45450</c:v>
                </c:pt>
                <c:pt idx="38">
                  <c:v>45451</c:v>
                </c:pt>
                <c:pt idx="39">
                  <c:v>45452</c:v>
                </c:pt>
                <c:pt idx="40">
                  <c:v>45453</c:v>
                </c:pt>
                <c:pt idx="41">
                  <c:v>45454</c:v>
                </c:pt>
                <c:pt idx="42">
                  <c:v>45455</c:v>
                </c:pt>
                <c:pt idx="43">
                  <c:v>45456</c:v>
                </c:pt>
                <c:pt idx="44">
                  <c:v>45457</c:v>
                </c:pt>
                <c:pt idx="45">
                  <c:v>45458</c:v>
                </c:pt>
                <c:pt idx="46">
                  <c:v>45459</c:v>
                </c:pt>
                <c:pt idx="47">
                  <c:v>45460</c:v>
                </c:pt>
                <c:pt idx="48">
                  <c:v>45461</c:v>
                </c:pt>
                <c:pt idx="49">
                  <c:v>45462</c:v>
                </c:pt>
                <c:pt idx="50">
                  <c:v>45463</c:v>
                </c:pt>
                <c:pt idx="51">
                  <c:v>45464</c:v>
                </c:pt>
                <c:pt idx="52">
                  <c:v>45465</c:v>
                </c:pt>
                <c:pt idx="53">
                  <c:v>45466</c:v>
                </c:pt>
                <c:pt idx="54">
                  <c:v>45467</c:v>
                </c:pt>
                <c:pt idx="55">
                  <c:v>45468</c:v>
                </c:pt>
                <c:pt idx="56">
                  <c:v>45469</c:v>
                </c:pt>
                <c:pt idx="57">
                  <c:v>45470</c:v>
                </c:pt>
                <c:pt idx="58">
                  <c:v>45471</c:v>
                </c:pt>
                <c:pt idx="59">
                  <c:v>45472</c:v>
                </c:pt>
                <c:pt idx="60">
                  <c:v>45473</c:v>
                </c:pt>
                <c:pt idx="61">
                  <c:v>45474</c:v>
                </c:pt>
                <c:pt idx="62">
                  <c:v>45475</c:v>
                </c:pt>
                <c:pt idx="63">
                  <c:v>45476</c:v>
                </c:pt>
                <c:pt idx="64">
                  <c:v>45477</c:v>
                </c:pt>
                <c:pt idx="65">
                  <c:v>45478</c:v>
                </c:pt>
                <c:pt idx="66">
                  <c:v>45479</c:v>
                </c:pt>
                <c:pt idx="67">
                  <c:v>45480</c:v>
                </c:pt>
                <c:pt idx="68">
                  <c:v>45481</c:v>
                </c:pt>
                <c:pt idx="69">
                  <c:v>45482</c:v>
                </c:pt>
                <c:pt idx="70">
                  <c:v>45483</c:v>
                </c:pt>
                <c:pt idx="71">
                  <c:v>45484</c:v>
                </c:pt>
                <c:pt idx="72">
                  <c:v>45485</c:v>
                </c:pt>
              </c:numCache>
            </c:numRef>
          </c:cat>
          <c:val>
            <c:numRef>
              <c:f>'Discounted Int Model_iUSD_1'!$I$2:$I$74</c:f>
              <c:numCache>
                <c:formatCode>0.0000</c:formatCode>
                <c:ptCount val="73"/>
                <c:pt idx="0">
                  <c:v>26.905919999999998</c:v>
                </c:pt>
                <c:pt idx="1">
                  <c:v>28.496133333333329</c:v>
                </c:pt>
                <c:pt idx="2">
                  <c:v>30.089493333333341</c:v>
                </c:pt>
                <c:pt idx="3">
                  <c:v>31.65133333333333</c:v>
                </c:pt>
                <c:pt idx="4">
                  <c:v>31.293386666666667</c:v>
                </c:pt>
                <c:pt idx="5">
                  <c:v>30.514800000000005</c:v>
                </c:pt>
                <c:pt idx="6">
                  <c:v>29.736586666666664</c:v>
                </c:pt>
                <c:pt idx="7">
                  <c:v>27.59693333333334</c:v>
                </c:pt>
                <c:pt idx="8">
                  <c:v>29.802666666666667</c:v>
                </c:pt>
                <c:pt idx="9">
                  <c:v>31.650586666666669</c:v>
                </c:pt>
                <c:pt idx="10">
                  <c:v>28.849226666666674</c:v>
                </c:pt>
                <c:pt idx="11">
                  <c:v>28.343733333333333</c:v>
                </c:pt>
                <c:pt idx="12">
                  <c:v>27.88130666666666</c:v>
                </c:pt>
                <c:pt idx="13">
                  <c:v>27.507813333333335</c:v>
                </c:pt>
                <c:pt idx="14">
                  <c:v>26.03141333333333</c:v>
                </c:pt>
                <c:pt idx="15">
                  <c:v>30.936640000000004</c:v>
                </c:pt>
                <c:pt idx="16">
                  <c:v>32.398240000000001</c:v>
                </c:pt>
                <c:pt idx="17">
                  <c:v>36.423226666666665</c:v>
                </c:pt>
                <c:pt idx="18">
                  <c:v>36.566693333333333</c:v>
                </c:pt>
                <c:pt idx="19">
                  <c:v>33.891760000000005</c:v>
                </c:pt>
                <c:pt idx="20">
                  <c:v>41.046000000000006</c:v>
                </c:pt>
                <c:pt idx="21">
                  <c:v>39.51954666666667</c:v>
                </c:pt>
                <c:pt idx="22">
                  <c:v>37.222213333333343</c:v>
                </c:pt>
                <c:pt idx="23">
                  <c:v>33.844986666666671</c:v>
                </c:pt>
                <c:pt idx="24">
                  <c:v>32.735146666666672</c:v>
                </c:pt>
                <c:pt idx="25">
                  <c:v>32.877386666666673</c:v>
                </c:pt>
                <c:pt idx="26">
                  <c:v>32.330186666666663</c:v>
                </c:pt>
                <c:pt idx="27">
                  <c:v>34.198986666666677</c:v>
                </c:pt>
                <c:pt idx="28">
                  <c:v>31.985946666666663</c:v>
                </c:pt>
                <c:pt idx="29">
                  <c:v>30.847040000000003</c:v>
                </c:pt>
                <c:pt idx="30">
                  <c:v>30.072053333333336</c:v>
                </c:pt>
                <c:pt idx="31">
                  <c:v>30.304373333333334</c:v>
                </c:pt>
                <c:pt idx="32">
                  <c:v>30.669066666666666</c:v>
                </c:pt>
                <c:pt idx="33">
                  <c:v>30.14304000000001</c:v>
                </c:pt>
                <c:pt idx="34">
                  <c:v>32.170506666666668</c:v>
                </c:pt>
                <c:pt idx="35">
                  <c:v>33.64482666666666</c:v>
                </c:pt>
                <c:pt idx="36">
                  <c:v>33.646266666666662</c:v>
                </c:pt>
                <c:pt idx="37">
                  <c:v>33.074133333333336</c:v>
                </c:pt>
                <c:pt idx="38">
                  <c:v>31.55269333333333</c:v>
                </c:pt>
                <c:pt idx="39">
                  <c:v>29.109680000000004</c:v>
                </c:pt>
                <c:pt idx="40">
                  <c:v>30.632346666666667</c:v>
                </c:pt>
                <c:pt idx="41">
                  <c:v>30.038240000000005</c:v>
                </c:pt>
                <c:pt idx="42">
                  <c:v>26.889520000000005</c:v>
                </c:pt>
                <c:pt idx="43">
                  <c:v>29.315466666666666</c:v>
                </c:pt>
                <c:pt idx="44">
                  <c:v>26.125173333333329</c:v>
                </c:pt>
                <c:pt idx="45">
                  <c:v>24.946746666666677</c:v>
                </c:pt>
                <c:pt idx="46">
                  <c:v>25.592826666666667</c:v>
                </c:pt>
                <c:pt idx="47">
                  <c:v>26.101226666666665</c:v>
                </c:pt>
                <c:pt idx="48">
                  <c:v>23.542800000000007</c:v>
                </c:pt>
                <c:pt idx="49">
                  <c:v>22.531839999999999</c:v>
                </c:pt>
                <c:pt idx="50">
                  <c:v>22.471120000000003</c:v>
                </c:pt>
                <c:pt idx="51">
                  <c:v>22.076746666666669</c:v>
                </c:pt>
                <c:pt idx="52">
                  <c:v>20.429386666666673</c:v>
                </c:pt>
                <c:pt idx="53">
                  <c:v>22.24069333333334</c:v>
                </c:pt>
                <c:pt idx="54">
                  <c:v>21.226426666666665</c:v>
                </c:pt>
                <c:pt idx="55">
                  <c:v>21.184133333333328</c:v>
                </c:pt>
                <c:pt idx="56">
                  <c:v>24.283413333333336</c:v>
                </c:pt>
                <c:pt idx="57">
                  <c:v>22.799893333333333</c:v>
                </c:pt>
                <c:pt idx="58">
                  <c:v>24.29760000000001</c:v>
                </c:pt>
                <c:pt idx="59">
                  <c:v>23.17469333333333</c:v>
                </c:pt>
                <c:pt idx="60">
                  <c:v>22.711093333333331</c:v>
                </c:pt>
                <c:pt idx="61">
                  <c:v>24.542533333333338</c:v>
                </c:pt>
                <c:pt idx="62">
                  <c:v>26.752053333333336</c:v>
                </c:pt>
                <c:pt idx="63">
                  <c:v>29.305599999999998</c:v>
                </c:pt>
                <c:pt idx="64">
                  <c:v>27.153600000000004</c:v>
                </c:pt>
                <c:pt idx="65">
                  <c:v>18.390986666666674</c:v>
                </c:pt>
                <c:pt idx="66">
                  <c:v>18.274506666666664</c:v>
                </c:pt>
                <c:pt idx="67">
                  <c:v>22.725280000000005</c:v>
                </c:pt>
                <c:pt idx="68">
                  <c:v>17.440266666666666</c:v>
                </c:pt>
                <c:pt idx="69">
                  <c:v>22.405919999999995</c:v>
                </c:pt>
                <c:pt idx="70">
                  <c:v>23.87906666666667</c:v>
                </c:pt>
                <c:pt idx="71">
                  <c:v>26.837679999999999</c:v>
                </c:pt>
                <c:pt idx="72">
                  <c:v>28.530293333333333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A-4FB3-9B4D-FD55F8CC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115496"/>
        <c:axId val="563350180"/>
      </c:lineChart>
      <c:dateAx>
        <c:axId val="236426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d&quot;-&quot;mmm&quot;-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1569802"/>
        <c:crosses val="autoZero"/>
        <c:auto val="1"/>
        <c:lblOffset val="100"/>
        <c:baseTimeUnit val="days"/>
      </c:dateAx>
      <c:valAx>
        <c:axId val="351569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26873"/>
        <c:crosses val="autoZero"/>
        <c:crossBetween val="between"/>
      </c:valAx>
      <c:dateAx>
        <c:axId val="1830115496"/>
        <c:scaling>
          <c:orientation val="minMax"/>
        </c:scaling>
        <c:delete val="1"/>
        <c:axPos val="b"/>
        <c:numFmt formatCode="d&quot;-&quot;mmm&quot;-&quot;yyyy" sourceLinked="1"/>
        <c:majorTickMark val="none"/>
        <c:minorTickMark val="none"/>
        <c:tickLblPos val="nextTo"/>
        <c:crossAx val="563350180"/>
        <c:crosses val="autoZero"/>
        <c:auto val="1"/>
        <c:lblOffset val="100"/>
        <c:baseTimeUnit val="days"/>
      </c:dateAx>
      <c:valAx>
        <c:axId val="5633501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11549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561975</xdr:colOff>
      <xdr:row>6</xdr:row>
      <xdr:rowOff>66675</xdr:rowOff>
    </xdr:from>
    <xdr:ext cx="5010150" cy="28860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561975</xdr:colOff>
      <xdr:row>24</xdr:row>
      <xdr:rowOff>114300</xdr:rowOff>
    </xdr:from>
    <xdr:ext cx="5010150" cy="28860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809625</xdr:colOff>
      <xdr:row>8</xdr:row>
      <xdr:rowOff>9525</xdr:rowOff>
    </xdr:from>
    <xdr:ext cx="5010150" cy="28860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809625</xdr:colOff>
      <xdr:row>23</xdr:row>
      <xdr:rowOff>104775</xdr:rowOff>
    </xdr:from>
    <xdr:ext cx="5010150" cy="28860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219075</xdr:colOff>
      <xdr:row>7</xdr:row>
      <xdr:rowOff>85725</xdr:rowOff>
    </xdr:from>
    <xdr:ext cx="5238750" cy="28860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219075</xdr:colOff>
      <xdr:row>23</xdr:row>
      <xdr:rowOff>114300</xdr:rowOff>
    </xdr:from>
    <xdr:ext cx="5334000" cy="28860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180975</xdr:colOff>
      <xdr:row>0</xdr:row>
      <xdr:rowOff>76200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809625</xdr:colOff>
      <xdr:row>8</xdr:row>
      <xdr:rowOff>9525</xdr:rowOff>
    </xdr:from>
    <xdr:ext cx="5238750" cy="28860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809625</xdr:colOff>
      <xdr:row>23</xdr:row>
      <xdr:rowOff>104775</xdr:rowOff>
    </xdr:from>
    <xdr:ext cx="5334000" cy="28860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809625</xdr:colOff>
      <xdr:row>8</xdr:row>
      <xdr:rowOff>9525</xdr:rowOff>
    </xdr:from>
    <xdr:ext cx="5010150" cy="28860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809625</xdr:colOff>
      <xdr:row>23</xdr:row>
      <xdr:rowOff>104775</xdr:rowOff>
    </xdr:from>
    <xdr:ext cx="5010150" cy="28860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561975</xdr:colOff>
      <xdr:row>6</xdr:row>
      <xdr:rowOff>66675</xdr:rowOff>
    </xdr:from>
    <xdr:ext cx="5010150" cy="28860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561975</xdr:colOff>
      <xdr:row>24</xdr:row>
      <xdr:rowOff>114300</xdr:rowOff>
    </xdr:from>
    <xdr:ext cx="5010150" cy="28860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561975</xdr:colOff>
      <xdr:row>6</xdr:row>
      <xdr:rowOff>66675</xdr:rowOff>
    </xdr:from>
    <xdr:ext cx="5010150" cy="28860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561975</xdr:colOff>
      <xdr:row>24</xdr:row>
      <xdr:rowOff>114300</xdr:rowOff>
    </xdr:from>
    <xdr:ext cx="5010150" cy="28860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6</xdr:row>
      <xdr:rowOff>66675</xdr:rowOff>
    </xdr:from>
    <xdr:ext cx="5010150" cy="28860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561975</xdr:colOff>
      <xdr:row>24</xdr:row>
      <xdr:rowOff>114300</xdr:rowOff>
    </xdr:from>
    <xdr:ext cx="5010150" cy="28860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14.08984375" customWidth="1"/>
    <col min="2" max="2" width="15" customWidth="1"/>
    <col min="3" max="4" width="12.26953125" customWidth="1"/>
    <col min="5" max="5" width="27.81640625" customWidth="1"/>
    <col min="6" max="6" width="20.453125" customWidth="1"/>
    <col min="7" max="7" width="15.08984375" customWidth="1"/>
    <col min="8" max="8" width="12.26953125" customWidth="1"/>
    <col min="9" max="9" width="13.26953125" customWidth="1"/>
    <col min="10" max="10" width="13.453125" customWidth="1"/>
    <col min="11" max="11" width="12.26953125" customWidth="1"/>
    <col min="12" max="14" width="14.453125" customWidth="1"/>
    <col min="15" max="16" width="8.7265625" customWidth="1"/>
    <col min="17" max="17" width="17" customWidth="1"/>
    <col min="18" max="30" width="8.7265625" customWidth="1"/>
  </cols>
  <sheetData>
    <row r="1" spans="1:19" ht="14.5">
      <c r="A1" s="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9" t="s">
        <v>8</v>
      </c>
      <c r="I1" s="9" t="s">
        <v>9</v>
      </c>
      <c r="J1" s="5" t="s">
        <v>10</v>
      </c>
      <c r="K1" s="5" t="s">
        <v>11</v>
      </c>
    </row>
    <row r="2" spans="1:19" ht="14.5">
      <c r="A2" s="1">
        <v>45381</v>
      </c>
      <c r="B2" s="2">
        <v>1711756800</v>
      </c>
      <c r="C2" s="2">
        <v>0.90010500000000004</v>
      </c>
      <c r="D2" s="2">
        <v>0.66424399999999995</v>
      </c>
      <c r="E2" s="10">
        <v>126000000</v>
      </c>
      <c r="F2" s="2">
        <v>21837799</v>
      </c>
      <c r="G2" s="2">
        <v>3.8391519999999999</v>
      </c>
      <c r="H2" s="3">
        <v>2184.5187000000001</v>
      </c>
      <c r="I2" s="4">
        <f>IF(G2 &lt; 'Discounted Int Model_iUSD'!ntcr, 'Discounted Int Model_iUSD'!base_int*100, IF(G2 &gt; 'Discounted Int Model_iUSD'!ctcr, 'Discounted Int Model_iUSD'!upper_limit_int*100, ('Discounted Int Model_iUSD'!base_int + ((G2 - 'Discounted Int Model_iUSD'!ntcr) / ('Discounted Int Model_iUSD'!ctcr - 'Discounted Int Model_iUSD'!ntcr)) ^ 'Discounted Int Model_iUSD'!exponent * ('Discounted Int Model_iUSD'!upper_limit_int - 'Discounted Int Model_iUSD'!base_int)) * 100))</f>
        <v>50</v>
      </c>
      <c r="J2" s="11">
        <f t="shared" ref="J2:J106" si="0">MAX(0,(1-H2/($R$4*F2)))</f>
        <v>0.99799932337503428</v>
      </c>
      <c r="K2" s="4">
        <f t="shared" ref="K2:K106" si="1">J2*I2</f>
        <v>49.89996616875171</v>
      </c>
      <c r="L2" s="5"/>
      <c r="M2" s="5"/>
      <c r="N2" s="5" t="s">
        <v>12</v>
      </c>
      <c r="O2" s="5">
        <v>2.5</v>
      </c>
      <c r="Q2" s="5" t="s">
        <v>13</v>
      </c>
      <c r="R2" s="12"/>
    </row>
    <row r="3" spans="1:19" ht="14.5">
      <c r="A3" s="1">
        <v>45382</v>
      </c>
      <c r="B3" s="2">
        <v>1711843200</v>
      </c>
      <c r="C3" s="2">
        <v>0.83689999999999998</v>
      </c>
      <c r="D3" s="2">
        <v>0.64448700000000003</v>
      </c>
      <c r="E3" s="10">
        <v>126000000</v>
      </c>
      <c r="F3" s="2">
        <v>21946474</v>
      </c>
      <c r="G3" s="2">
        <v>3.7094269999999998</v>
      </c>
      <c r="H3" s="3">
        <v>14236.210300000001</v>
      </c>
      <c r="I3" s="4">
        <f>IF(G3 &lt; 'Discounted Int Model_iUSD'!ntcr, 'Discounted Int Model_iUSD'!base_int*100, IF(G3 &gt; 'Discounted Int Model_iUSD'!ctcr, 'Discounted Int Model_iUSD'!upper_limit_int*100, ('Discounted Int Model_iUSD'!base_int + ((G3 - 'Discounted Int Model_iUSD'!ntcr) / ('Discounted Int Model_iUSD'!ctcr - 'Discounted Int Model_iUSD'!ntcr)) ^ 'Discounted Int Model_iUSD'!exponent * ('Discounted Int Model_iUSD'!upper_limit_int - 'Discounted Int Model_iUSD'!base_int)) * 100))</f>
        <v>50</v>
      </c>
      <c r="J3" s="11">
        <f t="shared" si="0"/>
        <v>0.98702642593065293</v>
      </c>
      <c r="K3" s="4">
        <f t="shared" si="1"/>
        <v>49.351321296532646</v>
      </c>
      <c r="L3" s="5"/>
      <c r="M3" s="5"/>
      <c r="N3" s="5" t="s">
        <v>14</v>
      </c>
      <c r="O3" s="5">
        <v>3.5</v>
      </c>
      <c r="Q3" s="5" t="s">
        <v>15</v>
      </c>
    </row>
    <row r="4" spans="1:19" ht="14.5">
      <c r="A4" s="1">
        <v>45383</v>
      </c>
      <c r="B4" s="2">
        <v>1711929600</v>
      </c>
      <c r="C4" s="2">
        <v>0.85600900000000002</v>
      </c>
      <c r="D4" s="2">
        <v>0.65044999999999997</v>
      </c>
      <c r="E4" s="10">
        <v>126000000</v>
      </c>
      <c r="F4" s="2">
        <v>21944378</v>
      </c>
      <c r="G4" s="2">
        <v>3.742041</v>
      </c>
      <c r="H4" s="3">
        <v>11513.5185</v>
      </c>
      <c r="I4" s="4">
        <f>IF(G4 &lt; 'Discounted Int Model_iUSD'!ntcr, 'Discounted Int Model_iUSD'!base_int*100, IF(G4 &gt; 'Discounted Int Model_iUSD'!ctcr, 'Discounted Int Model_iUSD'!upper_limit_int*100, ('Discounted Int Model_iUSD'!base_int + ((G4 - 'Discounted Int Model_iUSD'!ntcr) / ('Discounted Int Model_iUSD'!ctcr - 'Discounted Int Model_iUSD'!ntcr)) ^ 'Discounted Int Model_iUSD'!exponent * ('Discounted Int Model_iUSD'!upper_limit_int - 'Discounted Int Model_iUSD'!base_int)) * 100))</f>
        <v>50</v>
      </c>
      <c r="J4" s="11">
        <f t="shared" si="0"/>
        <v>0.9895066349112287</v>
      </c>
      <c r="K4" s="4">
        <f t="shared" si="1"/>
        <v>49.475331745561434</v>
      </c>
      <c r="L4" s="5"/>
      <c r="M4" s="5"/>
      <c r="N4" s="5" t="s">
        <v>16</v>
      </c>
      <c r="O4" s="5">
        <v>0.1</v>
      </c>
      <c r="Q4" s="5" t="s">
        <v>17</v>
      </c>
      <c r="R4" s="5">
        <v>0.05</v>
      </c>
    </row>
    <row r="5" spans="1:19" ht="14.5">
      <c r="A5" s="1">
        <v>45384</v>
      </c>
      <c r="B5" s="2">
        <v>1712016000</v>
      </c>
      <c r="C5" s="2">
        <v>0.81215999999999999</v>
      </c>
      <c r="D5" s="2">
        <v>0.62224000000000002</v>
      </c>
      <c r="E5" s="10">
        <v>126000000</v>
      </c>
      <c r="F5" s="2">
        <v>21932778</v>
      </c>
      <c r="G5" s="2">
        <v>3.582363</v>
      </c>
      <c r="H5" s="3">
        <v>40059.902499999997</v>
      </c>
      <c r="I5" s="4">
        <f>IF(G5 &lt; 'Discounted Int Model_iUSD'!ntcr, 'Discounted Int Model_iUSD'!base_int*100, IF(G5 &gt; 'Discounted Int Model_iUSD'!ctcr, 'Discounted Int Model_iUSD'!upper_limit_int*100, ('Discounted Int Model_iUSD'!base_int + ((G5 - 'Discounted Int Model_iUSD'!ntcr) / ('Discounted Int Model_iUSD'!ctcr - 'Discounted Int Model_iUSD'!ntcr)) ^ 'Discounted Int Model_iUSD'!exponent * ('Discounted Int Model_iUSD'!upper_limit_int - 'Discounted Int Model_iUSD'!base_int)) * 100))</f>
        <v>50</v>
      </c>
      <c r="J5" s="11">
        <f t="shared" si="0"/>
        <v>0.96347028862463291</v>
      </c>
      <c r="K5" s="4">
        <f t="shared" si="1"/>
        <v>48.173514431231645</v>
      </c>
      <c r="N5" t="s">
        <v>18</v>
      </c>
      <c r="O5" s="5">
        <v>0.5</v>
      </c>
      <c r="Q5" s="5" t="s">
        <v>19</v>
      </c>
      <c r="R5" s="5">
        <v>1.85</v>
      </c>
      <c r="S5" s="5" t="s">
        <v>20</v>
      </c>
    </row>
    <row r="6" spans="1:19" ht="14.5">
      <c r="A6" s="1">
        <v>45385</v>
      </c>
      <c r="B6" s="2">
        <v>1712102400</v>
      </c>
      <c r="C6" s="2">
        <v>0.78787499999999999</v>
      </c>
      <c r="D6" s="2">
        <v>0.580372</v>
      </c>
      <c r="E6" s="10">
        <v>126000000</v>
      </c>
      <c r="F6" s="2">
        <v>21719073</v>
      </c>
      <c r="G6" s="2">
        <v>3.3628879999999999</v>
      </c>
      <c r="H6" s="3">
        <v>70645.180699999997</v>
      </c>
      <c r="I6" s="4">
        <f>IF(G6 &lt; 'Discounted Int Model_iUSD'!ntcr, 'Discounted Int Model_iUSD'!base_int*100, IF(G6 &gt; 'Discounted Int Model_iUSD'!ctcr, 'Discounted Int Model_iUSD'!upper_limit_int*100, ('Discounted Int Model_iUSD'!base_int + ((G6 - 'Discounted Int Model_iUSD'!ntcr) / ('Discounted Int Model_iUSD'!ctcr - 'Discounted Int Model_iUSD'!ntcr)) ^ 'Discounted Int Model_iUSD'!exponent * ('Discounted Int Model_iUSD'!upper_limit_int - 'Discounted Int Model_iUSD'!base_int)) * 100))</f>
        <v>44.515519999999995</v>
      </c>
      <c r="J6" s="11">
        <f t="shared" si="0"/>
        <v>0.93494641258399935</v>
      </c>
      <c r="K6" s="4">
        <f t="shared" si="1"/>
        <v>41.61962572831127</v>
      </c>
      <c r="L6" s="5"/>
      <c r="M6" s="5"/>
      <c r="N6" s="5" t="s">
        <v>21</v>
      </c>
      <c r="O6" s="5">
        <v>1</v>
      </c>
    </row>
    <row r="7" spans="1:19" ht="14.5">
      <c r="A7" s="1">
        <v>45386</v>
      </c>
      <c r="B7" s="2">
        <v>1712188800</v>
      </c>
      <c r="C7" s="2">
        <v>0.81320400000000004</v>
      </c>
      <c r="D7" s="2">
        <v>0.57174700000000001</v>
      </c>
      <c r="E7" s="10">
        <v>126000000</v>
      </c>
      <c r="F7" s="2">
        <v>21674232</v>
      </c>
      <c r="G7" s="2">
        <v>3.3197869999999998</v>
      </c>
      <c r="H7" s="3">
        <v>105428.993</v>
      </c>
      <c r="I7" s="4">
        <f>IF(G7 &lt; 'Discounted Int Model_iUSD'!ntcr, 'Discounted Int Model_iUSD'!base_int*100, IF(G7 &gt; 'Discounted Int Model_iUSD'!ctcr, 'Discounted Int Model_iUSD'!upper_limit_int*100, ('Discounted Int Model_iUSD'!base_int + ((G7 - 'Discounted Int Model_iUSD'!ntcr) / ('Discounted Int Model_iUSD'!ctcr - 'Discounted Int Model_iUSD'!ntcr)) ^ 'Discounted Int Model_iUSD'!exponent * ('Discounted Int Model_iUSD'!upper_limit_int - 'Discounted Int Model_iUSD'!base_int)) * 100))</f>
        <v>42.791479999999993</v>
      </c>
      <c r="J7" s="11">
        <f t="shared" si="0"/>
        <v>0.90271489850251674</v>
      </c>
      <c r="K7" s="4">
        <f t="shared" si="1"/>
        <v>38.628506524972465</v>
      </c>
    </row>
    <row r="8" spans="1:19" ht="14.5">
      <c r="A8" s="1">
        <v>45387</v>
      </c>
      <c r="B8" s="2">
        <v>1712275200</v>
      </c>
      <c r="C8" s="2">
        <v>0.81206100000000003</v>
      </c>
      <c r="D8" s="2">
        <v>0.58246500000000001</v>
      </c>
      <c r="E8" s="10">
        <v>126000000</v>
      </c>
      <c r="F8" s="2">
        <v>21693098</v>
      </c>
      <c r="G8" s="2">
        <v>3.3851070000000001</v>
      </c>
      <c r="H8" s="3">
        <v>43272.300999999999</v>
      </c>
      <c r="I8" s="4">
        <f>IF(G8 &lt; 'Discounted Int Model_iUSD'!ntcr, 'Discounted Int Model_iUSD'!base_int*100, IF(G8 &gt; 'Discounted Int Model_iUSD'!ctcr, 'Discounted Int Model_iUSD'!upper_limit_int*100, ('Discounted Int Model_iUSD'!base_int + ((G8 - 'Discounted Int Model_iUSD'!ntcr) / ('Discounted Int Model_iUSD'!ctcr - 'Discounted Int Model_iUSD'!ntcr)) ^ 'Discounted Int Model_iUSD'!exponent * ('Discounted Int Model_iUSD'!upper_limit_int - 'Discounted Int Model_iUSD'!base_int)) * 100))</f>
        <v>45.404280000000007</v>
      </c>
      <c r="J8" s="11">
        <f t="shared" si="0"/>
        <v>0.96010500574883306</v>
      </c>
      <c r="K8" s="4">
        <f t="shared" si="1"/>
        <v>43.592876510421632</v>
      </c>
    </row>
    <row r="9" spans="1:19" ht="14.5">
      <c r="A9" s="1">
        <v>45388</v>
      </c>
      <c r="B9" s="2">
        <v>1712361600</v>
      </c>
      <c r="C9" s="2">
        <v>0.8115</v>
      </c>
      <c r="D9" s="2">
        <v>0.575685</v>
      </c>
      <c r="E9" s="10">
        <v>126000000</v>
      </c>
      <c r="F9" s="2">
        <v>21658721</v>
      </c>
      <c r="G9" s="2">
        <v>3.3542450000000001</v>
      </c>
      <c r="H9" s="3">
        <v>64188.144099999998</v>
      </c>
      <c r="I9" s="4">
        <f>IF(G9 &lt; 'Discounted Int Model_iUSD'!ntcr, 'Discounted Int Model_iUSD'!base_int*100, IF(G9 &gt; 'Discounted Int Model_iUSD'!ctcr, 'Discounted Int Model_iUSD'!upper_limit_int*100, ('Discounted Int Model_iUSD'!base_int + ((G9 - 'Discounted Int Model_iUSD'!ntcr) / ('Discounted Int Model_iUSD'!ctcr - 'Discounted Int Model_iUSD'!ntcr)) ^ 'Discounted Int Model_iUSD'!exponent * ('Discounted Int Model_iUSD'!upper_limit_int - 'Discounted Int Model_iUSD'!base_int)) * 100))</f>
        <v>44.169800000000002</v>
      </c>
      <c r="J9" s="11">
        <f t="shared" si="0"/>
        <v>0.94072766891452175</v>
      </c>
      <c r="K9" s="4">
        <f t="shared" si="1"/>
        <v>41.551752990420646</v>
      </c>
    </row>
    <row r="10" spans="1:19" ht="14.5">
      <c r="A10" s="1">
        <v>45389</v>
      </c>
      <c r="B10" s="2">
        <v>1712448000</v>
      </c>
      <c r="C10" s="2">
        <v>0.82403000000000004</v>
      </c>
      <c r="D10" s="2">
        <v>0.58375699999999997</v>
      </c>
      <c r="E10" s="10">
        <v>126000000</v>
      </c>
      <c r="F10" s="2">
        <v>21647474</v>
      </c>
      <c r="G10" s="2">
        <v>3.4030140000000002</v>
      </c>
      <c r="H10" s="3">
        <v>39230.018199999999</v>
      </c>
      <c r="I10" s="4">
        <f>IF(G10 &lt; 'Discounted Int Model_iUSD'!ntcr, 'Discounted Int Model_iUSD'!base_int*100, IF(G10 &gt; 'Discounted Int Model_iUSD'!ctcr, 'Discounted Int Model_iUSD'!upper_limit_int*100, ('Discounted Int Model_iUSD'!base_int + ((G10 - 'Discounted Int Model_iUSD'!ntcr) / ('Discounted Int Model_iUSD'!ctcr - 'Discounted Int Model_iUSD'!ntcr)) ^ 'Discounted Int Model_iUSD'!exponent * ('Discounted Int Model_iUSD'!upper_limit_int - 'Discounted Int Model_iUSD'!base_int)) * 100))</f>
        <v>46.120560000000012</v>
      </c>
      <c r="J10" s="11">
        <f t="shared" si="0"/>
        <v>0.96375556963366715</v>
      </c>
      <c r="K10" s="4">
        <f t="shared" si="1"/>
        <v>44.448946574623733</v>
      </c>
    </row>
    <row r="11" spans="1:19" ht="14.5">
      <c r="A11" s="1">
        <v>45390</v>
      </c>
      <c r="B11" s="2">
        <v>1712534400</v>
      </c>
      <c r="C11" s="2">
        <v>0.82810700000000004</v>
      </c>
      <c r="D11" s="2">
        <v>0.58891400000000005</v>
      </c>
      <c r="E11" s="10">
        <v>126000000</v>
      </c>
      <c r="F11" s="2">
        <v>21662149</v>
      </c>
      <c r="G11" s="2">
        <v>3.4306730000000001</v>
      </c>
      <c r="H11" s="3">
        <v>37153.569199999998</v>
      </c>
      <c r="I11" s="4">
        <f>IF(G11 &lt; 'Discounted Int Model_iUSD'!ntcr, 'Discounted Int Model_iUSD'!base_int*100, IF(G11 &gt; 'Discounted Int Model_iUSD'!ctcr, 'Discounted Int Model_iUSD'!upper_limit_int*100, ('Discounted Int Model_iUSD'!base_int + ((G11 - 'Discounted Int Model_iUSD'!ntcr) / ('Discounted Int Model_iUSD'!ctcr - 'Discounted Int Model_iUSD'!ntcr)) ^ 'Discounted Int Model_iUSD'!exponent * ('Discounted Int Model_iUSD'!upper_limit_int - 'Discounted Int Model_iUSD'!base_int)) * 100))</f>
        <v>47.226920000000007</v>
      </c>
      <c r="J11" s="11">
        <f t="shared" si="0"/>
        <v>0.96569724527331058</v>
      </c>
      <c r="K11" s="4">
        <f t="shared" si="1"/>
        <v>45.606906546743026</v>
      </c>
    </row>
    <row r="12" spans="1:19" ht="14.5">
      <c r="A12" s="1">
        <v>45391</v>
      </c>
      <c r="B12" s="2">
        <v>1712620800</v>
      </c>
      <c r="C12" s="2">
        <v>0.83583700000000005</v>
      </c>
      <c r="D12" s="2">
        <v>0.61394599999999999</v>
      </c>
      <c r="E12" s="10">
        <v>126000000</v>
      </c>
      <c r="F12" s="2">
        <v>21713389</v>
      </c>
      <c r="G12" s="2">
        <v>3.5730430000000002</v>
      </c>
      <c r="H12" s="3">
        <v>4193.0541000000003</v>
      </c>
      <c r="I12" s="4">
        <f>IF(G12 &lt; 'Discounted Int Model_iUSD'!ntcr, 'Discounted Int Model_iUSD'!base_int*100, IF(G12 &gt; 'Discounted Int Model_iUSD'!ctcr, 'Discounted Int Model_iUSD'!upper_limit_int*100, ('Discounted Int Model_iUSD'!base_int + ((G12 - 'Discounted Int Model_iUSD'!ntcr) / ('Discounted Int Model_iUSD'!ctcr - 'Discounted Int Model_iUSD'!ntcr)) ^ 'Discounted Int Model_iUSD'!exponent * ('Discounted Int Model_iUSD'!upper_limit_int - 'Discounted Int Model_iUSD'!base_int)) * 100))</f>
        <v>50</v>
      </c>
      <c r="J12" s="11">
        <f t="shared" si="0"/>
        <v>0.99613781699392945</v>
      </c>
      <c r="K12" s="4">
        <f t="shared" si="1"/>
        <v>49.806890849696472</v>
      </c>
    </row>
    <row r="13" spans="1:19" ht="14.5">
      <c r="A13" s="1">
        <v>45392</v>
      </c>
      <c r="B13" s="2">
        <v>1712707200</v>
      </c>
      <c r="C13" s="2">
        <v>0.81894900000000004</v>
      </c>
      <c r="D13" s="2">
        <v>0.59221999999999997</v>
      </c>
      <c r="E13" s="10">
        <v>126000000</v>
      </c>
      <c r="F13" s="2">
        <v>21683419</v>
      </c>
      <c r="G13" s="2">
        <v>3.4514779999999998</v>
      </c>
      <c r="H13" s="3">
        <v>29159.7595</v>
      </c>
      <c r="I13" s="4">
        <f>IF(G13 &lt; 'Discounted Int Model_iUSD'!ntcr, 'Discounted Int Model_iUSD'!base_int*100, IF(G13 &gt; 'Discounted Int Model_iUSD'!ctcr, 'Discounted Int Model_iUSD'!upper_limit_int*100, ('Discounted Int Model_iUSD'!base_int + ((G13 - 'Discounted Int Model_iUSD'!ntcr) / ('Discounted Int Model_iUSD'!ctcr - 'Discounted Int Model_iUSD'!ntcr)) ^ 'Discounted Int Model_iUSD'!exponent * ('Discounted Int Model_iUSD'!upper_limit_int - 'Discounted Int Model_iUSD'!base_int)) * 100))</f>
        <v>48.05912</v>
      </c>
      <c r="J13" s="11">
        <f t="shared" si="0"/>
        <v>0.97310409442348555</v>
      </c>
      <c r="K13" s="4">
        <f t="shared" si="1"/>
        <v>46.766526446389626</v>
      </c>
    </row>
    <row r="14" spans="1:19" ht="14.5">
      <c r="A14" s="1">
        <v>45393</v>
      </c>
      <c r="B14" s="2">
        <v>1712793600</v>
      </c>
      <c r="C14" s="2">
        <v>0.86660800000000004</v>
      </c>
      <c r="D14" s="2">
        <v>0.58572100000000005</v>
      </c>
      <c r="E14" s="10">
        <v>126000000</v>
      </c>
      <c r="F14" s="2">
        <v>21623639</v>
      </c>
      <c r="G14" s="2">
        <v>3.4179599999999999</v>
      </c>
      <c r="H14" s="3">
        <v>34446.631300000001</v>
      </c>
      <c r="I14" s="4">
        <f>IF(G14 &lt; 'Discounted Int Model_iUSD'!ntcr, 'Discounted Int Model_iUSD'!base_int*100, IF(G14 &gt; 'Discounted Int Model_iUSD'!ctcr, 'Discounted Int Model_iUSD'!upper_limit_int*100, ('Discounted Int Model_iUSD'!base_int + ((G14 - 'Discounted Int Model_iUSD'!ntcr) / ('Discounted Int Model_iUSD'!ctcr - 'Discounted Int Model_iUSD'!ntcr)) ^ 'Discounted Int Model_iUSD'!exponent * ('Discounted Int Model_iUSD'!upper_limit_int - 'Discounted Int Model_iUSD'!base_int)) * 100))</f>
        <v>46.718399999999995</v>
      </c>
      <c r="J14" s="11">
        <f t="shared" si="0"/>
        <v>0.96813983872002307</v>
      </c>
      <c r="K14" s="4">
        <f t="shared" si="1"/>
        <v>45.22994424125752</v>
      </c>
    </row>
    <row r="15" spans="1:19" ht="14.5">
      <c r="A15" s="1">
        <v>45394</v>
      </c>
      <c r="B15" s="2">
        <v>1712880000</v>
      </c>
      <c r="C15" s="2">
        <v>0.85570500000000005</v>
      </c>
      <c r="D15" s="2">
        <v>0.58618000000000003</v>
      </c>
      <c r="E15" s="10">
        <v>126000000</v>
      </c>
      <c r="F15" s="2">
        <v>21632886</v>
      </c>
      <c r="G15" s="2">
        <v>3.4194909999999998</v>
      </c>
      <c r="H15" s="3">
        <v>32017.961899999998</v>
      </c>
      <c r="I15" s="4">
        <f>IF(G15 &lt; 'Discounted Int Model_iUSD'!ntcr, 'Discounted Int Model_iUSD'!base_int*100, IF(G15 &gt; 'Discounted Int Model_iUSD'!ctcr, 'Discounted Int Model_iUSD'!upper_limit_int*100, ('Discounted Int Model_iUSD'!base_int + ((G15 - 'Discounted Int Model_iUSD'!ntcr) / ('Discounted Int Model_iUSD'!ctcr - 'Discounted Int Model_iUSD'!ntcr)) ^ 'Discounted Int Model_iUSD'!exponent * ('Discounted Int Model_iUSD'!upper_limit_int - 'Discounted Int Model_iUSD'!base_int)) * 100))</f>
        <v>46.779640000000001</v>
      </c>
      <c r="J15" s="11">
        <f t="shared" si="0"/>
        <v>0.97039880679813129</v>
      </c>
      <c r="K15" s="4">
        <f t="shared" si="1"/>
        <v>45.394906838446133</v>
      </c>
    </row>
    <row r="16" spans="1:19" ht="14.5">
      <c r="A16" s="1">
        <v>45395</v>
      </c>
      <c r="B16" s="2">
        <v>1712966400</v>
      </c>
      <c r="C16" s="2">
        <v>0.83560199999999996</v>
      </c>
      <c r="D16" s="2">
        <v>0.50453400000000004</v>
      </c>
      <c r="E16" s="10">
        <v>126000000</v>
      </c>
      <c r="F16" s="2">
        <v>19393405</v>
      </c>
      <c r="G16" s="2">
        <v>3.278778</v>
      </c>
      <c r="H16" s="3">
        <v>98779.603099999993</v>
      </c>
      <c r="I16" s="4">
        <f>IF(G16 &lt; 'Discounted Int Model_iUSD'!ntcr, 'Discounted Int Model_iUSD'!base_int*100, IF(G16 &gt; 'Discounted Int Model_iUSD'!ctcr, 'Discounted Int Model_iUSD'!upper_limit_int*100, ('Discounted Int Model_iUSD'!base_int + ((G16 - 'Discounted Int Model_iUSD'!ntcr) / ('Discounted Int Model_iUSD'!ctcr - 'Discounted Int Model_iUSD'!ntcr)) ^ 'Discounted Int Model_iUSD'!exponent * ('Discounted Int Model_iUSD'!upper_limit_int - 'Discounted Int Model_iUSD'!base_int)) * 100))</f>
        <v>41.151119999999999</v>
      </c>
      <c r="J16" s="11">
        <f t="shared" si="0"/>
        <v>0.8981307273271506</v>
      </c>
      <c r="K16" s="4">
        <f t="shared" si="1"/>
        <v>36.959085335926851</v>
      </c>
    </row>
    <row r="17" spans="1:11" ht="14.5">
      <c r="A17" s="1">
        <v>45396</v>
      </c>
      <c r="B17" s="2">
        <v>1713052800</v>
      </c>
      <c r="C17" s="2">
        <v>0.85350599999999999</v>
      </c>
      <c r="D17" s="2">
        <v>0.44902799999999998</v>
      </c>
      <c r="E17" s="10">
        <v>125000000</v>
      </c>
      <c r="F17" s="2">
        <v>17655638</v>
      </c>
      <c r="G17" s="2">
        <v>3.189705</v>
      </c>
      <c r="H17" s="3">
        <v>83227.5726</v>
      </c>
      <c r="I17" s="4">
        <f>IF(G17 &lt; 'Discounted Int Model_iUSD'!ntcr, 'Discounted Int Model_iUSD'!base_int*100, IF(G17 &gt; 'Discounted Int Model_iUSD'!ctcr, 'Discounted Int Model_iUSD'!upper_limit_int*100, ('Discounted Int Model_iUSD'!base_int + ((G17 - 'Discounted Int Model_iUSD'!ntcr) / ('Discounted Int Model_iUSD'!ctcr - 'Discounted Int Model_iUSD'!ntcr)) ^ 'Discounted Int Model_iUSD'!exponent * ('Discounted Int Model_iUSD'!upper_limit_int - 'Discounted Int Model_iUSD'!base_int)) * 100))</f>
        <v>37.588200000000008</v>
      </c>
      <c r="J17" s="11">
        <f t="shared" si="0"/>
        <v>0.90572125164777395</v>
      </c>
      <c r="K17" s="4">
        <f t="shared" si="1"/>
        <v>34.044431551186861</v>
      </c>
    </row>
    <row r="18" spans="1:11" ht="14.5">
      <c r="A18" s="1">
        <v>45397</v>
      </c>
      <c r="B18" s="2">
        <v>1713139200</v>
      </c>
      <c r="C18" s="2">
        <v>0.86979600000000001</v>
      </c>
      <c r="D18" s="2">
        <v>0.468727</v>
      </c>
      <c r="E18" s="10">
        <v>126000000</v>
      </c>
      <c r="F18" s="2">
        <v>17548199</v>
      </c>
      <c r="G18" s="2">
        <v>3.3556970000000002</v>
      </c>
      <c r="H18" s="3">
        <v>14080.8869</v>
      </c>
      <c r="I18" s="4">
        <f>IF(G18 &lt; 'Discounted Int Model_iUSD'!ntcr, 'Discounted Int Model_iUSD'!base_int*100, IF(G18 &gt; 'Discounted Int Model_iUSD'!ctcr, 'Discounted Int Model_iUSD'!upper_limit_int*100, ('Discounted Int Model_iUSD'!base_int + ((G18 - 'Discounted Int Model_iUSD'!ntcr) / ('Discounted Int Model_iUSD'!ctcr - 'Discounted Int Model_iUSD'!ntcr)) ^ 'Discounted Int Model_iUSD'!exponent * ('Discounted Int Model_iUSD'!upper_limit_int - 'Discounted Int Model_iUSD'!base_int)) * 100))</f>
        <v>44.227880000000006</v>
      </c>
      <c r="J18" s="11">
        <f t="shared" si="0"/>
        <v>0.98395175835423343</v>
      </c>
      <c r="K18" s="4">
        <f t="shared" si="1"/>
        <v>43.518100294280039</v>
      </c>
    </row>
    <row r="19" spans="1:11" ht="14.5">
      <c r="A19" s="1">
        <v>45398</v>
      </c>
      <c r="B19" s="2">
        <v>1713225600</v>
      </c>
      <c r="C19" s="2">
        <v>0.88958199999999998</v>
      </c>
      <c r="D19" s="2">
        <v>0.46031300000000003</v>
      </c>
      <c r="E19" s="10">
        <v>126000000</v>
      </c>
      <c r="F19" s="2">
        <v>17579771</v>
      </c>
      <c r="G19" s="2">
        <v>3.2899060000000002</v>
      </c>
      <c r="H19" s="3">
        <v>16878.854899999998</v>
      </c>
      <c r="I19" s="4">
        <f>IF(G19 &lt; 'Discounted Int Model_iUSD'!ntcr, 'Discounted Int Model_iUSD'!base_int*100, IF(G19 &gt; 'Discounted Int Model_iUSD'!ctcr, 'Discounted Int Model_iUSD'!upper_limit_int*100, ('Discounted Int Model_iUSD'!base_int + ((G19 - 'Discounted Int Model_iUSD'!ntcr) / ('Discounted Int Model_iUSD'!ctcr - 'Discounted Int Model_iUSD'!ntcr)) ^ 'Discounted Int Model_iUSD'!exponent * ('Discounted Int Model_iUSD'!upper_limit_int - 'Discounted Int Model_iUSD'!base_int)) * 100))</f>
        <v>41.596240000000009</v>
      </c>
      <c r="J19" s="11">
        <f t="shared" si="0"/>
        <v>0.98079741209370708</v>
      </c>
      <c r="K19" s="4">
        <f t="shared" si="1"/>
        <v>40.797484544828748</v>
      </c>
    </row>
    <row r="20" spans="1:11" ht="14.5">
      <c r="A20" s="1">
        <v>45399</v>
      </c>
      <c r="B20" s="2">
        <v>1713312000</v>
      </c>
      <c r="C20" s="2">
        <v>0.89646800000000004</v>
      </c>
      <c r="D20" s="2">
        <v>0.45835900000000002</v>
      </c>
      <c r="E20" s="10">
        <v>126000000</v>
      </c>
      <c r="F20" s="2">
        <v>17614927</v>
      </c>
      <c r="G20" s="2">
        <v>3.2740819999999999</v>
      </c>
      <c r="H20" s="3">
        <v>9910.6381999999994</v>
      </c>
      <c r="I20" s="4">
        <f>IF(G20 &lt; 'Discounted Int Model_iUSD'!ntcr, 'Discounted Int Model_iUSD'!base_int*100, IF(G20 &gt; 'Discounted Int Model_iUSD'!ctcr, 'Discounted Int Model_iUSD'!upper_limit_int*100, ('Discounted Int Model_iUSD'!base_int + ((G20 - 'Discounted Int Model_iUSD'!ntcr) / ('Discounted Int Model_iUSD'!ctcr - 'Discounted Int Model_iUSD'!ntcr)) ^ 'Discounted Int Model_iUSD'!exponent * ('Discounted Int Model_iUSD'!upper_limit_int - 'Discounted Int Model_iUSD'!base_int)) * 100))</f>
        <v>40.963280000000005</v>
      </c>
      <c r="J20" s="11">
        <f t="shared" si="0"/>
        <v>0.98874745470134506</v>
      </c>
      <c r="K20" s="4">
        <f t="shared" si="1"/>
        <v>40.50233883621852</v>
      </c>
    </row>
    <row r="21" spans="1:11" ht="15.75" customHeight="1">
      <c r="A21" s="1">
        <v>45400</v>
      </c>
      <c r="B21" s="2">
        <v>1713398400</v>
      </c>
      <c r="C21" s="2">
        <v>0.90570600000000001</v>
      </c>
      <c r="D21" s="2">
        <v>0.44458999999999999</v>
      </c>
      <c r="E21" s="10">
        <v>126000000</v>
      </c>
      <c r="F21" s="2">
        <v>17699351</v>
      </c>
      <c r="G21" s="2">
        <v>3.1637499999999998</v>
      </c>
      <c r="H21" s="3">
        <v>11921.2016</v>
      </c>
      <c r="I21" s="4">
        <f>IF(G21 &lt; 'Discounted Int Model_iUSD'!ntcr, 'Discounted Int Model_iUSD'!base_int*100, IF(G21 &gt; 'Discounted Int Model_iUSD'!ctcr, 'Discounted Int Model_iUSD'!upper_limit_int*100, ('Discounted Int Model_iUSD'!base_int + ((G21 - 'Discounted Int Model_iUSD'!ntcr) / ('Discounted Int Model_iUSD'!ctcr - 'Discounted Int Model_iUSD'!ntcr)) ^ 'Discounted Int Model_iUSD'!exponent * ('Discounted Int Model_iUSD'!upper_limit_int - 'Discounted Int Model_iUSD'!base_int)) * 100))</f>
        <v>36.549999999999997</v>
      </c>
      <c r="J21" s="11">
        <f t="shared" si="0"/>
        <v>0.98652922177767988</v>
      </c>
      <c r="K21" s="4">
        <f t="shared" si="1"/>
        <v>36.057643055974196</v>
      </c>
    </row>
    <row r="22" spans="1:11" ht="15.75" customHeight="1">
      <c r="A22" s="1">
        <v>45401</v>
      </c>
      <c r="B22" s="2">
        <v>1713484800</v>
      </c>
      <c r="C22" s="2">
        <v>0.92434400000000005</v>
      </c>
      <c r="D22" s="2">
        <v>0.45782800000000001</v>
      </c>
      <c r="E22" s="10">
        <v>126000000</v>
      </c>
      <c r="F22" s="2">
        <v>17689391</v>
      </c>
      <c r="G22" s="2">
        <v>3.2607719999999998</v>
      </c>
      <c r="H22" s="3">
        <v>5143.7741999999998</v>
      </c>
      <c r="I22" s="4">
        <f>IF(G22 &lt; 'Discounted Int Model_iUSD'!ntcr, 'Discounted Int Model_iUSD'!base_int*100, IF(G22 &gt; 'Discounted Int Model_iUSD'!ctcr, 'Discounted Int Model_iUSD'!upper_limit_int*100, ('Discounted Int Model_iUSD'!base_int + ((G22 - 'Discounted Int Model_iUSD'!ntcr) / ('Discounted Int Model_iUSD'!ctcr - 'Discounted Int Model_iUSD'!ntcr)) ^ 'Discounted Int Model_iUSD'!exponent * ('Discounted Int Model_iUSD'!upper_limit_int - 'Discounted Int Model_iUSD'!base_int)) * 100))</f>
        <v>40.430879999999988</v>
      </c>
      <c r="J22" s="11">
        <f t="shared" si="0"/>
        <v>0.99418433998095246</v>
      </c>
      <c r="K22" s="4">
        <f t="shared" si="1"/>
        <v>40.195747747649079</v>
      </c>
    </row>
    <row r="23" spans="1:11" ht="15.75" customHeight="1">
      <c r="A23" s="1">
        <v>45402</v>
      </c>
      <c r="B23" s="2">
        <v>1713571200</v>
      </c>
      <c r="C23" s="2">
        <v>0.92292099999999999</v>
      </c>
      <c r="D23" s="2">
        <v>0.46991699999999997</v>
      </c>
      <c r="E23" s="10">
        <v>126000000</v>
      </c>
      <c r="F23" s="2">
        <v>17951688</v>
      </c>
      <c r="G23" s="2">
        <v>3.2944599999999999</v>
      </c>
      <c r="H23" s="3">
        <v>1646.8675000000001</v>
      </c>
      <c r="I23" s="4">
        <f>IF(G23 &lt; 'Discounted Int Model_iUSD'!ntcr, 'Discounted Int Model_iUSD'!base_int*100, IF(G23 &gt; 'Discounted Int Model_iUSD'!ctcr, 'Discounted Int Model_iUSD'!upper_limit_int*100, ('Discounted Int Model_iUSD'!base_int + ((G23 - 'Discounted Int Model_iUSD'!ntcr) / ('Discounted Int Model_iUSD'!ctcr - 'Discounted Int Model_iUSD'!ntcr)) ^ 'Discounted Int Model_iUSD'!exponent * ('Discounted Int Model_iUSD'!upper_limit_int - 'Discounted Int Model_iUSD'!base_int)) * 100))</f>
        <v>41.778400000000005</v>
      </c>
      <c r="J23" s="11">
        <f t="shared" si="0"/>
        <v>0.99816522267989505</v>
      </c>
      <c r="K23" s="4">
        <f t="shared" si="1"/>
        <v>41.701745939209729</v>
      </c>
    </row>
    <row r="24" spans="1:11" ht="15.75" customHeight="1">
      <c r="A24" s="1">
        <v>45403</v>
      </c>
      <c r="B24" s="2">
        <v>1713657600</v>
      </c>
      <c r="C24" s="2">
        <v>0.93439099999999997</v>
      </c>
      <c r="D24" s="2">
        <v>0.50478400000000001</v>
      </c>
      <c r="E24" s="10">
        <v>126000000</v>
      </c>
      <c r="F24" s="2">
        <v>18178223</v>
      </c>
      <c r="G24" s="2">
        <v>3.4946039999999998</v>
      </c>
      <c r="H24" s="3">
        <v>0</v>
      </c>
      <c r="I24" s="4">
        <f>IF(G24 &lt; 'Discounted Int Model_iUSD'!ntcr, 'Discounted Int Model_iUSD'!base_int*100, IF(G24 &gt; 'Discounted Int Model_iUSD'!ctcr, 'Discounted Int Model_iUSD'!upper_limit_int*100, ('Discounted Int Model_iUSD'!base_int + ((G24 - 'Discounted Int Model_iUSD'!ntcr) / ('Discounted Int Model_iUSD'!ctcr - 'Discounted Int Model_iUSD'!ntcr)) ^ 'Discounted Int Model_iUSD'!exponent * ('Discounted Int Model_iUSD'!upper_limit_int - 'Discounted Int Model_iUSD'!base_int)) * 100))</f>
        <v>49.78416</v>
      </c>
      <c r="J24" s="11">
        <f t="shared" si="0"/>
        <v>1</v>
      </c>
      <c r="K24" s="4">
        <f t="shared" si="1"/>
        <v>49.78416</v>
      </c>
    </row>
    <row r="25" spans="1:11" ht="15.75" customHeight="1">
      <c r="A25" s="1">
        <v>45404</v>
      </c>
      <c r="B25" s="2">
        <v>1713744000</v>
      </c>
      <c r="C25" s="2">
        <v>0.94316699999999998</v>
      </c>
      <c r="D25" s="2">
        <v>0.49909999999999999</v>
      </c>
      <c r="E25" s="10">
        <v>126000000</v>
      </c>
      <c r="F25" s="2">
        <v>18256695</v>
      </c>
      <c r="G25" s="2">
        <v>3.4444729999999999</v>
      </c>
      <c r="H25" s="3">
        <v>0</v>
      </c>
      <c r="I25" s="4">
        <f>IF(G25 &lt; 'Discounted Int Model_iUSD'!ntcr, 'Discounted Int Model_iUSD'!base_int*100, IF(G25 &gt; 'Discounted Int Model_iUSD'!ctcr, 'Discounted Int Model_iUSD'!upper_limit_int*100, ('Discounted Int Model_iUSD'!base_int + ((G25 - 'Discounted Int Model_iUSD'!ntcr) / ('Discounted Int Model_iUSD'!ctcr - 'Discounted Int Model_iUSD'!ntcr)) ^ 'Discounted Int Model_iUSD'!exponent * ('Discounted Int Model_iUSD'!upper_limit_int - 'Discounted Int Model_iUSD'!base_int)) * 100))</f>
        <v>47.778919999999999</v>
      </c>
      <c r="J25" s="11">
        <f t="shared" si="0"/>
        <v>1</v>
      </c>
      <c r="K25" s="4">
        <f t="shared" si="1"/>
        <v>47.778919999999999</v>
      </c>
    </row>
    <row r="26" spans="1:11" ht="15.75" customHeight="1">
      <c r="A26" s="1">
        <v>45405</v>
      </c>
      <c r="B26" s="2">
        <v>1713830400</v>
      </c>
      <c r="C26" s="2">
        <v>0.92104299999999995</v>
      </c>
      <c r="D26" s="2">
        <v>0.51636899999999997</v>
      </c>
      <c r="E26" s="10">
        <v>126000000</v>
      </c>
      <c r="F26" s="2">
        <v>18359489</v>
      </c>
      <c r="G26" s="2">
        <v>3.5392640000000002</v>
      </c>
      <c r="H26" s="3">
        <v>639.64459999999997</v>
      </c>
      <c r="I26" s="4">
        <f>IF(G26 &lt; 'Discounted Int Model_iUSD'!ntcr, 'Discounted Int Model_iUSD'!base_int*100, IF(G26 &gt; 'Discounted Int Model_iUSD'!ctcr, 'Discounted Int Model_iUSD'!upper_limit_int*100, ('Discounted Int Model_iUSD'!base_int + ((G26 - 'Discounted Int Model_iUSD'!ntcr) / ('Discounted Int Model_iUSD'!ctcr - 'Discounted Int Model_iUSD'!ntcr)) ^ 'Discounted Int Model_iUSD'!exponent * ('Discounted Int Model_iUSD'!upper_limit_int - 'Discounted Int Model_iUSD'!base_int)) * 100))</f>
        <v>50</v>
      </c>
      <c r="J26" s="11">
        <f t="shared" si="0"/>
        <v>0.99930319999647044</v>
      </c>
      <c r="K26" s="4">
        <f t="shared" si="1"/>
        <v>49.96515999982352</v>
      </c>
    </row>
    <row r="27" spans="1:11" ht="15.75" customHeight="1">
      <c r="A27" s="1">
        <v>45406</v>
      </c>
      <c r="B27" s="2">
        <v>1713916800</v>
      </c>
      <c r="C27" s="2">
        <v>0.94159800000000005</v>
      </c>
      <c r="D27" s="2">
        <v>0.500444</v>
      </c>
      <c r="E27" s="10">
        <v>125000000</v>
      </c>
      <c r="F27" s="2">
        <v>18278088</v>
      </c>
      <c r="G27" s="2">
        <v>3.431289</v>
      </c>
      <c r="H27" s="3">
        <v>2776.9213</v>
      </c>
      <c r="I27" s="4">
        <f>IF(G27 &lt; 'Discounted Int Model_iUSD'!ntcr, 'Discounted Int Model_iUSD'!base_int*100, IF(G27 &gt; 'Discounted Int Model_iUSD'!ctcr, 'Discounted Int Model_iUSD'!upper_limit_int*100, ('Discounted Int Model_iUSD'!base_int + ((G27 - 'Discounted Int Model_iUSD'!ntcr) / ('Discounted Int Model_iUSD'!ctcr - 'Discounted Int Model_iUSD'!ntcr)) ^ 'Discounted Int Model_iUSD'!exponent * ('Discounted Int Model_iUSD'!upper_limit_int - 'Discounted Int Model_iUSD'!base_int)) * 100))</f>
        <v>47.251560000000005</v>
      </c>
      <c r="J27" s="11">
        <f t="shared" si="0"/>
        <v>0.99696147507332278</v>
      </c>
      <c r="K27" s="4">
        <f t="shared" si="1"/>
        <v>47.107984957115619</v>
      </c>
    </row>
    <row r="28" spans="1:11" ht="15.75" customHeight="1">
      <c r="A28" s="1">
        <v>45407</v>
      </c>
      <c r="B28" s="2">
        <v>1714003200</v>
      </c>
      <c r="C28" s="2">
        <v>0.929095</v>
      </c>
      <c r="D28" s="2">
        <v>0.47489900000000002</v>
      </c>
      <c r="E28" s="10">
        <v>125000000</v>
      </c>
      <c r="F28" s="2">
        <v>18174923</v>
      </c>
      <c r="G28" s="2">
        <v>3.2538849999999999</v>
      </c>
      <c r="H28" s="3">
        <v>1456.7482</v>
      </c>
      <c r="I28" s="4">
        <f>IF(G28 &lt; 'Discounted Int Model_iUSD'!ntcr, 'Discounted Int Model_iUSD'!base_int*100, IF(G28 &gt; 'Discounted Int Model_iUSD'!ctcr, 'Discounted Int Model_iUSD'!upper_limit_int*100, ('Discounted Int Model_iUSD'!base_int + ((G28 - 'Discounted Int Model_iUSD'!ntcr) / ('Discounted Int Model_iUSD'!ctcr - 'Discounted Int Model_iUSD'!ntcr)) ^ 'Discounted Int Model_iUSD'!exponent * ('Discounted Int Model_iUSD'!upper_limit_int - 'Discounted Int Model_iUSD'!base_int)) * 100))</f>
        <v>40.1554</v>
      </c>
      <c r="J28" s="11">
        <f t="shared" si="0"/>
        <v>0.99839696905455944</v>
      </c>
      <c r="K28" s="4">
        <f t="shared" si="1"/>
        <v>40.091029651173457</v>
      </c>
    </row>
    <row r="29" spans="1:11" ht="15.75" customHeight="1">
      <c r="A29" s="1">
        <v>45408</v>
      </c>
      <c r="B29" s="2">
        <v>1714089600</v>
      </c>
      <c r="C29" s="2">
        <v>0.93174199999999996</v>
      </c>
      <c r="D29" s="2">
        <v>0.47057900000000003</v>
      </c>
      <c r="E29" s="10">
        <v>124000000</v>
      </c>
      <c r="F29" s="2">
        <v>18148467</v>
      </c>
      <c r="G29" s="2">
        <v>3.220002</v>
      </c>
      <c r="H29" s="3">
        <v>1724.1898000000001</v>
      </c>
      <c r="I29" s="4">
        <f>IF(G29 &lt; 'Discounted Int Model_iUSD'!ntcr, 'Discounted Int Model_iUSD'!base_int*100, IF(G29 &gt; 'Discounted Int Model_iUSD'!ctcr, 'Discounted Int Model_iUSD'!upper_limit_int*100, ('Discounted Int Model_iUSD'!base_int + ((G29 - 'Discounted Int Model_iUSD'!ntcr) / ('Discounted Int Model_iUSD'!ctcr - 'Discounted Int Model_iUSD'!ntcr)) ^ 'Discounted Int Model_iUSD'!exponent * ('Discounted Int Model_iUSD'!upper_limit_int - 'Discounted Int Model_iUSD'!base_int)) * 100))</f>
        <v>38.800080000000001</v>
      </c>
      <c r="J29" s="11">
        <f t="shared" si="0"/>
        <v>0.99809990584879704</v>
      </c>
      <c r="K29" s="4">
        <f t="shared" si="1"/>
        <v>38.726356194925792</v>
      </c>
    </row>
    <row r="30" spans="1:11" ht="15.75" customHeight="1">
      <c r="A30" s="1">
        <v>45409</v>
      </c>
      <c r="B30" s="2">
        <v>1714176000</v>
      </c>
      <c r="C30" s="2">
        <v>0.93258799999999997</v>
      </c>
      <c r="D30" s="2">
        <v>0.46243400000000001</v>
      </c>
      <c r="E30" s="10">
        <v>124000000</v>
      </c>
      <c r="F30" s="2">
        <v>18159253</v>
      </c>
      <c r="G30" s="2">
        <v>3.1639210000000002</v>
      </c>
      <c r="H30" s="3">
        <v>4282.4062000000004</v>
      </c>
      <c r="I30" s="4">
        <f>IF(G30 &lt; 'Discounted Int Model_iUSD'!ntcr, 'Discounted Int Model_iUSD'!base_int*100, IF(G30 &gt; 'Discounted Int Model_iUSD'!ctcr, 'Discounted Int Model_iUSD'!upper_limit_int*100, ('Discounted Int Model_iUSD'!base_int + ((G30 - 'Discounted Int Model_iUSD'!ntcr) / ('Discounted Int Model_iUSD'!ctcr - 'Discounted Int Model_iUSD'!ntcr)) ^ 'Discounted Int Model_iUSD'!exponent * ('Discounted Int Model_iUSD'!upper_limit_int - 'Discounted Int Model_iUSD'!base_int)) * 100))</f>
        <v>36.556840000000015</v>
      </c>
      <c r="J30" s="11">
        <f t="shared" si="0"/>
        <v>0.99528349960210372</v>
      </c>
      <c r="K30" s="4">
        <f t="shared" si="1"/>
        <v>36.384419649594186</v>
      </c>
    </row>
    <row r="31" spans="1:11" ht="15.75" customHeight="1">
      <c r="A31" s="1">
        <v>45410</v>
      </c>
      <c r="B31" s="2">
        <v>1714262400</v>
      </c>
      <c r="C31" s="2">
        <v>0.94266799999999995</v>
      </c>
      <c r="D31" s="2">
        <v>0.46781</v>
      </c>
      <c r="E31" s="10">
        <v>124000000</v>
      </c>
      <c r="F31" s="2">
        <v>18057328</v>
      </c>
      <c r="G31" s="2">
        <v>3.206299</v>
      </c>
      <c r="H31" s="3">
        <v>2284.5726</v>
      </c>
      <c r="I31" s="4">
        <f>IF(G31 &lt; 'Discounted Int Model_iUSD'!ntcr, 'Discounted Int Model_iUSD'!base_int*100, IF(G31 &gt; 'Discounted Int Model_iUSD'!ctcr, 'Discounted Int Model_iUSD'!upper_limit_int*100, ('Discounted Int Model_iUSD'!base_int + ((G31 - 'Discounted Int Model_iUSD'!ntcr) / ('Discounted Int Model_iUSD'!ctcr - 'Discounted Int Model_iUSD'!ntcr)) ^ 'Discounted Int Model_iUSD'!exponent * ('Discounted Int Model_iUSD'!upper_limit_int - 'Discounted Int Model_iUSD'!base_int)) * 100))</f>
        <v>38.251960000000004</v>
      </c>
      <c r="J31" s="11">
        <f t="shared" si="0"/>
        <v>0.99746964489984347</v>
      </c>
      <c r="K31" s="4">
        <f t="shared" si="1"/>
        <v>38.155168957923017</v>
      </c>
    </row>
    <row r="32" spans="1:11" ht="15.75" customHeight="1">
      <c r="A32" s="1">
        <v>45411</v>
      </c>
      <c r="B32" s="2">
        <v>1714348800</v>
      </c>
      <c r="C32" s="2">
        <v>0.90301299999999995</v>
      </c>
      <c r="D32" s="2">
        <v>0.45994200000000002</v>
      </c>
      <c r="E32" s="10">
        <v>123000000</v>
      </c>
      <c r="F32" s="2">
        <v>17950638</v>
      </c>
      <c r="G32" s="2">
        <v>3.1452979999999999</v>
      </c>
      <c r="H32" s="3">
        <v>22200.877499999999</v>
      </c>
      <c r="I32" s="4">
        <f>IF(G32 &lt; 'Discounted Int Model_iUSD'!ntcr, 'Discounted Int Model_iUSD'!base_int*100, IF(G32 &gt; 'Discounted Int Model_iUSD'!ctcr, 'Discounted Int Model_iUSD'!upper_limit_int*100, ('Discounted Int Model_iUSD'!base_int + ((G32 - 'Discounted Int Model_iUSD'!ntcr) / ('Discounted Int Model_iUSD'!ctcr - 'Discounted Int Model_iUSD'!ntcr)) ^ 'Discounted Int Model_iUSD'!exponent * ('Discounted Int Model_iUSD'!upper_limit_int - 'Discounted Int Model_iUSD'!base_int)) * 100))</f>
        <v>35.811920000000001</v>
      </c>
      <c r="J32" s="11">
        <f t="shared" si="0"/>
        <v>0.97526452541686814</v>
      </c>
      <c r="K32" s="4">
        <f t="shared" si="1"/>
        <v>34.926095163066847</v>
      </c>
    </row>
    <row r="33" spans="1:11" ht="15.75" customHeight="1">
      <c r="A33" s="1">
        <v>45412</v>
      </c>
      <c r="B33" s="2">
        <v>1714435200</v>
      </c>
      <c r="C33" s="2">
        <v>0.96334799999999998</v>
      </c>
      <c r="D33" s="2">
        <v>0.45707599999999998</v>
      </c>
      <c r="E33" s="10">
        <v>122000000</v>
      </c>
      <c r="F33" s="2">
        <v>17869468</v>
      </c>
      <c r="G33" s="2">
        <v>3.129642</v>
      </c>
      <c r="H33" s="3">
        <v>29004.825099999998</v>
      </c>
      <c r="I33" s="4">
        <f>IF(G33 &lt; 'Discounted Int Model_iUSD'!ntcr, 'Discounted Int Model_iUSD'!base_int*100, IF(G33 &gt; 'Discounted Int Model_iUSD'!ctcr, 'Discounted Int Model_iUSD'!upper_limit_int*100, ('Discounted Int Model_iUSD'!base_int + ((G33 - 'Discounted Int Model_iUSD'!ntcr) / ('Discounted Int Model_iUSD'!ctcr - 'Discounted Int Model_iUSD'!ntcr)) ^ 'Discounted Int Model_iUSD'!exponent * ('Discounted Int Model_iUSD'!upper_limit_int - 'Discounted Int Model_iUSD'!base_int)) * 100))</f>
        <v>35.185680000000005</v>
      </c>
      <c r="J33" s="11">
        <f t="shared" si="0"/>
        <v>0.96753700210884841</v>
      </c>
      <c r="K33" s="4">
        <f t="shared" si="1"/>
        <v>34.043447344361269</v>
      </c>
    </row>
    <row r="34" spans="1:11" ht="15.75" customHeight="1">
      <c r="A34" s="1">
        <v>45413</v>
      </c>
      <c r="B34" s="2">
        <v>1714521600</v>
      </c>
      <c r="C34" s="2">
        <v>0.960484</v>
      </c>
      <c r="D34" s="2">
        <v>0.44095400000000001</v>
      </c>
      <c r="E34" s="10">
        <v>111000000</v>
      </c>
      <c r="F34" s="2">
        <v>15607881</v>
      </c>
      <c r="G34" s="2">
        <v>3.1340020000000002</v>
      </c>
      <c r="H34" s="3">
        <v>46748.065000000002</v>
      </c>
      <c r="I34" s="4">
        <f>IF(G34 &lt; 'Discounted Int Model_iUSD'!ntcr, 'Discounted Int Model_iUSD'!base_int*100, IF(G34 &gt; 'Discounted Int Model_iUSD'!ctcr, 'Discounted Int Model_iUSD'!upper_limit_int*100, ('Discounted Int Model_iUSD'!base_int + ((G34 - 'Discounted Int Model_iUSD'!ntcr) / ('Discounted Int Model_iUSD'!ctcr - 'Discounted Int Model_iUSD'!ntcr)) ^ 'Discounted Int Model_iUSD'!exponent * ('Discounted Int Model_iUSD'!upper_limit_int - 'Discounted Int Model_iUSD'!base_int)) * 100))</f>
        <v>35.360080000000004</v>
      </c>
      <c r="J34" s="11">
        <f t="shared" si="0"/>
        <v>0.94009684594596798</v>
      </c>
      <c r="K34" s="4">
        <f t="shared" si="1"/>
        <v>33.241899680397104</v>
      </c>
    </row>
    <row r="35" spans="1:11" ht="15.75" customHeight="1">
      <c r="A35" s="1">
        <v>45414</v>
      </c>
      <c r="B35" s="2">
        <v>1714608000</v>
      </c>
      <c r="C35" s="2">
        <v>0.97325399999999995</v>
      </c>
      <c r="D35" s="2">
        <v>0.44955099999999998</v>
      </c>
      <c r="E35" s="10">
        <v>110000000</v>
      </c>
      <c r="F35" s="2">
        <v>15467275</v>
      </c>
      <c r="G35" s="2">
        <v>3.1936460000000002</v>
      </c>
      <c r="H35" s="3">
        <v>27638.425800000001</v>
      </c>
      <c r="I35" s="4">
        <f>IF(G35 &lt; 'Discounted Int Model_iUSD'!ntcr, 'Discounted Int Model_iUSD'!base_int*100, IF(G35 &gt; 'Discounted Int Model_iUSD'!ctcr, 'Discounted Int Model_iUSD'!upper_limit_int*100, ('Discounted Int Model_iUSD'!base_int + ((G35 - 'Discounted Int Model_iUSD'!ntcr) / ('Discounted Int Model_iUSD'!ctcr - 'Discounted Int Model_iUSD'!ntcr)) ^ 'Discounted Int Model_iUSD'!exponent * ('Discounted Int Model_iUSD'!upper_limit_int - 'Discounted Int Model_iUSD'!base_int)) * 100))</f>
        <v>37.745840000000008</v>
      </c>
      <c r="J35" s="11">
        <f t="shared" si="0"/>
        <v>0.96426206193398645</v>
      </c>
      <c r="K35" s="4">
        <f t="shared" si="1"/>
        <v>36.396881507830351</v>
      </c>
    </row>
    <row r="36" spans="1:11" ht="15.75" customHeight="1">
      <c r="A36" s="1">
        <v>45415</v>
      </c>
      <c r="B36" s="2">
        <v>1714694400</v>
      </c>
      <c r="C36" s="2">
        <v>0.95490399999999998</v>
      </c>
      <c r="D36" s="2">
        <v>0.45815400000000001</v>
      </c>
      <c r="E36" s="10">
        <v>110000000</v>
      </c>
      <c r="F36" s="2">
        <v>15508711</v>
      </c>
      <c r="G36" s="2">
        <v>3.2533989999999999</v>
      </c>
      <c r="H36" s="3">
        <v>14359.6083</v>
      </c>
      <c r="I36" s="4">
        <f>IF(G36 &lt; 'Discounted Int Model_iUSD'!ntcr, 'Discounted Int Model_iUSD'!base_int*100, IF(G36 &gt; 'Discounted Int Model_iUSD'!ctcr, 'Discounted Int Model_iUSD'!upper_limit_int*100, ('Discounted Int Model_iUSD'!base_int + ((G36 - 'Discounted Int Model_iUSD'!ntcr) / ('Discounted Int Model_iUSD'!ctcr - 'Discounted Int Model_iUSD'!ntcr)) ^ 'Discounted Int Model_iUSD'!exponent * ('Discounted Int Model_iUSD'!upper_limit_int - 'Discounted Int Model_iUSD'!base_int)) * 100))</f>
        <v>40.135960000000004</v>
      </c>
      <c r="J36" s="11">
        <f t="shared" si="0"/>
        <v>0.98148188034453665</v>
      </c>
      <c r="K36" s="4">
        <f t="shared" si="1"/>
        <v>39.39271749023311</v>
      </c>
    </row>
    <row r="37" spans="1:11" ht="15.75" customHeight="1">
      <c r="A37" s="1">
        <v>45416</v>
      </c>
      <c r="B37" s="2">
        <v>1714780800</v>
      </c>
      <c r="C37" s="2">
        <v>0.94985299999999995</v>
      </c>
      <c r="D37" s="2">
        <v>0.467115</v>
      </c>
      <c r="E37" s="10">
        <v>110000000</v>
      </c>
      <c r="F37" s="2">
        <v>15542657</v>
      </c>
      <c r="G37" s="2">
        <v>3.3119730000000001</v>
      </c>
      <c r="H37" s="3">
        <v>13710.3575</v>
      </c>
      <c r="I37" s="4">
        <f>IF(G37 &lt; 'Discounted Int Model_iUSD'!ntcr, 'Discounted Int Model_iUSD'!base_int*100, IF(G37 &gt; 'Discounted Int Model_iUSD'!ctcr, 'Discounted Int Model_iUSD'!upper_limit_int*100, ('Discounted Int Model_iUSD'!base_int + ((G37 - 'Discounted Int Model_iUSD'!ntcr) / ('Discounted Int Model_iUSD'!ctcr - 'Discounted Int Model_iUSD'!ntcr)) ^ 'Discounted Int Model_iUSD'!exponent * ('Discounted Int Model_iUSD'!upper_limit_int - 'Discounted Int Model_iUSD'!base_int)) * 100))</f>
        <v>42.478920000000009</v>
      </c>
      <c r="J37" s="11">
        <f t="shared" si="0"/>
        <v>0.98235776868781188</v>
      </c>
      <c r="K37" s="4">
        <f t="shared" si="1"/>
        <v>41.729497067468074</v>
      </c>
    </row>
    <row r="38" spans="1:11" ht="15.75" customHeight="1">
      <c r="A38" s="1">
        <v>45417</v>
      </c>
      <c r="B38" s="2">
        <v>1714867200</v>
      </c>
      <c r="C38" s="2">
        <v>0.93219600000000002</v>
      </c>
      <c r="D38" s="2">
        <v>0.46307599999999999</v>
      </c>
      <c r="E38" s="10">
        <v>110000000</v>
      </c>
      <c r="F38" s="2">
        <v>15431421</v>
      </c>
      <c r="G38" s="2">
        <v>3.2985639999999998</v>
      </c>
      <c r="H38" s="3">
        <v>32337.132000000001</v>
      </c>
      <c r="I38" s="4">
        <f>IF(G38 &lt; 'Discounted Int Model_iUSD'!ntcr, 'Discounted Int Model_iUSD'!base_int*100, IF(G38 &gt; 'Discounted Int Model_iUSD'!ctcr, 'Discounted Int Model_iUSD'!upper_limit_int*100, ('Discounted Int Model_iUSD'!base_int + ((G38 - 'Discounted Int Model_iUSD'!ntcr) / ('Discounted Int Model_iUSD'!ctcr - 'Discounted Int Model_iUSD'!ntcr)) ^ 'Discounted Int Model_iUSD'!exponent * ('Discounted Int Model_iUSD'!upper_limit_int - 'Discounted Int Model_iUSD'!base_int)) * 100))</f>
        <v>41.942559999999993</v>
      </c>
      <c r="J38" s="11">
        <f t="shared" si="0"/>
        <v>0.95808923624078435</v>
      </c>
      <c r="K38" s="4">
        <f t="shared" si="1"/>
        <v>40.184715276383265</v>
      </c>
    </row>
    <row r="39" spans="1:11" ht="15.75" customHeight="1">
      <c r="A39" s="1">
        <v>45418</v>
      </c>
      <c r="B39" s="2">
        <v>1714953600</v>
      </c>
      <c r="C39" s="2">
        <v>0.93105599999999999</v>
      </c>
      <c r="D39" s="2">
        <v>0.45805899999999999</v>
      </c>
      <c r="E39" s="10">
        <v>109000000</v>
      </c>
      <c r="F39" s="2">
        <v>15299391</v>
      </c>
      <c r="G39" s="2">
        <v>3.2694770000000002</v>
      </c>
      <c r="H39" s="3">
        <v>39165.916700000002</v>
      </c>
      <c r="I39" s="4">
        <f>IF(G39 &lt; 'Discounted Int Model_iUSD'!ntcr, 'Discounted Int Model_iUSD'!base_int*100, IF(G39 &gt; 'Discounted Int Model_iUSD'!ctcr, 'Discounted Int Model_iUSD'!upper_limit_int*100, ('Discounted Int Model_iUSD'!base_int + ((G39 - 'Discounted Int Model_iUSD'!ntcr) / ('Discounted Int Model_iUSD'!ctcr - 'Discounted Int Model_iUSD'!ntcr)) ^ 'Discounted Int Model_iUSD'!exponent * ('Discounted Int Model_iUSD'!upper_limit_int - 'Discounted Int Model_iUSD'!base_int)) * 100))</f>
        <v>40.779080000000015</v>
      </c>
      <c r="J39" s="11">
        <f t="shared" si="0"/>
        <v>0.9488006853344686</v>
      </c>
      <c r="K39" s="4">
        <f t="shared" si="1"/>
        <v>38.691219051309133</v>
      </c>
    </row>
    <row r="40" spans="1:11" ht="15.75" customHeight="1">
      <c r="A40" s="1">
        <v>45419</v>
      </c>
      <c r="B40" s="2">
        <v>1715040000</v>
      </c>
      <c r="C40" s="2">
        <v>0.89947699999999997</v>
      </c>
      <c r="D40" s="2">
        <v>0.45416899999999999</v>
      </c>
      <c r="E40" s="10">
        <v>109000000</v>
      </c>
      <c r="F40" s="2">
        <v>15292846</v>
      </c>
      <c r="G40" s="2">
        <v>3.24031</v>
      </c>
      <c r="H40" s="3">
        <v>62101.7883</v>
      </c>
      <c r="I40" s="4">
        <f>IF(G40 &lt; 'Discounted Int Model_iUSD'!ntcr, 'Discounted Int Model_iUSD'!base_int*100, IF(G40 &gt; 'Discounted Int Model_iUSD'!ctcr, 'Discounted Int Model_iUSD'!upper_limit_int*100, ('Discounted Int Model_iUSD'!base_int + ((G40 - 'Discounted Int Model_iUSD'!ntcr) / ('Discounted Int Model_iUSD'!ctcr - 'Discounted Int Model_iUSD'!ntcr)) ^ 'Discounted Int Model_iUSD'!exponent * ('Discounted Int Model_iUSD'!upper_limit_int - 'Discounted Int Model_iUSD'!base_int)) * 100))</f>
        <v>39.612400000000001</v>
      </c>
      <c r="J40" s="11">
        <f t="shared" si="0"/>
        <v>0.91878321628296</v>
      </c>
      <c r="K40" s="4">
        <f t="shared" si="1"/>
        <v>36.395208276687129</v>
      </c>
    </row>
    <row r="41" spans="1:11" ht="15.75" customHeight="1">
      <c r="A41" s="1">
        <v>45420</v>
      </c>
      <c r="B41" s="2">
        <v>1715126400</v>
      </c>
      <c r="C41" s="2">
        <v>0.89468099999999995</v>
      </c>
      <c r="D41" s="2">
        <v>0.44171899999999997</v>
      </c>
      <c r="E41" s="10">
        <v>109000000</v>
      </c>
      <c r="F41" s="2">
        <v>15192706</v>
      </c>
      <c r="G41" s="2">
        <v>3.1601170000000001</v>
      </c>
      <c r="H41" s="3">
        <v>96937.517600000006</v>
      </c>
      <c r="I41" s="4">
        <f>IF(G41 &lt; 'Discounted Int Model_iUSD'!ntcr, 'Discounted Int Model_iUSD'!base_int*100, IF(G41 &gt; 'Discounted Int Model_iUSD'!ctcr, 'Discounted Int Model_iUSD'!upper_limit_int*100, ('Discounted Int Model_iUSD'!base_int + ((G41 - 'Discounted Int Model_iUSD'!ntcr) / ('Discounted Int Model_iUSD'!ctcr - 'Discounted Int Model_iUSD'!ntcr)) ^ 'Discounted Int Model_iUSD'!exponent * ('Discounted Int Model_iUSD'!upper_limit_int - 'Discounted Int Model_iUSD'!base_int)) * 100))</f>
        <v>36.404679999999999</v>
      </c>
      <c r="J41" s="11">
        <f t="shared" si="0"/>
        <v>0.87238939843896146</v>
      </c>
      <c r="K41" s="4">
        <f t="shared" si="1"/>
        <v>31.759056885562892</v>
      </c>
    </row>
    <row r="42" spans="1:11" ht="15.75" customHeight="1">
      <c r="A42" s="1">
        <v>45421</v>
      </c>
      <c r="B42" s="2">
        <v>1715212800</v>
      </c>
      <c r="C42" s="2">
        <v>0.91253799999999996</v>
      </c>
      <c r="D42" s="2">
        <v>0.45336900000000002</v>
      </c>
      <c r="E42" s="10">
        <v>109000000</v>
      </c>
      <c r="F42" s="2">
        <v>15206983</v>
      </c>
      <c r="G42" s="2">
        <v>3.242848</v>
      </c>
      <c r="H42" s="3">
        <v>57068.690300000002</v>
      </c>
      <c r="I42" s="4">
        <f>IF(G42 &lt; 'Discounted Int Model_iUSD'!ntcr, 'Discounted Int Model_iUSD'!base_int*100, IF(G42 &gt; 'Discounted Int Model_iUSD'!ctcr, 'Discounted Int Model_iUSD'!upper_limit_int*100, ('Discounted Int Model_iUSD'!base_int + ((G42 - 'Discounted Int Model_iUSD'!ntcr) / ('Discounted Int Model_iUSD'!ctcr - 'Discounted Int Model_iUSD'!ntcr)) ^ 'Discounted Int Model_iUSD'!exponent * ('Discounted Int Model_iUSD'!upper_limit_int - 'Discounted Int Model_iUSD'!base_int)) * 100))</f>
        <v>39.713920000000002</v>
      </c>
      <c r="J42" s="11">
        <f t="shared" si="0"/>
        <v>0.92494409929964416</v>
      </c>
      <c r="K42" s="4">
        <f t="shared" si="1"/>
        <v>36.733155964058128</v>
      </c>
    </row>
    <row r="43" spans="1:11" ht="15.75" customHeight="1">
      <c r="A43" s="1">
        <v>45422</v>
      </c>
      <c r="B43" s="2">
        <v>1715299200</v>
      </c>
      <c r="C43" s="2">
        <v>0.91983899999999996</v>
      </c>
      <c r="D43" s="2">
        <v>0.46369899999999997</v>
      </c>
      <c r="E43" s="10">
        <v>109000000</v>
      </c>
      <c r="F43" s="2">
        <v>15235358</v>
      </c>
      <c r="G43" s="2">
        <v>3.3121649999999998</v>
      </c>
      <c r="H43" s="3">
        <v>50925.148999999998</v>
      </c>
      <c r="I43" s="4">
        <f>IF(G43 &lt; 'Discounted Int Model_iUSD'!ntcr, 'Discounted Int Model_iUSD'!base_int*100, IF(G43 &gt; 'Discounted Int Model_iUSD'!ctcr, 'Discounted Int Model_iUSD'!upper_limit_int*100, ('Discounted Int Model_iUSD'!base_int + ((G43 - 'Discounted Int Model_iUSD'!ntcr) / ('Discounted Int Model_iUSD'!ctcr - 'Discounted Int Model_iUSD'!ntcr)) ^ 'Discounted Int Model_iUSD'!exponent * ('Discounted Int Model_iUSD'!upper_limit_int - 'Discounted Int Model_iUSD'!base_int)) * 100))</f>
        <v>42.486599999999996</v>
      </c>
      <c r="J43" s="11">
        <f t="shared" si="0"/>
        <v>0.93314873336090953</v>
      </c>
      <c r="K43" s="4">
        <f t="shared" si="1"/>
        <v>39.646316974811612</v>
      </c>
    </row>
    <row r="44" spans="1:11" ht="15.75" customHeight="1">
      <c r="A44" s="1">
        <v>45423</v>
      </c>
      <c r="B44" s="2">
        <v>1715385600</v>
      </c>
      <c r="C44" s="2">
        <v>0.90665399999999996</v>
      </c>
      <c r="D44" s="2">
        <v>0.44843699999999997</v>
      </c>
      <c r="E44" s="10">
        <v>109000000</v>
      </c>
      <c r="F44" s="2">
        <v>15181092</v>
      </c>
      <c r="G44" s="2">
        <v>3.2071200000000002</v>
      </c>
      <c r="H44" s="3">
        <v>82021.017699999997</v>
      </c>
      <c r="I44" s="4">
        <f>IF(G44 &lt; 'Discounted Int Model_iUSD'!ntcr, 'Discounted Int Model_iUSD'!base_int*100, IF(G44 &gt; 'Discounted Int Model_iUSD'!ctcr, 'Discounted Int Model_iUSD'!upper_limit_int*100, ('Discounted Int Model_iUSD'!base_int + ((G44 - 'Discounted Int Model_iUSD'!ntcr) / ('Discounted Int Model_iUSD'!ctcr - 'Discounted Int Model_iUSD'!ntcr)) ^ 'Discounted Int Model_iUSD'!exponent * ('Discounted Int Model_iUSD'!upper_limit_int - 'Discounted Int Model_iUSD'!base_int)) * 100))</f>
        <v>38.284800000000004</v>
      </c>
      <c r="J44" s="11">
        <f t="shared" si="0"/>
        <v>0.89194319130665967</v>
      </c>
      <c r="K44" s="4">
        <f t="shared" si="1"/>
        <v>34.147866690537207</v>
      </c>
    </row>
    <row r="45" spans="1:11" ht="15.75" customHeight="1">
      <c r="A45" s="1">
        <v>45424</v>
      </c>
      <c r="B45" s="2">
        <v>1715472000</v>
      </c>
      <c r="C45" s="2">
        <v>0.89499200000000001</v>
      </c>
      <c r="D45" s="2">
        <v>0.43857200000000002</v>
      </c>
      <c r="E45" s="10">
        <v>103000000</v>
      </c>
      <c r="F45" s="2">
        <v>14236048</v>
      </c>
      <c r="G45" s="2">
        <v>3.1880959999999998</v>
      </c>
      <c r="H45" s="3">
        <v>109095.04700000001</v>
      </c>
      <c r="I45" s="4">
        <f>IF(G45 &lt; 'Discounted Int Model_iUSD'!ntcr, 'Discounted Int Model_iUSD'!base_int*100, IF(G45 &gt; 'Discounted Int Model_iUSD'!ctcr, 'Discounted Int Model_iUSD'!upper_limit_int*100, ('Discounted Int Model_iUSD'!base_int + ((G45 - 'Discounted Int Model_iUSD'!ntcr) / ('Discounted Int Model_iUSD'!ctcr - 'Discounted Int Model_iUSD'!ntcr)) ^ 'Discounted Int Model_iUSD'!exponent * ('Discounted Int Model_iUSD'!upper_limit_int - 'Discounted Int Model_iUSD'!base_int)) * 100))</f>
        <v>37.52384</v>
      </c>
      <c r="J45" s="11">
        <f t="shared" si="0"/>
        <v>0.84673408378505044</v>
      </c>
      <c r="K45" s="4">
        <f t="shared" si="1"/>
        <v>31.772714282496828</v>
      </c>
    </row>
    <row r="46" spans="1:11" ht="15.75" customHeight="1">
      <c r="A46" s="1">
        <v>45425</v>
      </c>
      <c r="B46" s="2">
        <v>1715558400</v>
      </c>
      <c r="C46" s="2">
        <v>0.90551000000000004</v>
      </c>
      <c r="D46" s="2">
        <v>0.43778099999999998</v>
      </c>
      <c r="E46" s="10">
        <v>103000000</v>
      </c>
      <c r="F46" s="2">
        <v>14242681</v>
      </c>
      <c r="G46" s="2">
        <v>3.170817</v>
      </c>
      <c r="H46" s="3">
        <v>106203.359</v>
      </c>
      <c r="I46" s="4">
        <f>IF(G46 &lt; 'Discounted Int Model_iUSD'!ntcr, 'Discounted Int Model_iUSD'!base_int*100, IF(G46 &gt; 'Discounted Int Model_iUSD'!ctcr, 'Discounted Int Model_iUSD'!upper_limit_int*100, ('Discounted Int Model_iUSD'!base_int + ((G46 - 'Discounted Int Model_iUSD'!ntcr) / ('Discounted Int Model_iUSD'!ctcr - 'Discounted Int Model_iUSD'!ntcr)) ^ 'Discounted Int Model_iUSD'!exponent * ('Discounted Int Model_iUSD'!upper_limit_int - 'Discounted Int Model_iUSD'!base_int)) * 100))</f>
        <v>36.832680000000003</v>
      </c>
      <c r="J46" s="11">
        <f t="shared" si="0"/>
        <v>0.85086605674872584</v>
      </c>
      <c r="K46" s="4">
        <f t="shared" si="1"/>
        <v>31.339677191087663</v>
      </c>
    </row>
    <row r="47" spans="1:11" ht="15.75" customHeight="1">
      <c r="A47" s="1">
        <v>45426</v>
      </c>
      <c r="B47" s="2">
        <v>1715644800</v>
      </c>
      <c r="C47" s="2">
        <v>0.90661400000000003</v>
      </c>
      <c r="D47" s="2">
        <v>0.43622300000000003</v>
      </c>
      <c r="E47" s="10">
        <v>103000000</v>
      </c>
      <c r="F47" s="2">
        <v>14199443</v>
      </c>
      <c r="G47" s="2">
        <v>3.1568230000000002</v>
      </c>
      <c r="H47" s="3">
        <v>105503.1099</v>
      </c>
      <c r="I47" s="4">
        <f>IF(G47 &lt; 'Discounted Int Model_iUSD'!ntcr, 'Discounted Int Model_iUSD'!base_int*100, IF(G47 &gt; 'Discounted Int Model_iUSD'!ctcr, 'Discounted Int Model_iUSD'!upper_limit_int*100, ('Discounted Int Model_iUSD'!base_int + ((G47 - 'Discounted Int Model_iUSD'!ntcr) / ('Discounted Int Model_iUSD'!ctcr - 'Discounted Int Model_iUSD'!ntcr)) ^ 'Discounted Int Model_iUSD'!exponent * ('Discounted Int Model_iUSD'!upper_limit_int - 'Discounted Int Model_iUSD'!base_int)) * 100))</f>
        <v>36.272920000000006</v>
      </c>
      <c r="J47" s="11">
        <f t="shared" si="0"/>
        <v>0.85139824160708277</v>
      </c>
      <c r="K47" s="4">
        <f t="shared" si="1"/>
        <v>30.882700305954391</v>
      </c>
    </row>
    <row r="48" spans="1:11" ht="15.75" customHeight="1">
      <c r="A48" s="1">
        <v>45427</v>
      </c>
      <c r="B48" s="2">
        <v>1715731200</v>
      </c>
      <c r="C48" s="2">
        <v>0.91946700000000003</v>
      </c>
      <c r="D48" s="2">
        <v>0.42789500000000003</v>
      </c>
      <c r="E48" s="10">
        <v>103000000</v>
      </c>
      <c r="F48" s="2">
        <v>14162980</v>
      </c>
      <c r="G48" s="2">
        <v>3.101575</v>
      </c>
      <c r="H48" s="3">
        <v>115050.1302</v>
      </c>
      <c r="I48" s="4">
        <f>IF(G48 &lt; 'Discounted Int Model_iUSD'!ntcr, 'Discounted Int Model_iUSD'!base_int*100, IF(G48 &gt; 'Discounted Int Model_iUSD'!ctcr, 'Discounted Int Model_iUSD'!upper_limit_int*100, ('Discounted Int Model_iUSD'!base_int + ((G48 - 'Discounted Int Model_iUSD'!ntcr) / ('Discounted Int Model_iUSD'!ctcr - 'Discounted Int Model_iUSD'!ntcr)) ^ 'Discounted Int Model_iUSD'!exponent * ('Discounted Int Model_iUSD'!upper_limit_int - 'Discounted Int Model_iUSD'!base_int)) * 100))</f>
        <v>34.063000000000002</v>
      </c>
      <c r="J48" s="11">
        <f t="shared" si="0"/>
        <v>0.83753400739109995</v>
      </c>
      <c r="K48" s="4">
        <f t="shared" si="1"/>
        <v>28.52892089376304</v>
      </c>
    </row>
    <row r="49" spans="1:11" ht="15.75" customHeight="1">
      <c r="A49" s="1">
        <v>45428</v>
      </c>
      <c r="B49" s="2">
        <v>1715817600</v>
      </c>
      <c r="C49" s="2">
        <v>0.92663399999999996</v>
      </c>
      <c r="D49" s="2">
        <v>0.45286500000000002</v>
      </c>
      <c r="E49" s="10">
        <v>103000000</v>
      </c>
      <c r="F49" s="2">
        <v>14139340</v>
      </c>
      <c r="G49" s="2">
        <v>3.2856040000000002</v>
      </c>
      <c r="H49" s="3">
        <v>50961.251900000003</v>
      </c>
      <c r="I49" s="4">
        <f>IF(G49 &lt; 'Discounted Int Model_iUSD'!ntcr, 'Discounted Int Model_iUSD'!base_int*100, IF(G49 &gt; 'Discounted Int Model_iUSD'!ctcr, 'Discounted Int Model_iUSD'!upper_limit_int*100, ('Discounted Int Model_iUSD'!base_int + ((G49 - 'Discounted Int Model_iUSD'!ntcr) / ('Discounted Int Model_iUSD'!ctcr - 'Discounted Int Model_iUSD'!ntcr)) ^ 'Discounted Int Model_iUSD'!exponent * ('Discounted Int Model_iUSD'!upper_limit_int - 'Discounted Int Model_iUSD'!base_int)) * 100))</f>
        <v>41.424160000000008</v>
      </c>
      <c r="J49" s="11">
        <f t="shared" si="0"/>
        <v>0.92791565674211096</v>
      </c>
      <c r="K49" s="4">
        <f t="shared" si="1"/>
        <v>38.43812663139029</v>
      </c>
    </row>
    <row r="50" spans="1:11" ht="15.75" customHeight="1">
      <c r="A50" s="1">
        <v>45429</v>
      </c>
      <c r="B50" s="2">
        <v>1715904000</v>
      </c>
      <c r="C50" s="2">
        <v>0.94217200000000001</v>
      </c>
      <c r="D50" s="2">
        <v>0.45958199999999999</v>
      </c>
      <c r="E50" s="10">
        <v>102000000</v>
      </c>
      <c r="F50" s="2">
        <v>14049145</v>
      </c>
      <c r="G50" s="2">
        <v>3.3404340000000001</v>
      </c>
      <c r="H50" s="3">
        <v>39841.157599999999</v>
      </c>
      <c r="I50" s="4">
        <f>IF(G50 &lt; 'Discounted Int Model_iUSD'!ntcr, 'Discounted Int Model_iUSD'!base_int*100, IF(G50 &gt; 'Discounted Int Model_iUSD'!ctcr, 'Discounted Int Model_iUSD'!upper_limit_int*100, ('Discounted Int Model_iUSD'!base_int + ((G50 - 'Discounted Int Model_iUSD'!ntcr) / ('Discounted Int Model_iUSD'!ctcr - 'Discounted Int Model_iUSD'!ntcr)) ^ 'Discounted Int Model_iUSD'!exponent * ('Discounted Int Model_iUSD'!upper_limit_int - 'Discounted Int Model_iUSD'!base_int)) * 100))</f>
        <v>43.617360000000005</v>
      </c>
      <c r="J50" s="11">
        <f t="shared" si="0"/>
        <v>0.94328315694656151</v>
      </c>
      <c r="K50" s="4">
        <f t="shared" si="1"/>
        <v>41.143521038474681</v>
      </c>
    </row>
    <row r="51" spans="1:11" ht="15.75" customHeight="1">
      <c r="A51" s="1">
        <v>45430</v>
      </c>
      <c r="B51" s="2">
        <v>1715990400</v>
      </c>
      <c r="C51" s="2">
        <v>0.935419</v>
      </c>
      <c r="D51" s="2">
        <v>0.481736</v>
      </c>
      <c r="E51" s="10">
        <v>102000000</v>
      </c>
      <c r="F51" s="2">
        <v>14069879</v>
      </c>
      <c r="G51" s="2">
        <v>3.491495</v>
      </c>
      <c r="H51" s="3">
        <v>23990.868600000002</v>
      </c>
      <c r="I51" s="4">
        <f>IF(G51 &lt; 'Discounted Int Model_iUSD'!ntcr, 'Discounted Int Model_iUSD'!base_int*100, IF(G51 &gt; 'Discounted Int Model_iUSD'!ctcr, 'Discounted Int Model_iUSD'!upper_limit_int*100, ('Discounted Int Model_iUSD'!base_int + ((G51 - 'Discounted Int Model_iUSD'!ntcr) / ('Discounted Int Model_iUSD'!ctcr - 'Discounted Int Model_iUSD'!ntcr)) ^ 'Discounted Int Model_iUSD'!exponent * ('Discounted Int Model_iUSD'!upper_limit_int - 'Discounted Int Model_iUSD'!base_int)) * 100))</f>
        <v>49.659799999999997</v>
      </c>
      <c r="J51" s="11">
        <f t="shared" si="0"/>
        <v>0.9658975480883667</v>
      </c>
      <c r="K51" s="4">
        <f t="shared" si="1"/>
        <v>47.966279058558669</v>
      </c>
    </row>
    <row r="52" spans="1:11" ht="15.75" customHeight="1">
      <c r="A52" s="1">
        <v>45431</v>
      </c>
      <c r="B52" s="2">
        <v>1716076800</v>
      </c>
      <c r="C52" s="2">
        <v>0.92297499999999999</v>
      </c>
      <c r="D52" s="2">
        <v>0.48204599999999997</v>
      </c>
      <c r="E52" s="10">
        <v>102000000</v>
      </c>
      <c r="F52" s="2">
        <v>14064729</v>
      </c>
      <c r="G52" s="2">
        <v>3.4969139999999999</v>
      </c>
      <c r="H52" s="3">
        <v>21900.4215</v>
      </c>
      <c r="I52" s="4">
        <f>IF(G52 &lt; 'Discounted Int Model_iUSD'!ntcr, 'Discounted Int Model_iUSD'!base_int*100, IF(G52 &gt; 'Discounted Int Model_iUSD'!ctcr, 'Discounted Int Model_iUSD'!upper_limit_int*100, ('Discounted Int Model_iUSD'!base_int + ((G52 - 'Discounted Int Model_iUSD'!ntcr) / ('Discounted Int Model_iUSD'!ctcr - 'Discounted Int Model_iUSD'!ntcr)) ^ 'Discounted Int Model_iUSD'!exponent * ('Discounted Int Model_iUSD'!upper_limit_int - 'Discounted Int Model_iUSD'!base_int)) * 100))</f>
        <v>49.876559999999991</v>
      </c>
      <c r="J52" s="11">
        <f t="shared" si="0"/>
        <v>0.96885767013356605</v>
      </c>
      <c r="K52" s="4">
        <f t="shared" si="1"/>
        <v>48.323287715877008</v>
      </c>
    </row>
    <row r="53" spans="1:11" ht="15.75" customHeight="1">
      <c r="A53" s="1">
        <v>45432</v>
      </c>
      <c r="B53" s="2">
        <v>1716163200</v>
      </c>
      <c r="C53" s="2">
        <v>0.95326999999999995</v>
      </c>
      <c r="D53" s="2">
        <v>0.46745399999999998</v>
      </c>
      <c r="E53" s="10">
        <v>102000000</v>
      </c>
      <c r="F53" s="2">
        <v>14030758</v>
      </c>
      <c r="G53" s="2">
        <v>3.3966340000000002</v>
      </c>
      <c r="H53" s="3">
        <v>29.386199999999999</v>
      </c>
      <c r="I53" s="4">
        <f>IF(G53 &lt; 'Discounted Int Model_iUSD'!ntcr, 'Discounted Int Model_iUSD'!base_int*100, IF(G53 &gt; 'Discounted Int Model_iUSD'!ctcr, 'Discounted Int Model_iUSD'!upper_limit_int*100, ('Discounted Int Model_iUSD'!base_int + ((G53 - 'Discounted Int Model_iUSD'!ntcr) / ('Discounted Int Model_iUSD'!ctcr - 'Discounted Int Model_iUSD'!ntcr)) ^ 'Discounted Int Model_iUSD'!exponent * ('Discounted Int Model_iUSD'!upper_limit_int - 'Discounted Int Model_iUSD'!base_int)) * 100))</f>
        <v>45.86536000000001</v>
      </c>
      <c r="J53" s="11">
        <f t="shared" si="0"/>
        <v>0.99995811174278681</v>
      </c>
      <c r="K53" s="4">
        <f t="shared" si="1"/>
        <v>45.863438780003158</v>
      </c>
    </row>
    <row r="54" spans="1:11" ht="15.75" customHeight="1">
      <c r="A54" s="1">
        <v>45433</v>
      </c>
      <c r="B54" s="2">
        <v>1716249600</v>
      </c>
      <c r="C54" s="2">
        <v>0.93499299999999996</v>
      </c>
      <c r="D54" s="2">
        <v>0.50172300000000003</v>
      </c>
      <c r="E54" s="10">
        <v>101000000</v>
      </c>
      <c r="F54" s="2">
        <v>13785178</v>
      </c>
      <c r="G54" s="2">
        <v>3.6649609999999999</v>
      </c>
      <c r="H54" s="3">
        <v>0</v>
      </c>
      <c r="I54" s="4">
        <f>IF(G54 &lt; 'Discounted Int Model_iUSD'!ntcr, 'Discounted Int Model_iUSD'!base_int*100, IF(G54 &gt; 'Discounted Int Model_iUSD'!ctcr, 'Discounted Int Model_iUSD'!upper_limit_int*100, ('Discounted Int Model_iUSD'!base_int + ((G54 - 'Discounted Int Model_iUSD'!ntcr) / ('Discounted Int Model_iUSD'!ctcr - 'Discounted Int Model_iUSD'!ntcr)) ^ 'Discounted Int Model_iUSD'!exponent * ('Discounted Int Model_iUSD'!upper_limit_int - 'Discounted Int Model_iUSD'!base_int)) * 100))</f>
        <v>50</v>
      </c>
      <c r="J54" s="11">
        <f t="shared" si="0"/>
        <v>1</v>
      </c>
      <c r="K54" s="4">
        <f t="shared" si="1"/>
        <v>50</v>
      </c>
    </row>
    <row r="55" spans="1:11" ht="15.75" customHeight="1">
      <c r="A55" s="1">
        <v>45434</v>
      </c>
      <c r="B55" s="2">
        <v>1716336000</v>
      </c>
      <c r="C55" s="2">
        <v>0.92443500000000001</v>
      </c>
      <c r="D55" s="2">
        <v>0.494722</v>
      </c>
      <c r="E55" s="10">
        <v>101000000</v>
      </c>
      <c r="F55" s="2">
        <v>13812098</v>
      </c>
      <c r="G55" s="2">
        <v>3.6077370000000002</v>
      </c>
      <c r="H55" s="3">
        <v>1.0319</v>
      </c>
      <c r="I55" s="4">
        <f>IF(G55 &lt; 'Discounted Int Model_iUSD'!ntcr, 'Discounted Int Model_iUSD'!base_int*100, IF(G55 &gt; 'Discounted Int Model_iUSD'!ctcr, 'Discounted Int Model_iUSD'!upper_limit_int*100, ('Discounted Int Model_iUSD'!base_int + ((G55 - 'Discounted Int Model_iUSD'!ntcr) / ('Discounted Int Model_iUSD'!ctcr - 'Discounted Int Model_iUSD'!ntcr)) ^ 'Discounted Int Model_iUSD'!exponent * ('Discounted Int Model_iUSD'!upper_limit_int - 'Discounted Int Model_iUSD'!base_int)) * 100))</f>
        <v>50</v>
      </c>
      <c r="J55" s="11">
        <f t="shared" si="0"/>
        <v>0.99999850580266658</v>
      </c>
      <c r="K55" s="4">
        <f t="shared" si="1"/>
        <v>49.999925290133326</v>
      </c>
    </row>
    <row r="56" spans="1:11" ht="15.75" customHeight="1">
      <c r="A56" s="1">
        <v>45435</v>
      </c>
      <c r="B56" s="2">
        <v>1716422400</v>
      </c>
      <c r="C56" s="2">
        <v>0.91882399999999997</v>
      </c>
      <c r="D56" s="2">
        <v>0.48320200000000002</v>
      </c>
      <c r="E56" s="10">
        <v>101000000</v>
      </c>
      <c r="F56" s="2">
        <v>13800455</v>
      </c>
      <c r="G56" s="2">
        <v>3.5216259999999999</v>
      </c>
      <c r="H56" s="3">
        <v>0.49559999999999998</v>
      </c>
      <c r="I56" s="4">
        <f>IF(G56 &lt; 'Discounted Int Model_iUSD'!ntcr, 'Discounted Int Model_iUSD'!base_int*100, IF(G56 &gt; 'Discounted Int Model_iUSD'!ctcr, 'Discounted Int Model_iUSD'!upper_limit_int*100, ('Discounted Int Model_iUSD'!base_int + ((G56 - 'Discounted Int Model_iUSD'!ntcr) / ('Discounted Int Model_iUSD'!ctcr - 'Discounted Int Model_iUSD'!ntcr)) ^ 'Discounted Int Model_iUSD'!exponent * ('Discounted Int Model_iUSD'!upper_limit_int - 'Discounted Int Model_iUSD'!base_int)) * 100))</f>
        <v>50</v>
      </c>
      <c r="J56" s="11">
        <f t="shared" si="0"/>
        <v>0.9999992817628115</v>
      </c>
      <c r="K56" s="4">
        <f t="shared" si="1"/>
        <v>49.999964088140572</v>
      </c>
    </row>
    <row r="57" spans="1:11" ht="15.75" customHeight="1">
      <c r="A57" s="1">
        <v>45436</v>
      </c>
      <c r="B57" s="2">
        <v>1716508800</v>
      </c>
      <c r="C57" s="2">
        <v>0.91937500000000005</v>
      </c>
      <c r="D57" s="2">
        <v>0.46534300000000001</v>
      </c>
      <c r="E57" s="10">
        <v>101000000</v>
      </c>
      <c r="F57" s="2">
        <v>13782656</v>
      </c>
      <c r="G57" s="2">
        <v>3.395143</v>
      </c>
      <c r="H57" s="3">
        <v>0.1956</v>
      </c>
      <c r="I57" s="4">
        <f>IF(G57 &lt; 'Discounted Int Model_iUSD'!ntcr, 'Discounted Int Model_iUSD'!base_int*100, IF(G57 &gt; 'Discounted Int Model_iUSD'!ctcr, 'Discounted Int Model_iUSD'!upper_limit_int*100, ('Discounted Int Model_iUSD'!base_int + ((G57 - 'Discounted Int Model_iUSD'!ntcr) / ('Discounted Int Model_iUSD'!ctcr - 'Discounted Int Model_iUSD'!ntcr)) ^ 'Discounted Int Model_iUSD'!exponent * ('Discounted Int Model_iUSD'!upper_limit_int - 'Discounted Int Model_iUSD'!base_int)) * 100))</f>
        <v>45.805720000000008</v>
      </c>
      <c r="J57" s="11">
        <f t="shared" si="0"/>
        <v>0.99999971616501204</v>
      </c>
      <c r="K57" s="4">
        <f t="shared" si="1"/>
        <v>45.805706998734024</v>
      </c>
    </row>
    <row r="58" spans="1:11" ht="15.75" customHeight="1">
      <c r="A58" s="1">
        <v>45437</v>
      </c>
      <c r="B58" s="2">
        <v>1716595200</v>
      </c>
      <c r="C58" s="2">
        <v>0.92050399999999999</v>
      </c>
      <c r="D58" s="2">
        <v>0.45962799999999998</v>
      </c>
      <c r="E58" s="10">
        <v>101000000</v>
      </c>
      <c r="F58" s="2">
        <v>13790248</v>
      </c>
      <c r="G58" s="2">
        <v>3.353577</v>
      </c>
      <c r="H58" s="3">
        <v>1.3065</v>
      </c>
      <c r="I58" s="4">
        <f>IF(G58 &lt; 'Discounted Int Model_iUSD'!ntcr, 'Discounted Int Model_iUSD'!base_int*100, IF(G58 &gt; 'Discounted Int Model_iUSD'!ctcr, 'Discounted Int Model_iUSD'!upper_limit_int*100, ('Discounted Int Model_iUSD'!base_int + ((G58 - 'Discounted Int Model_iUSD'!ntcr) / ('Discounted Int Model_iUSD'!ctcr - 'Discounted Int Model_iUSD'!ntcr)) ^ 'Discounted Int Model_iUSD'!exponent * ('Discounted Int Model_iUSD'!upper_limit_int - 'Discounted Int Model_iUSD'!base_int)) * 100))</f>
        <v>44.143079999999998</v>
      </c>
      <c r="J58" s="11">
        <f t="shared" si="0"/>
        <v>0.99999810518273491</v>
      </c>
      <c r="K58" s="4">
        <f t="shared" si="1"/>
        <v>44.142996356929878</v>
      </c>
    </row>
    <row r="59" spans="1:11" ht="15.75" customHeight="1">
      <c r="A59" s="1">
        <v>45438</v>
      </c>
      <c r="B59" s="2">
        <v>1716681600</v>
      </c>
      <c r="C59" s="2">
        <v>0.93610499999999996</v>
      </c>
      <c r="D59" s="2">
        <v>0.461978</v>
      </c>
      <c r="E59" s="10">
        <v>101000000</v>
      </c>
      <c r="F59" s="2">
        <v>13923162</v>
      </c>
      <c r="G59" s="2">
        <v>3.3589180000000001</v>
      </c>
      <c r="H59" s="3">
        <v>0.75749999999999995</v>
      </c>
      <c r="I59" s="4">
        <f>IF(G59 &lt; 'Discounted Int Model_iUSD'!ntcr, 'Discounted Int Model_iUSD'!base_int*100, IF(G59 &gt; 'Discounted Int Model_iUSD'!ctcr, 'Discounted Int Model_iUSD'!upper_limit_int*100, ('Discounted Int Model_iUSD'!base_int + ((G59 - 'Discounted Int Model_iUSD'!ntcr) / ('Discounted Int Model_iUSD'!ctcr - 'Discounted Int Model_iUSD'!ntcr)) ^ 'Discounted Int Model_iUSD'!exponent * ('Discounted Int Model_iUSD'!upper_limit_int - 'Discounted Int Model_iUSD'!base_int)) * 100))</f>
        <v>44.356720000000003</v>
      </c>
      <c r="J59" s="11">
        <f t="shared" si="0"/>
        <v>0.99999891188510193</v>
      </c>
      <c r="K59" s="4">
        <f t="shared" si="1"/>
        <v>44.356671734792144</v>
      </c>
    </row>
    <row r="60" spans="1:11" ht="15.75" customHeight="1">
      <c r="A60" s="1">
        <v>45439</v>
      </c>
      <c r="B60" s="2">
        <v>1716768000</v>
      </c>
      <c r="C60" s="2">
        <v>0.92150799999999999</v>
      </c>
      <c r="D60" s="2">
        <v>0.45830399999999999</v>
      </c>
      <c r="E60" s="10">
        <v>102000000</v>
      </c>
      <c r="F60" s="2">
        <v>13969073</v>
      </c>
      <c r="G60" s="2">
        <v>3.3384179999999999</v>
      </c>
      <c r="H60" s="3">
        <v>3.6701999999999999</v>
      </c>
      <c r="I60" s="4">
        <f>IF(G60 &lt; 'Discounted Int Model_iUSD'!ntcr, 'Discounted Int Model_iUSD'!base_int*100, IF(G60 &gt; 'Discounted Int Model_iUSD'!ctcr, 'Discounted Int Model_iUSD'!upper_limit_int*100, ('Discounted Int Model_iUSD'!base_int + ((G60 - 'Discounted Int Model_iUSD'!ntcr) / ('Discounted Int Model_iUSD'!ctcr - 'Discounted Int Model_iUSD'!ntcr)) ^ 'Discounted Int Model_iUSD'!exponent * ('Discounted Int Model_iUSD'!upper_limit_int - 'Discounted Int Model_iUSD'!base_int)) * 100))</f>
        <v>43.536719999999995</v>
      </c>
      <c r="J60" s="11">
        <f t="shared" si="0"/>
        <v>0.99999474524902265</v>
      </c>
      <c r="K60" s="4">
        <f t="shared" si="1"/>
        <v>43.536491225378022</v>
      </c>
    </row>
    <row r="61" spans="1:11" ht="15.75" customHeight="1">
      <c r="A61" s="1">
        <v>45440</v>
      </c>
      <c r="B61" s="2">
        <v>1716854400</v>
      </c>
      <c r="C61" s="2">
        <v>0.92946399999999996</v>
      </c>
      <c r="D61" s="2">
        <v>0.46795799999999999</v>
      </c>
      <c r="E61" s="10">
        <v>102000000</v>
      </c>
      <c r="F61" s="2">
        <v>13948684</v>
      </c>
      <c r="G61" s="2">
        <v>3.4085169999999998</v>
      </c>
      <c r="H61" s="3">
        <v>0</v>
      </c>
      <c r="I61" s="4">
        <f>IF(G61 &lt; 'Discounted Int Model_iUSD'!ntcr, 'Discounted Int Model_iUSD'!base_int*100, IF(G61 &gt; 'Discounted Int Model_iUSD'!ctcr, 'Discounted Int Model_iUSD'!upper_limit_int*100, ('Discounted Int Model_iUSD'!base_int + ((G61 - 'Discounted Int Model_iUSD'!ntcr) / ('Discounted Int Model_iUSD'!ctcr - 'Discounted Int Model_iUSD'!ntcr)) ^ 'Discounted Int Model_iUSD'!exponent * ('Discounted Int Model_iUSD'!upper_limit_int - 'Discounted Int Model_iUSD'!base_int)) * 100))</f>
        <v>46.340679999999992</v>
      </c>
      <c r="J61" s="11">
        <f t="shared" si="0"/>
        <v>1</v>
      </c>
      <c r="K61" s="4">
        <f t="shared" si="1"/>
        <v>46.340679999999992</v>
      </c>
    </row>
    <row r="62" spans="1:11" ht="15.75" customHeight="1">
      <c r="A62" s="1">
        <v>45441</v>
      </c>
      <c r="B62" s="2">
        <v>1716940800</v>
      </c>
      <c r="C62" s="2">
        <v>0.91504799999999997</v>
      </c>
      <c r="D62" s="2">
        <v>0.45682600000000001</v>
      </c>
      <c r="E62" s="10">
        <v>102000000</v>
      </c>
      <c r="F62" s="2">
        <v>13956611</v>
      </c>
      <c r="G62" s="2">
        <v>3.3256049999999999</v>
      </c>
      <c r="H62" s="3">
        <v>2.0969000000000002</v>
      </c>
      <c r="I62" s="4">
        <f>IF(G62 &lt; 'Discounted Int Model_iUSD'!ntcr, 'Discounted Int Model_iUSD'!base_int*100, IF(G62 &gt; 'Discounted Int Model_iUSD'!ctcr, 'Discounted Int Model_iUSD'!upper_limit_int*100, ('Discounted Int Model_iUSD'!base_int + ((G62 - 'Discounted Int Model_iUSD'!ntcr) / ('Discounted Int Model_iUSD'!ctcr - 'Discounted Int Model_iUSD'!ntcr)) ^ 'Discounted Int Model_iUSD'!exponent * ('Discounted Int Model_iUSD'!upper_limit_int - 'Discounted Int Model_iUSD'!base_int)) * 100))</f>
        <v>43.0242</v>
      </c>
      <c r="J62" s="11">
        <f t="shared" si="0"/>
        <v>0.99999699511579132</v>
      </c>
      <c r="K62" s="4">
        <f t="shared" si="1"/>
        <v>43.024070717260827</v>
      </c>
    </row>
    <row r="63" spans="1:11" ht="15.75" customHeight="1">
      <c r="A63" s="1">
        <v>45442</v>
      </c>
      <c r="B63" s="2">
        <v>1717027200</v>
      </c>
      <c r="C63" s="2">
        <v>0.90057399999999999</v>
      </c>
      <c r="D63" s="2">
        <v>0.450739</v>
      </c>
      <c r="E63" s="10">
        <v>102000000</v>
      </c>
      <c r="F63" s="2">
        <v>13948161</v>
      </c>
      <c r="G63" s="2">
        <v>3.2829259999999998</v>
      </c>
      <c r="H63" s="3">
        <v>6.5583</v>
      </c>
      <c r="I63" s="4">
        <f>IF(G63 &lt; 'Discounted Int Model_iUSD'!ntcr, 'Discounted Int Model_iUSD'!base_int*100, IF(G63 &gt; 'Discounted Int Model_iUSD'!ctcr, 'Discounted Int Model_iUSD'!upper_limit_int*100, ('Discounted Int Model_iUSD'!base_int + ((G63 - 'Discounted Int Model_iUSD'!ntcr) / ('Discounted Int Model_iUSD'!ctcr - 'Discounted Int Model_iUSD'!ntcr)) ^ 'Discounted Int Model_iUSD'!exponent * ('Discounted Int Model_iUSD'!upper_limit_int - 'Discounted Int Model_iUSD'!base_int)) * 100))</f>
        <v>41.317039999999992</v>
      </c>
      <c r="J63" s="11">
        <f t="shared" si="0"/>
        <v>0.99999059617966846</v>
      </c>
      <c r="K63" s="4">
        <f t="shared" si="1"/>
        <v>41.316651461979198</v>
      </c>
    </row>
    <row r="64" spans="1:11" ht="15.75" customHeight="1">
      <c r="A64" s="1">
        <v>45443</v>
      </c>
      <c r="B64" s="2">
        <v>1717113600</v>
      </c>
      <c r="C64" s="2">
        <v>0.90168599999999999</v>
      </c>
      <c r="D64" s="2">
        <v>0.44634000000000001</v>
      </c>
      <c r="E64" s="10">
        <v>102000000</v>
      </c>
      <c r="F64" s="2">
        <v>13933666</v>
      </c>
      <c r="G64" s="2">
        <v>3.2539280000000002</v>
      </c>
      <c r="H64" s="3">
        <v>2.0335000000000001</v>
      </c>
      <c r="I64" s="4">
        <f>IF(G64 &lt; 'Discounted Int Model_iUSD'!ntcr, 'Discounted Int Model_iUSD'!base_int*100, IF(G64 &gt; 'Discounted Int Model_iUSD'!ctcr, 'Discounted Int Model_iUSD'!upper_limit_int*100, ('Discounted Int Model_iUSD'!base_int + ((G64 - 'Discounted Int Model_iUSD'!ntcr) / ('Discounted Int Model_iUSD'!ctcr - 'Discounted Int Model_iUSD'!ntcr)) ^ 'Discounted Int Model_iUSD'!exponent * ('Discounted Int Model_iUSD'!upper_limit_int - 'Discounted Int Model_iUSD'!base_int)) * 100))</f>
        <v>40.157120000000013</v>
      </c>
      <c r="J64" s="11">
        <f t="shared" si="0"/>
        <v>0.99999708117016728</v>
      </c>
      <c r="K64" s="4">
        <f t="shared" si="1"/>
        <v>40.15700278820016</v>
      </c>
    </row>
    <row r="65" spans="1:11" ht="15.75" customHeight="1">
      <c r="A65" s="1">
        <v>45444</v>
      </c>
      <c r="B65" s="2">
        <v>1717200000</v>
      </c>
      <c r="C65" s="2">
        <v>0.89909700000000004</v>
      </c>
      <c r="D65" s="2">
        <v>0.44753599999999999</v>
      </c>
      <c r="E65" s="10">
        <v>102000000</v>
      </c>
      <c r="F65" s="2">
        <v>13929841</v>
      </c>
      <c r="G65" s="2">
        <v>3.262705</v>
      </c>
      <c r="H65" s="3">
        <v>1.7645999999999999</v>
      </c>
      <c r="I65" s="4">
        <f>IF(G65 &lt; 'Discounted Int Model_iUSD'!ntcr, 'Discounted Int Model_iUSD'!base_int*100, IF(G65 &gt; 'Discounted Int Model_iUSD'!ctcr, 'Discounted Int Model_iUSD'!upper_limit_int*100, ('Discounted Int Model_iUSD'!base_int + ((G65 - 'Discounted Int Model_iUSD'!ntcr) / ('Discounted Int Model_iUSD'!ctcr - 'Discounted Int Model_iUSD'!ntcr)) ^ 'Discounted Int Model_iUSD'!exponent * ('Discounted Int Model_iUSD'!upper_limit_int - 'Discounted Int Model_iUSD'!base_int)) * 100))</f>
        <v>40.508200000000002</v>
      </c>
      <c r="J65" s="11">
        <f t="shared" si="0"/>
        <v>0.99999746644631482</v>
      </c>
      <c r="K65" s="4">
        <f t="shared" si="1"/>
        <v>40.508097370300611</v>
      </c>
    </row>
    <row r="66" spans="1:11" ht="15.75" customHeight="1">
      <c r="A66" s="1">
        <v>45445</v>
      </c>
      <c r="B66" s="2">
        <v>1717286400</v>
      </c>
      <c r="C66" s="2">
        <v>0.90035900000000002</v>
      </c>
      <c r="D66" s="2">
        <v>0.44986999999999999</v>
      </c>
      <c r="E66" s="10">
        <v>103000000</v>
      </c>
      <c r="F66" s="2">
        <v>14127215</v>
      </c>
      <c r="G66" s="2">
        <v>3.2764769999999999</v>
      </c>
      <c r="H66" s="3">
        <v>1.3147</v>
      </c>
      <c r="I66" s="4">
        <f>IF(G66 &lt; 'Discounted Int Model_iUSD'!ntcr, 'Discounted Int Model_iUSD'!base_int*100, IF(G66 &gt; 'Discounted Int Model_iUSD'!ctcr, 'Discounted Int Model_iUSD'!upper_limit_int*100, ('Discounted Int Model_iUSD'!base_int + ((G66 - 'Discounted Int Model_iUSD'!ntcr) / ('Discounted Int Model_iUSD'!ctcr - 'Discounted Int Model_iUSD'!ntcr)) ^ 'Discounted Int Model_iUSD'!exponent * ('Discounted Int Model_iUSD'!upper_limit_int - 'Discounted Int Model_iUSD'!base_int)) * 100))</f>
        <v>41.059079999999994</v>
      </c>
      <c r="J66" s="11">
        <f t="shared" si="0"/>
        <v>0.99999813876974342</v>
      </c>
      <c r="K66" s="4">
        <f t="shared" si="1"/>
        <v>41.059003579597992</v>
      </c>
    </row>
    <row r="67" spans="1:11" ht="15.75" customHeight="1">
      <c r="A67" s="1">
        <v>45446</v>
      </c>
      <c r="B67" s="2">
        <v>1717372800</v>
      </c>
      <c r="C67" s="2">
        <v>0.90119899999999997</v>
      </c>
      <c r="D67" s="2">
        <v>0.446384</v>
      </c>
      <c r="E67" s="10">
        <v>103000000</v>
      </c>
      <c r="F67" s="2">
        <v>14096090</v>
      </c>
      <c r="G67" s="2">
        <v>3.2568459999999999</v>
      </c>
      <c r="H67" s="3">
        <v>0.45760000000000001</v>
      </c>
      <c r="I67" s="4">
        <f>IF(G67 &lt; 'Discounted Int Model_iUSD'!ntcr, 'Discounted Int Model_iUSD'!base_int*100, IF(G67 &gt; 'Discounted Int Model_iUSD'!ctcr, 'Discounted Int Model_iUSD'!upper_limit_int*100, ('Discounted Int Model_iUSD'!base_int + ((G67 - 'Discounted Int Model_iUSD'!ntcr) / ('Discounted Int Model_iUSD'!ctcr - 'Discounted Int Model_iUSD'!ntcr)) ^ 'Discounted Int Model_iUSD'!exponent * ('Discounted Int Model_iUSD'!upper_limit_int - 'Discounted Int Model_iUSD'!base_int)) * 100))</f>
        <v>40.273839999999993</v>
      </c>
      <c r="J67" s="11">
        <f t="shared" si="0"/>
        <v>0.99999935074194335</v>
      </c>
      <c r="K67" s="4">
        <f t="shared" si="1"/>
        <v>40.273813851884903</v>
      </c>
    </row>
    <row r="68" spans="1:11" ht="15.75" customHeight="1">
      <c r="A68" s="1">
        <v>45447</v>
      </c>
      <c r="B68" s="2">
        <v>1717459200</v>
      </c>
      <c r="C68" s="2">
        <v>0.929114</v>
      </c>
      <c r="D68" s="2">
        <v>0.45680500000000002</v>
      </c>
      <c r="E68" s="10">
        <v>103000000</v>
      </c>
      <c r="F68" s="2">
        <v>14107231</v>
      </c>
      <c r="G68" s="2">
        <v>3.3329260000000001</v>
      </c>
      <c r="H68" s="3">
        <v>0.13250000000000001</v>
      </c>
      <c r="I68" s="4">
        <f>IF(G68 &lt; 'Discounted Int Model_iUSD'!ntcr, 'Discounted Int Model_iUSD'!base_int*100, IF(G68 &gt; 'Discounted Int Model_iUSD'!ctcr, 'Discounted Int Model_iUSD'!upper_limit_int*100, ('Discounted Int Model_iUSD'!base_int + ((G68 - 'Discounted Int Model_iUSD'!ntcr) / ('Discounted Int Model_iUSD'!ctcr - 'Discounted Int Model_iUSD'!ntcr)) ^ 'Discounted Int Model_iUSD'!exponent * ('Discounted Int Model_iUSD'!upper_limit_int - 'Discounted Int Model_iUSD'!base_int)) * 100))</f>
        <v>43.317040000000006</v>
      </c>
      <c r="J68" s="11">
        <f t="shared" si="0"/>
        <v>0.99999981215307243</v>
      </c>
      <c r="K68" s="4">
        <f t="shared" si="1"/>
        <v>43.317031863027132</v>
      </c>
    </row>
    <row r="69" spans="1:11" ht="15.75" customHeight="1">
      <c r="A69" s="1">
        <v>45448</v>
      </c>
      <c r="B69" s="2">
        <v>1717545600</v>
      </c>
      <c r="C69" s="2">
        <v>0.93745400000000001</v>
      </c>
      <c r="D69" s="2">
        <v>0.46141599999999999</v>
      </c>
      <c r="E69" s="10">
        <v>103000000</v>
      </c>
      <c r="F69" s="2">
        <v>13997297</v>
      </c>
      <c r="G69" s="2">
        <v>3.3882859999999999</v>
      </c>
      <c r="H69" s="3">
        <v>3.9100000000000003E-2</v>
      </c>
      <c r="I69" s="4">
        <f>IF(G69 &lt; 'Discounted Int Model_iUSD'!ntcr, 'Discounted Int Model_iUSD'!base_int*100, IF(G69 &gt; 'Discounted Int Model_iUSD'!ctcr, 'Discounted Int Model_iUSD'!upper_limit_int*100, ('Discounted Int Model_iUSD'!base_int + ((G69 - 'Discounted Int Model_iUSD'!ntcr) / ('Discounted Int Model_iUSD'!ctcr - 'Discounted Int Model_iUSD'!ntcr)) ^ 'Discounted Int Model_iUSD'!exponent * ('Discounted Int Model_iUSD'!upper_limit_int - 'Discounted Int Model_iUSD'!base_int)) * 100))</f>
        <v>45.531440000000003</v>
      </c>
      <c r="J69" s="11">
        <f t="shared" si="0"/>
        <v>0.99999994413207061</v>
      </c>
      <c r="K69" s="4">
        <f t="shared" si="1"/>
        <v>45.531437456252725</v>
      </c>
    </row>
    <row r="70" spans="1:11" ht="15.75" customHeight="1">
      <c r="A70" s="1">
        <v>45449</v>
      </c>
      <c r="B70" s="2">
        <v>1717632000</v>
      </c>
      <c r="C70" s="2">
        <v>0.93213500000000005</v>
      </c>
      <c r="D70" s="2">
        <v>0.46167799999999998</v>
      </c>
      <c r="E70" s="10">
        <v>103000000</v>
      </c>
      <c r="F70" s="2">
        <v>13997700</v>
      </c>
      <c r="G70" s="2">
        <v>3.3883969999999999</v>
      </c>
      <c r="H70" s="3">
        <v>3.5900000000000001E-2</v>
      </c>
      <c r="I70" s="4">
        <f>IF(G70 &lt; 'Discounted Int Model_iUSD'!ntcr, 'Discounted Int Model_iUSD'!base_int*100, IF(G70 &gt; 'Discounted Int Model_iUSD'!ctcr, 'Discounted Int Model_iUSD'!upper_limit_int*100, ('Discounted Int Model_iUSD'!base_int + ((G70 - 'Discounted Int Model_iUSD'!ntcr) / ('Discounted Int Model_iUSD'!ctcr - 'Discounted Int Model_iUSD'!ntcr)) ^ 'Discounted Int Model_iUSD'!exponent * ('Discounted Int Model_iUSD'!upper_limit_int - 'Discounted Int Model_iUSD'!base_int)) * 100))</f>
        <v>45.535879999999992</v>
      </c>
      <c r="J70" s="11">
        <f t="shared" si="0"/>
        <v>0.99999994870585884</v>
      </c>
      <c r="K70" s="4">
        <f t="shared" si="1"/>
        <v>45.535877664276136</v>
      </c>
    </row>
    <row r="71" spans="1:11" ht="15.75" customHeight="1">
      <c r="A71" s="1">
        <v>45450</v>
      </c>
      <c r="B71" s="2">
        <v>1717718400</v>
      </c>
      <c r="C71" s="2">
        <v>0.93703199999999998</v>
      </c>
      <c r="D71" s="2">
        <v>0.45814899999999997</v>
      </c>
      <c r="E71" s="10">
        <v>103000000</v>
      </c>
      <c r="F71" s="2">
        <v>13981906</v>
      </c>
      <c r="G71" s="2">
        <v>3.3669519999999999</v>
      </c>
      <c r="H71" s="3">
        <v>0.1053</v>
      </c>
      <c r="I71" s="4">
        <f>IF(G71 &lt; 'Discounted Int Model_iUSD'!ntcr, 'Discounted Int Model_iUSD'!base_int*100, IF(G71 &gt; 'Discounted Int Model_iUSD'!ctcr, 'Discounted Int Model_iUSD'!upper_limit_int*100, ('Discounted Int Model_iUSD'!base_int + ((G71 - 'Discounted Int Model_iUSD'!ntcr) / ('Discounted Int Model_iUSD'!ctcr - 'Discounted Int Model_iUSD'!ntcr)) ^ 'Discounted Int Model_iUSD'!exponent * ('Discounted Int Model_iUSD'!upper_limit_int - 'Discounted Int Model_iUSD'!base_int)) * 100))</f>
        <v>44.678079999999994</v>
      </c>
      <c r="J71" s="11">
        <f t="shared" si="0"/>
        <v>0.99999984937675879</v>
      </c>
      <c r="K71" s="4">
        <f t="shared" si="1"/>
        <v>44.678073270442773</v>
      </c>
    </row>
    <row r="72" spans="1:11" ht="15.75" customHeight="1">
      <c r="A72" s="1">
        <v>45451</v>
      </c>
      <c r="B72" s="2">
        <v>1717804800</v>
      </c>
      <c r="C72" s="2">
        <v>0.90659100000000004</v>
      </c>
      <c r="D72" s="2">
        <v>0.44949699999999998</v>
      </c>
      <c r="E72" s="10">
        <v>103000000</v>
      </c>
      <c r="F72" s="2">
        <v>13938737</v>
      </c>
      <c r="G72" s="2">
        <v>3.3099340000000002</v>
      </c>
      <c r="H72" s="3">
        <v>0.3523</v>
      </c>
      <c r="I72" s="4">
        <f>IF(G72 &lt; 'Discounted Int Model_iUSD'!ntcr, 'Discounted Int Model_iUSD'!base_int*100, IF(G72 &gt; 'Discounted Int Model_iUSD'!ctcr, 'Discounted Int Model_iUSD'!upper_limit_int*100, ('Discounted Int Model_iUSD'!base_int + ((G72 - 'Discounted Int Model_iUSD'!ntcr) / ('Discounted Int Model_iUSD'!ctcr - 'Discounted Int Model_iUSD'!ntcr)) ^ 'Discounted Int Model_iUSD'!exponent * ('Discounted Int Model_iUSD'!upper_limit_int - 'Discounted Int Model_iUSD'!base_int)) * 100))</f>
        <v>42.397360000000006</v>
      </c>
      <c r="J72" s="11">
        <f t="shared" si="0"/>
        <v>0.99999949450226377</v>
      </c>
      <c r="K72" s="4">
        <f t="shared" si="1"/>
        <v>42.397338568230502</v>
      </c>
    </row>
    <row r="73" spans="1:11" ht="15.75" customHeight="1">
      <c r="A73" s="1">
        <v>45452</v>
      </c>
      <c r="B73" s="2">
        <v>1717891200</v>
      </c>
      <c r="C73" s="2">
        <v>0.89534000000000002</v>
      </c>
      <c r="D73" s="2">
        <v>0.43671100000000002</v>
      </c>
      <c r="E73" s="2">
        <v>99687153</v>
      </c>
      <c r="F73" s="2">
        <v>13526997</v>
      </c>
      <c r="G73" s="2">
        <v>3.2183380000000001</v>
      </c>
      <c r="H73" s="3">
        <v>0.25380000000000003</v>
      </c>
      <c r="I73" s="4">
        <f>IF(G73 &lt; 'Discounted Int Model_iUSD'!ntcr, 'Discounted Int Model_iUSD'!base_int*100, IF(G73 &gt; 'Discounted Int Model_iUSD'!ctcr, 'Discounted Int Model_iUSD'!upper_limit_int*100, ('Discounted Int Model_iUSD'!base_int + ((G73 - 'Discounted Int Model_iUSD'!ntcr) / ('Discounted Int Model_iUSD'!ctcr - 'Discounted Int Model_iUSD'!ntcr)) ^ 'Discounted Int Model_iUSD'!exponent * ('Discounted Int Model_iUSD'!upper_limit_int - 'Discounted Int Model_iUSD'!base_int)) * 100))</f>
        <v>38.733520000000013</v>
      </c>
      <c r="J73" s="11">
        <f t="shared" si="0"/>
        <v>0.99999962475041582</v>
      </c>
      <c r="K73" s="4">
        <f t="shared" si="1"/>
        <v>38.733505465262738</v>
      </c>
    </row>
    <row r="74" spans="1:11" ht="15.75" customHeight="1">
      <c r="A74" s="1">
        <v>45453</v>
      </c>
      <c r="B74" s="2">
        <v>1717977600</v>
      </c>
      <c r="C74" s="2">
        <v>0.90756599999999998</v>
      </c>
      <c r="D74" s="2">
        <v>0.44421699999999997</v>
      </c>
      <c r="E74" s="2">
        <v>99660834</v>
      </c>
      <c r="F74" s="2">
        <v>13515885</v>
      </c>
      <c r="G74" s="2">
        <v>3.2754840000000001</v>
      </c>
      <c r="H74" s="3">
        <v>0</v>
      </c>
      <c r="I74" s="4">
        <f>IF(G74 &lt; 'Discounted Int Model_iUSD'!ntcr, 'Discounted Int Model_iUSD'!base_int*100, IF(G74 &gt; 'Discounted Int Model_iUSD'!ctcr, 'Discounted Int Model_iUSD'!upper_limit_int*100, ('Discounted Int Model_iUSD'!base_int + ((G74 - 'Discounted Int Model_iUSD'!ntcr) / ('Discounted Int Model_iUSD'!ctcr - 'Discounted Int Model_iUSD'!ntcr)) ^ 'Discounted Int Model_iUSD'!exponent * ('Discounted Int Model_iUSD'!upper_limit_int - 'Discounted Int Model_iUSD'!base_int)) * 100))</f>
        <v>41.019360000000006</v>
      </c>
      <c r="J74" s="11">
        <f t="shared" si="0"/>
        <v>1</v>
      </c>
      <c r="K74" s="4">
        <f t="shared" si="1"/>
        <v>41.019360000000006</v>
      </c>
    </row>
    <row r="75" spans="1:11" ht="15.75" customHeight="1">
      <c r="A75" s="1">
        <v>45454</v>
      </c>
      <c r="B75" s="2">
        <v>1718064000</v>
      </c>
      <c r="C75" s="2">
        <v>0.90393299999999999</v>
      </c>
      <c r="D75" s="2">
        <v>0.44100200000000001</v>
      </c>
      <c r="E75" s="2">
        <v>99636738</v>
      </c>
      <c r="F75" s="2">
        <v>13506684</v>
      </c>
      <c r="G75" s="2">
        <v>3.2532030000000001</v>
      </c>
      <c r="H75" s="3">
        <v>0</v>
      </c>
      <c r="I75" s="4">
        <f>IF(G75 &lt; 'Discounted Int Model_iUSD'!ntcr, 'Discounted Int Model_iUSD'!base_int*100, IF(G75 &gt; 'Discounted Int Model_iUSD'!ctcr, 'Discounted Int Model_iUSD'!upper_limit_int*100, ('Discounted Int Model_iUSD'!base_int + ((G75 - 'Discounted Int Model_iUSD'!ntcr) / ('Discounted Int Model_iUSD'!ctcr - 'Discounted Int Model_iUSD'!ntcr)) ^ 'Discounted Int Model_iUSD'!exponent * ('Discounted Int Model_iUSD'!upper_limit_int - 'Discounted Int Model_iUSD'!base_int)) * 100))</f>
        <v>40.128120000000003</v>
      </c>
      <c r="J75" s="11">
        <f t="shared" si="0"/>
        <v>1</v>
      </c>
      <c r="K75" s="4">
        <f t="shared" si="1"/>
        <v>40.128120000000003</v>
      </c>
    </row>
    <row r="76" spans="1:11" ht="15.75" customHeight="1">
      <c r="A76" s="1">
        <v>45455</v>
      </c>
      <c r="B76" s="2">
        <v>1718150400</v>
      </c>
      <c r="C76" s="2">
        <v>0.89547699999999997</v>
      </c>
      <c r="D76" s="2">
        <v>0.42183199999999998</v>
      </c>
      <c r="E76" s="2">
        <v>99460573</v>
      </c>
      <c r="F76" s="2">
        <v>13380101</v>
      </c>
      <c r="G76" s="2">
        <v>3.1356730000000002</v>
      </c>
      <c r="H76" s="3">
        <v>1.4742999999999999</v>
      </c>
      <c r="I76" s="4">
        <f>IF(G76 &lt; 'Discounted Int Model_iUSD'!ntcr, 'Discounted Int Model_iUSD'!base_int*100, IF(G76 &gt; 'Discounted Int Model_iUSD'!ctcr, 'Discounted Int Model_iUSD'!upper_limit_int*100, ('Discounted Int Model_iUSD'!base_int + ((G76 - 'Discounted Int Model_iUSD'!ntcr) / ('Discounted Int Model_iUSD'!ctcr - 'Discounted Int Model_iUSD'!ntcr)) ^ 'Discounted Int Model_iUSD'!exponent * ('Discounted Int Model_iUSD'!upper_limit_int - 'Discounted Int Model_iUSD'!base_int)) * 100))</f>
        <v>35.42692000000001</v>
      </c>
      <c r="J76" s="11">
        <f t="shared" si="0"/>
        <v>0.99999779627971419</v>
      </c>
      <c r="K76" s="4">
        <f t="shared" si="1"/>
        <v>35.426841928977744</v>
      </c>
    </row>
    <row r="77" spans="1:11" ht="15.75" customHeight="1">
      <c r="A77" s="1">
        <v>45456</v>
      </c>
      <c r="B77" s="2">
        <v>1718236800</v>
      </c>
      <c r="C77" s="2">
        <v>0.90144100000000005</v>
      </c>
      <c r="D77" s="2">
        <v>0.43762200000000001</v>
      </c>
      <c r="E77" s="2">
        <v>98502126</v>
      </c>
      <c r="F77" s="2">
        <v>13357443</v>
      </c>
      <c r="G77" s="2">
        <v>3.2271679999999998</v>
      </c>
      <c r="H77" s="3">
        <v>0</v>
      </c>
      <c r="I77" s="4">
        <f>IF(G77 &lt; 'Discounted Int Model_iUSD'!ntcr, 'Discounted Int Model_iUSD'!base_int*100, IF(G77 &gt; 'Discounted Int Model_iUSD'!ctcr, 'Discounted Int Model_iUSD'!upper_limit_int*100, ('Discounted Int Model_iUSD'!base_int + ((G77 - 'Discounted Int Model_iUSD'!ntcr) / ('Discounted Int Model_iUSD'!ctcr - 'Discounted Int Model_iUSD'!ntcr)) ^ 'Discounted Int Model_iUSD'!exponent * ('Discounted Int Model_iUSD'!upper_limit_int - 'Discounted Int Model_iUSD'!base_int)) * 100))</f>
        <v>39.08672</v>
      </c>
      <c r="J77" s="11">
        <f t="shared" si="0"/>
        <v>1</v>
      </c>
      <c r="K77" s="4">
        <f t="shared" si="1"/>
        <v>39.08672</v>
      </c>
    </row>
    <row r="78" spans="1:11" ht="15.75" customHeight="1">
      <c r="A78" s="1">
        <v>45457</v>
      </c>
      <c r="B78" s="2">
        <v>1718323200</v>
      </c>
      <c r="C78" s="2">
        <v>0.86146999999999996</v>
      </c>
      <c r="D78" s="2">
        <v>0.42074600000000001</v>
      </c>
      <c r="E78" s="2">
        <v>98604588</v>
      </c>
      <c r="F78" s="2">
        <v>13351029</v>
      </c>
      <c r="G78" s="2">
        <v>3.1074410000000001</v>
      </c>
      <c r="H78" s="3">
        <v>1.9631000000000001</v>
      </c>
      <c r="I78" s="4">
        <f>IF(G78 &lt; 'Discounted Int Model_iUSD'!ntcr, 'Discounted Int Model_iUSD'!base_int*100, IF(G78 &gt; 'Discounted Int Model_iUSD'!ctcr, 'Discounted Int Model_iUSD'!upper_limit_int*100, ('Discounted Int Model_iUSD'!base_int + ((G78 - 'Discounted Int Model_iUSD'!ntcr) / ('Discounted Int Model_iUSD'!ctcr - 'Discounted Int Model_iUSD'!ntcr)) ^ 'Discounted Int Model_iUSD'!exponent * ('Discounted Int Model_iUSD'!upper_limit_int - 'Discounted Int Model_iUSD'!base_int)) * 100))</f>
        <v>34.297640000000008</v>
      </c>
      <c r="J78" s="11">
        <f t="shared" si="0"/>
        <v>0.99999705925288607</v>
      </c>
      <c r="K78" s="4">
        <f t="shared" si="1"/>
        <v>34.297539139314161</v>
      </c>
    </row>
    <row r="79" spans="1:11" ht="15.75" customHeight="1">
      <c r="A79" s="1">
        <v>45458</v>
      </c>
      <c r="B79" s="2">
        <v>1718409600</v>
      </c>
      <c r="C79" s="2">
        <v>0.87974200000000002</v>
      </c>
      <c r="D79" s="2">
        <v>0.413719</v>
      </c>
      <c r="E79" s="2">
        <v>99016330</v>
      </c>
      <c r="F79" s="2">
        <v>13301774</v>
      </c>
      <c r="G79" s="2">
        <v>3.0796600000000001</v>
      </c>
      <c r="H79" s="3">
        <v>3.4268000000000001</v>
      </c>
      <c r="I79" s="4">
        <f>IF(G79 &lt; 'Discounted Int Model_iUSD'!ntcr, 'Discounted Int Model_iUSD'!base_int*100, IF(G79 &gt; 'Discounted Int Model_iUSD'!ctcr, 'Discounted Int Model_iUSD'!upper_limit_int*100, ('Discounted Int Model_iUSD'!base_int + ((G79 - 'Discounted Int Model_iUSD'!ntcr) / ('Discounted Int Model_iUSD'!ctcr - 'Discounted Int Model_iUSD'!ntcr)) ^ 'Discounted Int Model_iUSD'!exponent * ('Discounted Int Model_iUSD'!upper_limit_int - 'Discounted Int Model_iUSD'!base_int)) * 100))</f>
        <v>33.186400000000006</v>
      </c>
      <c r="J79" s="11">
        <f t="shared" si="0"/>
        <v>0.99999484760453761</v>
      </c>
      <c r="K79" s="4">
        <f t="shared" si="1"/>
        <v>33.186229010543236</v>
      </c>
    </row>
    <row r="80" spans="1:11" ht="15.75" customHeight="1">
      <c r="A80" s="1">
        <v>45459</v>
      </c>
      <c r="B80" s="2">
        <v>1718496000</v>
      </c>
      <c r="C80" s="2">
        <v>0.87921199999999999</v>
      </c>
      <c r="D80" s="2">
        <v>0.416188</v>
      </c>
      <c r="E80" s="2">
        <v>98768880</v>
      </c>
      <c r="F80" s="2">
        <v>13233888</v>
      </c>
      <c r="G80" s="2">
        <v>3.1061489999999998</v>
      </c>
      <c r="H80" s="3">
        <v>0.63990000000000002</v>
      </c>
      <c r="I80" s="4">
        <f>IF(G80 &lt; 'Discounted Int Model_iUSD'!ntcr, 'Discounted Int Model_iUSD'!base_int*100, IF(G80 &gt; 'Discounted Int Model_iUSD'!ctcr, 'Discounted Int Model_iUSD'!upper_limit_int*100, ('Discounted Int Model_iUSD'!base_int + ((G80 - 'Discounted Int Model_iUSD'!ntcr) / ('Discounted Int Model_iUSD'!ctcr - 'Discounted Int Model_iUSD'!ntcr)) ^ 'Discounted Int Model_iUSD'!exponent * ('Discounted Int Model_iUSD'!upper_limit_int - 'Discounted Int Model_iUSD'!base_int)) * 100))</f>
        <v>34.245959999999997</v>
      </c>
      <c r="J80" s="11">
        <f t="shared" si="0"/>
        <v>0.99999903293725922</v>
      </c>
      <c r="K80" s="4">
        <f t="shared" si="1"/>
        <v>34.245926882008057</v>
      </c>
    </row>
    <row r="81" spans="1:11" ht="15.75" customHeight="1">
      <c r="A81" s="1">
        <v>45460</v>
      </c>
      <c r="B81" s="2">
        <v>1718582400</v>
      </c>
      <c r="C81" s="2">
        <v>0.88889300000000004</v>
      </c>
      <c r="D81" s="2">
        <v>0.40163700000000002</v>
      </c>
      <c r="E81" s="2">
        <v>98790460</v>
      </c>
      <c r="F81" s="2">
        <v>13233969</v>
      </c>
      <c r="G81" s="2">
        <v>2.998186</v>
      </c>
      <c r="H81" s="3">
        <v>65.137900000000002</v>
      </c>
      <c r="I81" s="4">
        <f>IF(G81 &lt; 'Discounted Int Model_iUSD'!ntcr, 'Discounted Int Model_iUSD'!base_int*100, IF(G81 &gt; 'Discounted Int Model_iUSD'!ctcr, 'Discounted Int Model_iUSD'!upper_limit_int*100, ('Discounted Int Model_iUSD'!base_int + ((G81 - 'Discounted Int Model_iUSD'!ntcr) / ('Discounted Int Model_iUSD'!ctcr - 'Discounted Int Model_iUSD'!ntcr)) ^ 'Discounted Int Model_iUSD'!exponent * ('Discounted Int Model_iUSD'!upper_limit_int - 'Discounted Int Model_iUSD'!base_int)) * 100))</f>
        <v>29.927440000000004</v>
      </c>
      <c r="J81" s="11">
        <f t="shared" si="0"/>
        <v>0.99990155953969662</v>
      </c>
      <c r="K81" s="4">
        <f t="shared" si="1"/>
        <v>29.924493929030703</v>
      </c>
    </row>
    <row r="82" spans="1:11" ht="15.75" customHeight="1">
      <c r="A82" s="1">
        <v>45461</v>
      </c>
      <c r="B82" s="13">
        <v>1718668800</v>
      </c>
      <c r="C82" s="2">
        <v>0.99963000000000002</v>
      </c>
      <c r="D82" s="2">
        <v>0.40163700000000002</v>
      </c>
      <c r="E82" s="2">
        <v>98759459</v>
      </c>
      <c r="F82" s="2">
        <v>13173468</v>
      </c>
      <c r="G82" s="2">
        <v>3.0110070000000002</v>
      </c>
      <c r="H82" s="5">
        <v>4.2798470000000002</v>
      </c>
      <c r="I82" s="4">
        <f>IF(G82 &lt; 'Discounted Int Model_iUSD'!ntcr, 'Discounted Int Model_iUSD'!base_int*100, IF(G82 &gt; 'Discounted Int Model_iUSD'!ctcr, 'Discounted Int Model_iUSD'!upper_limit_int*100, ('Discounted Int Model_iUSD'!base_int + ((G82 - 'Discounted Int Model_iUSD'!ntcr) / ('Discounted Int Model_iUSD'!ctcr - 'Discounted Int Model_iUSD'!ntcr)) ^ 'Discounted Int Model_iUSD'!exponent * ('Discounted Int Model_iUSD'!upper_limit_int - 'Discounted Int Model_iUSD'!base_int)) * 100))</f>
        <v>30.440280000000008</v>
      </c>
      <c r="J82" s="11">
        <f t="shared" si="0"/>
        <v>0.99999350232300255</v>
      </c>
      <c r="K82" s="4">
        <f t="shared" si="1"/>
        <v>30.440082208892857</v>
      </c>
    </row>
    <row r="83" spans="1:11" ht="15.75" customHeight="1">
      <c r="A83" s="1">
        <v>45462</v>
      </c>
      <c r="B83" s="13">
        <v>1718755200</v>
      </c>
      <c r="C83" s="2">
        <v>0.99991699999999994</v>
      </c>
      <c r="D83" s="2">
        <v>0.383716</v>
      </c>
      <c r="E83" s="2">
        <v>98589534</v>
      </c>
      <c r="F83" s="2">
        <v>12718717</v>
      </c>
      <c r="G83" s="2">
        <v>2.9743849999999998</v>
      </c>
      <c r="H83" s="5">
        <v>0.44298700000000002</v>
      </c>
      <c r="I83" s="4">
        <f>IF(G83 &lt; 'Discounted Int Model_iUSD'!ntcr, 'Discounted Int Model_iUSD'!base_int*100, IF(G83 &gt; 'Discounted Int Model_iUSD'!ctcr, 'Discounted Int Model_iUSD'!upper_limit_int*100, ('Discounted Int Model_iUSD'!base_int + ((G83 - 'Discounted Int Model_iUSD'!ntcr) / ('Discounted Int Model_iUSD'!ctcr - 'Discounted Int Model_iUSD'!ntcr)) ^ 'Discounted Int Model_iUSD'!exponent * ('Discounted Int Model_iUSD'!upper_limit_int - 'Discounted Int Model_iUSD'!base_int)) * 100))</f>
        <v>28.975399999999997</v>
      </c>
      <c r="J83" s="11">
        <f t="shared" si="0"/>
        <v>0.99999930340929832</v>
      </c>
      <c r="K83" s="4">
        <f t="shared" si="1"/>
        <v>28.97537981600578</v>
      </c>
    </row>
    <row r="84" spans="1:11" ht="15.75" customHeight="1">
      <c r="A84" s="1">
        <v>45463</v>
      </c>
      <c r="B84" s="13">
        <v>1718841600</v>
      </c>
      <c r="C84" s="2">
        <v>0.99993799999999999</v>
      </c>
      <c r="D84" s="2">
        <v>0.38329000000000002</v>
      </c>
      <c r="E84" s="2">
        <v>98553465</v>
      </c>
      <c r="F84" s="2">
        <v>12709671</v>
      </c>
      <c r="G84" s="2">
        <v>2.972108</v>
      </c>
      <c r="H84" s="5">
        <v>0.45064900000000002</v>
      </c>
      <c r="I84" s="4">
        <f>IF(G84 &lt; 'Discounted Int Model_iUSD'!ntcr, 'Discounted Int Model_iUSD'!base_int*100, IF(G84 &gt; 'Discounted Int Model_iUSD'!ctcr, 'Discounted Int Model_iUSD'!upper_limit_int*100, ('Discounted Int Model_iUSD'!base_int + ((G84 - 'Discounted Int Model_iUSD'!ntcr) / ('Discounted Int Model_iUSD'!ctcr - 'Discounted Int Model_iUSD'!ntcr)) ^ 'Discounted Int Model_iUSD'!exponent * ('Discounted Int Model_iUSD'!upper_limit_int - 'Discounted Int Model_iUSD'!base_int)) * 100))</f>
        <v>28.884319999999995</v>
      </c>
      <c r="J84" s="11">
        <f t="shared" si="0"/>
        <v>0.99999929085654538</v>
      </c>
      <c r="K84" s="4">
        <f t="shared" si="1"/>
        <v>28.884299516873526</v>
      </c>
    </row>
    <row r="85" spans="1:11" ht="15.75" customHeight="1">
      <c r="A85" s="1">
        <v>45464</v>
      </c>
      <c r="B85" s="13">
        <v>1718928000</v>
      </c>
      <c r="C85" s="2">
        <v>0.99904999999999999</v>
      </c>
      <c r="D85" s="2">
        <v>0.38398100000000002</v>
      </c>
      <c r="E85" s="2">
        <v>97683709</v>
      </c>
      <c r="F85" s="2">
        <v>12683411</v>
      </c>
      <c r="G85" s="2">
        <v>2.9573019999999999</v>
      </c>
      <c r="H85" s="5">
        <v>0.43822299999999997</v>
      </c>
      <c r="I85" s="4">
        <f>IF(G85 &lt; 'Discounted Int Model_iUSD'!ntcr, 'Discounted Int Model_iUSD'!base_int*100, IF(G85 &gt; 'Discounted Int Model_iUSD'!ctcr, 'Discounted Int Model_iUSD'!upper_limit_int*100, ('Discounted Int Model_iUSD'!base_int + ((G85 - 'Discounted Int Model_iUSD'!ntcr) / ('Discounted Int Model_iUSD'!ctcr - 'Discounted Int Model_iUSD'!ntcr)) ^ 'Discounted Int Model_iUSD'!exponent * ('Discounted Int Model_iUSD'!upper_limit_int - 'Discounted Int Model_iUSD'!base_int)) * 100))</f>
        <v>28.292079999999999</v>
      </c>
      <c r="J85" s="11">
        <f t="shared" si="0"/>
        <v>0.99999930898241807</v>
      </c>
      <c r="K85" s="4">
        <f t="shared" si="1"/>
        <v>28.29206044967529</v>
      </c>
    </row>
    <row r="86" spans="1:11" ht="15.75" customHeight="1">
      <c r="A86" s="1">
        <v>45465</v>
      </c>
      <c r="B86" s="13">
        <v>1719014400</v>
      </c>
      <c r="C86" s="2">
        <v>0.99955499999999997</v>
      </c>
      <c r="D86" s="2">
        <v>0.37591200000000002</v>
      </c>
      <c r="E86" s="2">
        <v>97612537</v>
      </c>
      <c r="F86" s="2">
        <v>12672930</v>
      </c>
      <c r="G86" s="2">
        <v>2.895438</v>
      </c>
      <c r="H86" s="5">
        <v>0.71406899999999995</v>
      </c>
      <c r="I86" s="4">
        <f>IF(G86 &lt; 'Discounted Int Model_iUSD'!ntcr, 'Discounted Int Model_iUSD'!base_int*100, IF(G86 &gt; 'Discounted Int Model_iUSD'!ctcr, 'Discounted Int Model_iUSD'!upper_limit_int*100, ('Discounted Int Model_iUSD'!base_int + ((G86 - 'Discounted Int Model_iUSD'!ntcr) / ('Discounted Int Model_iUSD'!ctcr - 'Discounted Int Model_iUSD'!ntcr)) ^ 'Discounted Int Model_iUSD'!exponent * ('Discounted Int Model_iUSD'!upper_limit_int - 'Discounted Int Model_iUSD'!base_int)) * 100))</f>
        <v>25.817519999999998</v>
      </c>
      <c r="J86" s="11">
        <f t="shared" si="0"/>
        <v>0.9999988730798639</v>
      </c>
      <c r="K86" s="4">
        <f t="shared" si="1"/>
        <v>25.817490905716845</v>
      </c>
    </row>
    <row r="87" spans="1:11" ht="15.75" customHeight="1">
      <c r="A87" s="1">
        <v>45466</v>
      </c>
      <c r="B87" s="13">
        <v>1719100800</v>
      </c>
      <c r="C87" s="2">
        <v>0.99950600000000001</v>
      </c>
      <c r="D87" s="2">
        <v>0.38469199999999998</v>
      </c>
      <c r="E87" s="2">
        <v>97637026</v>
      </c>
      <c r="F87" s="2">
        <v>12674391</v>
      </c>
      <c r="G87" s="2">
        <v>2.963473</v>
      </c>
      <c r="H87" s="5">
        <v>0.42543700000000001</v>
      </c>
      <c r="I87" s="4">
        <f>IF(G87 &lt; 'Discounted Int Model_iUSD'!ntcr, 'Discounted Int Model_iUSD'!base_int*100, IF(G87 &gt; 'Discounted Int Model_iUSD'!ctcr, 'Discounted Int Model_iUSD'!upper_limit_int*100, ('Discounted Int Model_iUSD'!base_int + ((G87 - 'Discounted Int Model_iUSD'!ntcr) / ('Discounted Int Model_iUSD'!ctcr - 'Discounted Int Model_iUSD'!ntcr)) ^ 'Discounted Int Model_iUSD'!exponent * ('Discounted Int Model_iUSD'!upper_limit_int - 'Discounted Int Model_iUSD'!base_int)) * 100))</f>
        <v>28.538920000000001</v>
      </c>
      <c r="J87" s="11">
        <f t="shared" si="0"/>
        <v>0.999999328666758</v>
      </c>
      <c r="K87" s="4">
        <f t="shared" si="1"/>
        <v>28.538900840874316</v>
      </c>
    </row>
    <row r="88" spans="1:11" ht="15.75" customHeight="1">
      <c r="A88" s="1">
        <v>45467</v>
      </c>
      <c r="B88" s="13">
        <v>1719187200</v>
      </c>
      <c r="C88" s="2">
        <v>0.99895</v>
      </c>
      <c r="D88" s="2">
        <v>0.37972099999999998</v>
      </c>
      <c r="E88" s="2">
        <v>97636045</v>
      </c>
      <c r="F88" s="2">
        <v>12673373</v>
      </c>
      <c r="G88" s="2">
        <v>2.9253849999999999</v>
      </c>
      <c r="H88" s="5">
        <v>3.7392000000000002E-2</v>
      </c>
      <c r="I88" s="4">
        <f>IF(G88 &lt; 'Discounted Int Model_iUSD'!ntcr, 'Discounted Int Model_iUSD'!base_int*100, IF(G88 &gt; 'Discounted Int Model_iUSD'!ctcr, 'Discounted Int Model_iUSD'!upper_limit_int*100, ('Discounted Int Model_iUSD'!base_int + ((G88 - 'Discounted Int Model_iUSD'!ntcr) / ('Discounted Int Model_iUSD'!ctcr - 'Discounted Int Model_iUSD'!ntcr)) ^ 'Discounted Int Model_iUSD'!exponent * ('Discounted Int Model_iUSD'!upper_limit_int - 'Discounted Int Model_iUSD'!base_int)) * 100))</f>
        <v>27.0154</v>
      </c>
      <c r="J88" s="11">
        <f t="shared" si="0"/>
        <v>0.99999994099124201</v>
      </c>
      <c r="K88" s="4">
        <f t="shared" si="1"/>
        <v>27.0153984058548</v>
      </c>
    </row>
    <row r="89" spans="1:11" ht="15.75" customHeight="1">
      <c r="A89" s="1">
        <v>45468</v>
      </c>
      <c r="B89" s="13">
        <v>1719273600</v>
      </c>
      <c r="C89" s="2">
        <v>0.99982899999999997</v>
      </c>
      <c r="D89" s="2">
        <v>0.37774799999999997</v>
      </c>
      <c r="E89" s="2">
        <v>97279516</v>
      </c>
      <c r="F89" s="2">
        <v>12567446</v>
      </c>
      <c r="G89" s="2">
        <v>2.923997</v>
      </c>
      <c r="H89" s="5">
        <v>0.128049</v>
      </c>
      <c r="I89" s="4">
        <f>IF(G89 &lt; 'Discounted Int Model_iUSD'!ntcr, 'Discounted Int Model_iUSD'!base_int*100, IF(G89 &gt; 'Discounted Int Model_iUSD'!ctcr, 'Discounted Int Model_iUSD'!upper_limit_int*100, ('Discounted Int Model_iUSD'!base_int + ((G89 - 'Discounted Int Model_iUSD'!ntcr) / ('Discounted Int Model_iUSD'!ctcr - 'Discounted Int Model_iUSD'!ntcr)) ^ 'Discounted Int Model_iUSD'!exponent * ('Discounted Int Model_iUSD'!upper_limit_int - 'Discounted Int Model_iUSD'!base_int)) * 100))</f>
        <v>26.959880000000002</v>
      </c>
      <c r="J89" s="11">
        <f t="shared" si="0"/>
        <v>0.99999979622112556</v>
      </c>
      <c r="K89" s="4">
        <f t="shared" si="1"/>
        <v>26.959874506146001</v>
      </c>
    </row>
    <row r="90" spans="1:11" ht="15.75" customHeight="1">
      <c r="A90" s="1">
        <v>45469</v>
      </c>
      <c r="B90" s="13">
        <v>1719360000</v>
      </c>
      <c r="C90" s="2">
        <v>0.999919</v>
      </c>
      <c r="D90" s="2">
        <v>0.39188400000000001</v>
      </c>
      <c r="E90" s="2">
        <v>96968859</v>
      </c>
      <c r="F90" s="2">
        <v>12498580</v>
      </c>
      <c r="G90" s="2">
        <v>3.0403899999999999</v>
      </c>
      <c r="H90" s="5">
        <v>0</v>
      </c>
      <c r="I90" s="4">
        <f>IF(G90 &lt; 'Discounted Int Model_iUSD'!ntcr, 'Discounted Int Model_iUSD'!base_int*100, IF(G90 &gt; 'Discounted Int Model_iUSD'!ctcr, 'Discounted Int Model_iUSD'!upper_limit_int*100, ('Discounted Int Model_iUSD'!base_int + ((G90 - 'Discounted Int Model_iUSD'!ntcr) / ('Discounted Int Model_iUSD'!ctcr - 'Discounted Int Model_iUSD'!ntcr)) ^ 'Discounted Int Model_iUSD'!exponent * ('Discounted Int Model_iUSD'!upper_limit_int - 'Discounted Int Model_iUSD'!base_int)) * 100))</f>
        <v>31.615600000000001</v>
      </c>
      <c r="J90" s="11">
        <f t="shared" si="0"/>
        <v>1</v>
      </c>
      <c r="K90" s="4">
        <f t="shared" si="1"/>
        <v>31.615600000000001</v>
      </c>
    </row>
    <row r="91" spans="1:11" ht="15.75" customHeight="1">
      <c r="A91" s="1">
        <v>45470</v>
      </c>
      <c r="B91" s="13">
        <v>1719446400</v>
      </c>
      <c r="C91" s="2">
        <v>0.99917800000000001</v>
      </c>
      <c r="D91" s="2">
        <v>0.38461499999999998</v>
      </c>
      <c r="E91" s="2">
        <v>96967253</v>
      </c>
      <c r="F91" s="2">
        <v>12495559</v>
      </c>
      <c r="G91" s="2">
        <v>2.984664</v>
      </c>
      <c r="H91" s="5">
        <v>0</v>
      </c>
      <c r="I91" s="4">
        <f>IF(G91 &lt; 'Discounted Int Model_iUSD'!ntcr, 'Discounted Int Model_iUSD'!base_int*100, IF(G91 &gt; 'Discounted Int Model_iUSD'!ctcr, 'Discounted Int Model_iUSD'!upper_limit_int*100, ('Discounted Int Model_iUSD'!base_int + ((G91 - 'Discounted Int Model_iUSD'!ntcr) / ('Discounted Int Model_iUSD'!ctcr - 'Discounted Int Model_iUSD'!ntcr)) ^ 'Discounted Int Model_iUSD'!exponent * ('Discounted Int Model_iUSD'!upper_limit_int - 'Discounted Int Model_iUSD'!base_int)) * 100))</f>
        <v>29.386559999999999</v>
      </c>
      <c r="J91" s="11">
        <f t="shared" si="0"/>
        <v>1</v>
      </c>
      <c r="K91" s="4">
        <f t="shared" si="1"/>
        <v>29.386559999999999</v>
      </c>
    </row>
    <row r="92" spans="1:11" ht="15.75" customHeight="1">
      <c r="A92" s="1">
        <v>45471</v>
      </c>
      <c r="B92" s="13">
        <v>1719532800</v>
      </c>
      <c r="C92" s="2">
        <v>0.99872700000000003</v>
      </c>
      <c r="D92" s="2">
        <v>0.390538</v>
      </c>
      <c r="E92" s="2">
        <v>96627952</v>
      </c>
      <c r="F92" s="2">
        <v>12409523</v>
      </c>
      <c r="G92" s="2">
        <v>3.0409660000000001</v>
      </c>
      <c r="H92" s="5">
        <v>0</v>
      </c>
      <c r="I92" s="4">
        <f>IF(G92 &lt; 'Discounted Int Model_iUSD'!ntcr, 'Discounted Int Model_iUSD'!base_int*100, IF(G92 &gt; 'Discounted Int Model_iUSD'!ctcr, 'Discounted Int Model_iUSD'!upper_limit_int*100, ('Discounted Int Model_iUSD'!base_int + ((G92 - 'Discounted Int Model_iUSD'!ntcr) / ('Discounted Int Model_iUSD'!ctcr - 'Discounted Int Model_iUSD'!ntcr)) ^ 'Discounted Int Model_iUSD'!exponent * ('Discounted Int Model_iUSD'!upper_limit_int - 'Discounted Int Model_iUSD'!base_int)) * 100))</f>
        <v>31.638640000000006</v>
      </c>
      <c r="J92" s="11">
        <f t="shared" si="0"/>
        <v>1</v>
      </c>
      <c r="K92" s="4">
        <f t="shared" si="1"/>
        <v>31.638640000000006</v>
      </c>
    </row>
    <row r="93" spans="1:11" ht="15.75" customHeight="1">
      <c r="A93" s="1">
        <v>45472</v>
      </c>
      <c r="B93" s="13">
        <v>1719619200</v>
      </c>
      <c r="C93" s="2">
        <v>0.99813099999999999</v>
      </c>
      <c r="D93" s="2">
        <v>0.38517600000000002</v>
      </c>
      <c r="E93" s="2">
        <v>96392998</v>
      </c>
      <c r="F93" s="2">
        <v>12380943</v>
      </c>
      <c r="G93" s="2">
        <v>2.9988220000000001</v>
      </c>
      <c r="H93" s="5">
        <v>6.8886880000000001</v>
      </c>
      <c r="I93" s="4">
        <f>IF(G93 &lt; 'Discounted Int Model_iUSD'!ntcr, 'Discounted Int Model_iUSD'!base_int*100, IF(G93 &gt; 'Discounted Int Model_iUSD'!ctcr, 'Discounted Int Model_iUSD'!upper_limit_int*100, ('Discounted Int Model_iUSD'!base_int + ((G93 - 'Discounted Int Model_iUSD'!ntcr) / ('Discounted Int Model_iUSD'!ctcr - 'Discounted Int Model_iUSD'!ntcr)) ^ 'Discounted Int Model_iUSD'!exponent * ('Discounted Int Model_iUSD'!upper_limit_int - 'Discounted Int Model_iUSD'!base_int)) * 100))</f>
        <v>29.952880000000004</v>
      </c>
      <c r="J93" s="11">
        <f t="shared" si="0"/>
        <v>0.99998887211095311</v>
      </c>
      <c r="K93" s="4">
        <f t="shared" si="1"/>
        <v>29.952546687674729</v>
      </c>
    </row>
    <row r="94" spans="1:11" ht="15.75" customHeight="1">
      <c r="A94" s="1">
        <v>45473</v>
      </c>
      <c r="B94" s="13">
        <v>1719705600</v>
      </c>
      <c r="C94" s="2">
        <v>0.99836599999999998</v>
      </c>
      <c r="D94" s="2">
        <v>0.38325700000000001</v>
      </c>
      <c r="E94" s="2">
        <v>96148570</v>
      </c>
      <c r="F94" s="2">
        <v>12359631</v>
      </c>
      <c r="G94" s="2">
        <v>2.981452</v>
      </c>
      <c r="H94" s="5">
        <v>6.5770109999999997</v>
      </c>
      <c r="I94" s="4">
        <f>IF(G94 &lt; 'Discounted Int Model_iUSD'!ntcr, 'Discounted Int Model_iUSD'!base_int*100, IF(G94 &gt; 'Discounted Int Model_iUSD'!ctcr, 'Discounted Int Model_iUSD'!upper_limit_int*100, ('Discounted Int Model_iUSD'!base_int + ((G94 - 'Discounted Int Model_iUSD'!ntcr) / ('Discounted Int Model_iUSD'!ctcr - 'Discounted Int Model_iUSD'!ntcr)) ^ 'Discounted Int Model_iUSD'!exponent * ('Discounted Int Model_iUSD'!upper_limit_int - 'Discounted Int Model_iUSD'!base_int)) * 100))</f>
        <v>29.258079999999996</v>
      </c>
      <c r="J94" s="11">
        <f t="shared" si="0"/>
        <v>0.99998935726964666</v>
      </c>
      <c r="K94" s="4">
        <f t="shared" si="1"/>
        <v>29.257768614143899</v>
      </c>
    </row>
    <row r="95" spans="1:11" ht="15.75" customHeight="1">
      <c r="A95" s="1">
        <v>45474</v>
      </c>
      <c r="B95" s="13">
        <v>1719792000</v>
      </c>
      <c r="C95" s="2">
        <v>0.998506</v>
      </c>
      <c r="D95" s="2">
        <v>0.39204</v>
      </c>
      <c r="E95" s="2">
        <v>96174549</v>
      </c>
      <c r="F95" s="2">
        <v>12361051</v>
      </c>
      <c r="G95" s="2">
        <v>3.050246</v>
      </c>
      <c r="H95" s="5">
        <v>0</v>
      </c>
      <c r="I95" s="4">
        <f>IF(G95 &lt; 'Discounted Int Model_iUSD'!ntcr, 'Discounted Int Model_iUSD'!base_int*100, IF(G95 &gt; 'Discounted Int Model_iUSD'!ctcr, 'Discounted Int Model_iUSD'!upper_limit_int*100, ('Discounted Int Model_iUSD'!base_int + ((G95 - 'Discounted Int Model_iUSD'!ntcr) / ('Discounted Int Model_iUSD'!ctcr - 'Discounted Int Model_iUSD'!ntcr)) ^ 'Discounted Int Model_iUSD'!exponent * ('Discounted Int Model_iUSD'!upper_limit_int - 'Discounted Int Model_iUSD'!base_int)) * 100))</f>
        <v>32.009839999999997</v>
      </c>
      <c r="J95" s="11">
        <f t="shared" si="0"/>
        <v>1</v>
      </c>
      <c r="K95" s="4">
        <f t="shared" si="1"/>
        <v>32.009839999999997</v>
      </c>
    </row>
    <row r="96" spans="1:11" ht="15.75" customHeight="1">
      <c r="A96" s="1">
        <v>45475</v>
      </c>
      <c r="B96" s="13">
        <v>1719878400</v>
      </c>
      <c r="C96" s="2">
        <v>0.99903200000000003</v>
      </c>
      <c r="D96" s="2">
        <v>0.40275699999999998</v>
      </c>
      <c r="E96" s="2">
        <v>96183298</v>
      </c>
      <c r="F96" s="2">
        <v>12363681</v>
      </c>
      <c r="G96" s="2">
        <v>3.1332520000000001</v>
      </c>
      <c r="H96" s="5">
        <v>0</v>
      </c>
      <c r="I96" s="4">
        <f>IF(G96 &lt; 'Discounted Int Model_iUSD'!ntcr, 'Discounted Int Model_iUSD'!base_int*100, IF(G96 &gt; 'Discounted Int Model_iUSD'!ctcr, 'Discounted Int Model_iUSD'!upper_limit_int*100, ('Discounted Int Model_iUSD'!base_int + ((G96 - 'Discounted Int Model_iUSD'!ntcr) / ('Discounted Int Model_iUSD'!ctcr - 'Discounted Int Model_iUSD'!ntcr)) ^ 'Discounted Int Model_iUSD'!exponent * ('Discounted Int Model_iUSD'!upper_limit_int - 'Discounted Int Model_iUSD'!base_int)) * 100))</f>
        <v>35.330080000000009</v>
      </c>
      <c r="J96" s="11">
        <f t="shared" si="0"/>
        <v>1</v>
      </c>
      <c r="K96" s="4">
        <f t="shared" si="1"/>
        <v>35.330080000000009</v>
      </c>
    </row>
    <row r="97" spans="1:11" ht="15.75" customHeight="1">
      <c r="A97" s="1">
        <v>45476</v>
      </c>
      <c r="B97" s="13">
        <v>1719964800</v>
      </c>
      <c r="C97" s="2">
        <v>0.99866699999999997</v>
      </c>
      <c r="D97" s="2">
        <v>0.41740699999999997</v>
      </c>
      <c r="E97" s="2">
        <v>95732688</v>
      </c>
      <c r="F97" s="2">
        <v>12370033</v>
      </c>
      <c r="G97" s="2">
        <v>3.2303489999999999</v>
      </c>
      <c r="H97" s="5">
        <v>0</v>
      </c>
      <c r="I97" s="4">
        <f>IF(G97 &lt; 'Discounted Int Model_iUSD'!ntcr, 'Discounted Int Model_iUSD'!base_int*100, IF(G97 &gt; 'Discounted Int Model_iUSD'!ctcr, 'Discounted Int Model_iUSD'!upper_limit_int*100, ('Discounted Int Model_iUSD'!base_int + ((G97 - 'Discounted Int Model_iUSD'!ntcr) / ('Discounted Int Model_iUSD'!ctcr - 'Discounted Int Model_iUSD'!ntcr)) ^ 'Discounted Int Model_iUSD'!exponent * ('Discounted Int Model_iUSD'!upper_limit_int - 'Discounted Int Model_iUSD'!base_int)) * 100))</f>
        <v>39.21396</v>
      </c>
      <c r="J97" s="11">
        <f t="shared" si="0"/>
        <v>1</v>
      </c>
      <c r="K97" s="4">
        <f t="shared" si="1"/>
        <v>39.21396</v>
      </c>
    </row>
    <row r="98" spans="1:11" ht="15.75" customHeight="1">
      <c r="A98" s="1">
        <v>45477</v>
      </c>
      <c r="B98" s="13">
        <v>1720051200</v>
      </c>
      <c r="C98" s="2">
        <v>0.999139</v>
      </c>
      <c r="D98" s="2">
        <v>0.40653</v>
      </c>
      <c r="E98" s="2">
        <v>95631269</v>
      </c>
      <c r="F98" s="2">
        <v>12343814</v>
      </c>
      <c r="G98" s="2">
        <v>3.1495099999999998</v>
      </c>
      <c r="H98" s="5">
        <v>0</v>
      </c>
      <c r="I98" s="4">
        <f>IF(G98 &lt; 'Discounted Int Model_iUSD'!ntcr, 'Discounted Int Model_iUSD'!base_int*100, IF(G98 &gt; 'Discounted Int Model_iUSD'!ctcr, 'Discounted Int Model_iUSD'!upper_limit_int*100, ('Discounted Int Model_iUSD'!base_int + ((G98 - 'Discounted Int Model_iUSD'!ntcr) / ('Discounted Int Model_iUSD'!ctcr - 'Discounted Int Model_iUSD'!ntcr)) ^ 'Discounted Int Model_iUSD'!exponent * ('Discounted Int Model_iUSD'!upper_limit_int - 'Discounted Int Model_iUSD'!base_int)) * 100))</f>
        <v>35.980399999999989</v>
      </c>
      <c r="J98" s="11">
        <f t="shared" si="0"/>
        <v>1</v>
      </c>
      <c r="K98" s="4">
        <f t="shared" si="1"/>
        <v>35.980399999999989</v>
      </c>
    </row>
    <row r="99" spans="1:11" ht="15.75" customHeight="1">
      <c r="A99" s="1">
        <v>45478</v>
      </c>
      <c r="B99" s="13">
        <v>1720137600</v>
      </c>
      <c r="C99" s="2">
        <v>0.99915600000000004</v>
      </c>
      <c r="D99" s="2">
        <v>0.36316100000000001</v>
      </c>
      <c r="E99" s="2">
        <v>95736237</v>
      </c>
      <c r="F99" s="2">
        <v>12327157</v>
      </c>
      <c r="G99" s="2">
        <v>2.8204120000000001</v>
      </c>
      <c r="H99" s="5">
        <v>65.998270000000005</v>
      </c>
      <c r="I99" s="4">
        <f>IF(G99 &lt; 'Discounted Int Model_iUSD'!ntcr, 'Discounted Int Model_iUSD'!base_int*100, IF(G99 &gt; 'Discounted Int Model_iUSD'!ctcr, 'Discounted Int Model_iUSD'!upper_limit_int*100, ('Discounted Int Model_iUSD'!base_int + ((G99 - 'Discounted Int Model_iUSD'!ntcr) / ('Discounted Int Model_iUSD'!ctcr - 'Discounted Int Model_iUSD'!ntcr)) ^ 'Discounted Int Model_iUSD'!exponent * ('Discounted Int Model_iUSD'!upper_limit_int - 'Discounted Int Model_iUSD'!base_int)) * 100))</f>
        <v>22.816480000000006</v>
      </c>
      <c r="J99" s="11">
        <f t="shared" si="0"/>
        <v>0.99989292215553027</v>
      </c>
      <c r="K99" s="4">
        <f t="shared" si="1"/>
        <v>22.814036860503219</v>
      </c>
    </row>
    <row r="100" spans="1:11" ht="15.75" customHeight="1">
      <c r="A100" s="1">
        <v>45479</v>
      </c>
      <c r="B100" s="13">
        <v>1720224000</v>
      </c>
      <c r="C100" s="2">
        <v>1.000364</v>
      </c>
      <c r="D100" s="2">
        <v>0.34984100000000001</v>
      </c>
      <c r="E100" s="2">
        <v>94766813</v>
      </c>
      <c r="F100" s="2">
        <v>11769322</v>
      </c>
      <c r="G100" s="2">
        <v>2.8169270000000002</v>
      </c>
      <c r="H100" s="5">
        <v>0.78958300000000003</v>
      </c>
      <c r="I100" s="4">
        <f>IF(G100 &lt; 'Discounted Int Model_iUSD'!ntcr, 'Discounted Int Model_iUSD'!base_int*100, IF(G100 &gt; 'Discounted Int Model_iUSD'!ctcr, 'Discounted Int Model_iUSD'!upper_limit_int*100, ('Discounted Int Model_iUSD'!base_int + ((G100 - 'Discounted Int Model_iUSD'!ntcr) / ('Discounted Int Model_iUSD'!ctcr - 'Discounted Int Model_iUSD'!ntcr)) ^ 'Discounted Int Model_iUSD'!exponent * ('Discounted Int Model_iUSD'!upper_limit_int - 'Discounted Int Model_iUSD'!base_int)) * 100))</f>
        <v>22.677080000000007</v>
      </c>
      <c r="J100" s="11">
        <f t="shared" si="0"/>
        <v>0.99999865823536815</v>
      </c>
      <c r="K100" s="4">
        <f t="shared" si="1"/>
        <v>22.677049572696109</v>
      </c>
    </row>
    <row r="101" spans="1:11" ht="15.75" customHeight="1">
      <c r="A101" s="1">
        <v>45480</v>
      </c>
      <c r="B101" s="13">
        <v>1720310400</v>
      </c>
      <c r="C101" s="2">
        <v>1.0005269999999999</v>
      </c>
      <c r="D101" s="2">
        <v>0.371008</v>
      </c>
      <c r="E101" s="2">
        <v>94561099</v>
      </c>
      <c r="F101" s="2">
        <v>11756023</v>
      </c>
      <c r="G101" s="2">
        <v>2.9842520000000001</v>
      </c>
      <c r="H101" s="5">
        <v>4.6928999999999998E-2</v>
      </c>
      <c r="I101" s="4">
        <f>IF(G101 &lt; 'Discounted Int Model_iUSD'!ntcr, 'Discounted Int Model_iUSD'!base_int*100, IF(G101 &gt; 'Discounted Int Model_iUSD'!ctcr, 'Discounted Int Model_iUSD'!upper_limit_int*100, ('Discounted Int Model_iUSD'!base_int + ((G101 - 'Discounted Int Model_iUSD'!ntcr) / ('Discounted Int Model_iUSD'!ctcr - 'Discounted Int Model_iUSD'!ntcr)) ^ 'Discounted Int Model_iUSD'!exponent * ('Discounted Int Model_iUSD'!upper_limit_int - 'Discounted Int Model_iUSD'!base_int)) * 100))</f>
        <v>29.370080000000009</v>
      </c>
      <c r="J101" s="11">
        <f t="shared" si="0"/>
        <v>0.99999992016177575</v>
      </c>
      <c r="K101" s="4">
        <f t="shared" si="1"/>
        <v>29.370077655144975</v>
      </c>
    </row>
    <row r="102" spans="1:11" ht="15.75" customHeight="1">
      <c r="A102" s="1">
        <v>45481</v>
      </c>
      <c r="B102" s="13">
        <v>1720396800</v>
      </c>
      <c r="C102" s="2">
        <v>0.99985900000000005</v>
      </c>
      <c r="D102" s="2">
        <v>0.34591</v>
      </c>
      <c r="E102" s="2">
        <v>94324118</v>
      </c>
      <c r="F102" s="2">
        <v>11713118</v>
      </c>
      <c r="G102" s="2">
        <v>2.7855669999999999</v>
      </c>
      <c r="H102" s="5">
        <v>0.33297199999999999</v>
      </c>
      <c r="I102" s="4">
        <f>IF(G102 &lt; 'Discounted Int Model_iUSD'!ntcr, 'Discounted Int Model_iUSD'!base_int*100, IF(G102 &gt; 'Discounted Int Model_iUSD'!ctcr, 'Discounted Int Model_iUSD'!upper_limit_int*100, ('Discounted Int Model_iUSD'!base_int + ((G102 - 'Discounted Int Model_iUSD'!ntcr) / ('Discounted Int Model_iUSD'!ctcr - 'Discounted Int Model_iUSD'!ntcr)) ^ 'Discounted Int Model_iUSD'!exponent * ('Discounted Int Model_iUSD'!upper_limit_int - 'Discounted Int Model_iUSD'!base_int)) * 100))</f>
        <v>21.422679999999996</v>
      </c>
      <c r="J102" s="11">
        <f t="shared" si="0"/>
        <v>0.99999943145454528</v>
      </c>
      <c r="K102" s="4">
        <f t="shared" si="1"/>
        <v>21.422667820232654</v>
      </c>
    </row>
    <row r="103" spans="1:11" ht="15.75" customHeight="1">
      <c r="A103" s="1">
        <v>45482</v>
      </c>
      <c r="B103" s="13">
        <v>1720483200</v>
      </c>
      <c r="C103" s="2">
        <v>0.99976200000000004</v>
      </c>
      <c r="D103" s="2">
        <v>0.368863</v>
      </c>
      <c r="E103" s="2">
        <v>94260045</v>
      </c>
      <c r="F103" s="2">
        <v>11698171</v>
      </c>
      <c r="G103" s="2">
        <v>2.9721790000000001</v>
      </c>
      <c r="H103" s="5">
        <v>0</v>
      </c>
      <c r="I103" s="4">
        <f>IF(G103 &lt; 'Discounted Int Model_iUSD'!ntcr, 'Discounted Int Model_iUSD'!base_int*100, IF(G103 &gt; 'Discounted Int Model_iUSD'!ctcr, 'Discounted Int Model_iUSD'!upper_limit_int*100, ('Discounted Int Model_iUSD'!base_int + ((G103 - 'Discounted Int Model_iUSD'!ntcr) / ('Discounted Int Model_iUSD'!ctcr - 'Discounted Int Model_iUSD'!ntcr)) ^ 'Discounted Int Model_iUSD'!exponent * ('Discounted Int Model_iUSD'!upper_limit_int - 'Discounted Int Model_iUSD'!base_int)) * 100))</f>
        <v>28.887160000000005</v>
      </c>
      <c r="J103" s="11">
        <f t="shared" si="0"/>
        <v>1</v>
      </c>
      <c r="K103" s="4">
        <f t="shared" si="1"/>
        <v>28.887160000000005</v>
      </c>
    </row>
    <row r="104" spans="1:11" ht="15.75" customHeight="1">
      <c r="A104" s="1">
        <v>45483</v>
      </c>
      <c r="B104" s="13">
        <v>1720569600</v>
      </c>
      <c r="C104" s="2">
        <v>0.99960300000000002</v>
      </c>
      <c r="D104" s="2">
        <v>0.37528099999999998</v>
      </c>
      <c r="E104" s="2">
        <v>93845292</v>
      </c>
      <c r="F104" s="2">
        <v>11632042</v>
      </c>
      <c r="G104" s="2">
        <v>3.027704</v>
      </c>
      <c r="H104" s="5">
        <v>0</v>
      </c>
      <c r="I104" s="4">
        <f>IF(G104 &lt; 'Discounted Int Model_iUSD'!ntcr, 'Discounted Int Model_iUSD'!base_int*100, IF(G104 &gt; 'Discounted Int Model_iUSD'!ctcr, 'Discounted Int Model_iUSD'!upper_limit_int*100, ('Discounted Int Model_iUSD'!base_int + ((G104 - 'Discounted Int Model_iUSD'!ntcr) / ('Discounted Int Model_iUSD'!ctcr - 'Discounted Int Model_iUSD'!ntcr)) ^ 'Discounted Int Model_iUSD'!exponent * ('Discounted Int Model_iUSD'!upper_limit_int - 'Discounted Int Model_iUSD'!base_int)) * 100))</f>
        <v>31.108159999999994</v>
      </c>
      <c r="J104" s="11">
        <f t="shared" si="0"/>
        <v>1</v>
      </c>
      <c r="K104" s="4">
        <f t="shared" si="1"/>
        <v>31.108159999999994</v>
      </c>
    </row>
    <row r="105" spans="1:11" ht="15.75" customHeight="1">
      <c r="A105" s="1">
        <v>45484</v>
      </c>
      <c r="B105" s="13">
        <v>1720656000</v>
      </c>
      <c r="C105" s="2">
        <v>0.99965499999999996</v>
      </c>
      <c r="D105" s="2">
        <v>0.38891599999999998</v>
      </c>
      <c r="E105" s="2">
        <v>93520045</v>
      </c>
      <c r="F105" s="2">
        <v>11587111</v>
      </c>
      <c r="G105" s="2">
        <v>3.138957</v>
      </c>
      <c r="H105" s="5">
        <v>0</v>
      </c>
      <c r="I105" s="4">
        <f>IF(G105 &lt; 'Discounted Int Model_iUSD'!ntcr, 'Discounted Int Model_iUSD'!base_int*100, IF(G105 &gt; 'Discounted Int Model_iUSD'!ctcr, 'Discounted Int Model_iUSD'!upper_limit_int*100, ('Discounted Int Model_iUSD'!base_int + ((G105 - 'Discounted Int Model_iUSD'!ntcr) / ('Discounted Int Model_iUSD'!ctcr - 'Discounted Int Model_iUSD'!ntcr)) ^ 'Discounted Int Model_iUSD'!exponent * ('Discounted Int Model_iUSD'!upper_limit_int - 'Discounted Int Model_iUSD'!base_int)) * 100))</f>
        <v>35.558279999999996</v>
      </c>
      <c r="J105" s="11">
        <f t="shared" si="0"/>
        <v>1</v>
      </c>
      <c r="K105" s="4">
        <f t="shared" si="1"/>
        <v>35.558279999999996</v>
      </c>
    </row>
    <row r="106" spans="1:11" ht="15.75" customHeight="1">
      <c r="A106" s="1">
        <v>45485</v>
      </c>
      <c r="B106" s="13">
        <v>1720742400</v>
      </c>
      <c r="C106" s="2">
        <v>1.000327</v>
      </c>
      <c r="D106" s="2">
        <v>0.39574500000000001</v>
      </c>
      <c r="E106" s="2">
        <v>93529154</v>
      </c>
      <c r="F106" s="2">
        <v>11557445</v>
      </c>
      <c r="G106" s="2">
        <v>3.202585</v>
      </c>
      <c r="H106" s="5">
        <v>0</v>
      </c>
      <c r="I106" s="4">
        <f>IF(G106 &lt; 'Discounted Int Model_iUSD'!ntcr, 'Discounted Int Model_iUSD'!base_int*100, IF(G106 &gt; 'Discounted Int Model_iUSD'!ctcr, 'Discounted Int Model_iUSD'!upper_limit_int*100, ('Discounted Int Model_iUSD'!base_int + ((G106 - 'Discounted Int Model_iUSD'!ntcr) / ('Discounted Int Model_iUSD'!ctcr - 'Discounted Int Model_iUSD'!ntcr)) ^ 'Discounted Int Model_iUSD'!exponent * ('Discounted Int Model_iUSD'!upper_limit_int - 'Discounted Int Model_iUSD'!base_int)) * 100))</f>
        <v>38.103400000000001</v>
      </c>
      <c r="J106" s="11">
        <f t="shared" si="0"/>
        <v>1</v>
      </c>
      <c r="K106" s="4">
        <f t="shared" si="1"/>
        <v>38.103400000000001</v>
      </c>
    </row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1000"/>
  <sheetViews>
    <sheetView workbookViewId="0"/>
  </sheetViews>
  <sheetFormatPr defaultColWidth="14.453125" defaultRowHeight="15" customHeight="1"/>
  <cols>
    <col min="1" max="1" width="11.26953125" customWidth="1"/>
    <col min="2" max="2" width="16" customWidth="1"/>
    <col min="3" max="4" width="12.26953125" customWidth="1"/>
    <col min="5" max="5" width="22.26953125" customWidth="1"/>
    <col min="6" max="6" width="20.453125" customWidth="1"/>
    <col min="7" max="7" width="12.26953125" customWidth="1"/>
    <col min="8" max="8" width="14" customWidth="1"/>
    <col min="9" max="9" width="8.7265625" hidden="1" customWidth="1"/>
    <col min="10" max="10" width="23.7265625" customWidth="1"/>
    <col min="11" max="13" width="14.453125" customWidth="1"/>
    <col min="14" max="29" width="8.7265625" customWidth="1"/>
  </cols>
  <sheetData>
    <row r="1" spans="1:29" ht="14.5">
      <c r="A1" s="42" t="s">
        <v>0</v>
      </c>
      <c r="B1" s="43" t="s">
        <v>2</v>
      </c>
      <c r="C1" s="44" t="s">
        <v>3</v>
      </c>
      <c r="D1" s="44" t="s">
        <v>4</v>
      </c>
      <c r="E1" s="44" t="s">
        <v>22</v>
      </c>
      <c r="F1" s="44" t="s">
        <v>6</v>
      </c>
      <c r="G1" s="45" t="s">
        <v>23</v>
      </c>
      <c r="H1" s="46" t="s">
        <v>28</v>
      </c>
      <c r="I1" s="47"/>
      <c r="J1" s="48" t="s">
        <v>38</v>
      </c>
      <c r="K1" s="49" t="s">
        <v>39</v>
      </c>
      <c r="L1" s="50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 spans="1:29" ht="14.5">
      <c r="A2" s="1">
        <v>45017</v>
      </c>
      <c r="B2" s="20">
        <v>1680307200</v>
      </c>
      <c r="C2" s="20">
        <v>1.0239309999999999</v>
      </c>
      <c r="D2" s="20">
        <v>0.39946500000000001</v>
      </c>
      <c r="E2" s="20">
        <v>44023513</v>
      </c>
      <c r="F2" s="20">
        <v>7132089</v>
      </c>
      <c r="G2" s="37">
        <f t="shared" ref="G2:G256" si="0">(D2*E2)/F2</f>
        <v>2.4657365633750503</v>
      </c>
      <c r="H2" s="12">
        <f>(IF(G2 &lt; Daily!ntcr, Daily!base_int*100, IF(G2 &gt; Daily!ctcr, Daily!upper_limit_int*100, (Daily!base_int + ((G2 - Daily!ntcr) / (Daily!ctcr - Daily!ntcr)) ^ Daily!exponent * (Daily!upper_limit_int - Daily!base_int)) * 100)))/100</f>
        <v>0.22419641690001341</v>
      </c>
      <c r="I2" s="51"/>
      <c r="J2" s="50"/>
      <c r="K2" s="50"/>
      <c r="L2" s="50"/>
      <c r="M2" s="51" t="s">
        <v>12</v>
      </c>
      <c r="N2" s="52">
        <v>2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 spans="1:29" ht="14.5">
      <c r="A3" s="1">
        <v>45018</v>
      </c>
      <c r="B3" s="20">
        <v>1680393600</v>
      </c>
      <c r="C3" s="20">
        <v>1.0226040000000001</v>
      </c>
      <c r="D3" s="20">
        <v>0.393903</v>
      </c>
      <c r="E3" s="20">
        <v>44049839</v>
      </c>
      <c r="F3" s="20">
        <v>7161814</v>
      </c>
      <c r="G3" s="37">
        <f t="shared" si="0"/>
        <v>2.4227610116120024</v>
      </c>
      <c r="H3" s="12">
        <f>(IF(G3 &lt; Daily!ntcr, Daily!base_int*100, IF(G3 &gt; Daily!ctcr, Daily!upper_limit_int*100, (Daily!base_int + ((G3 - Daily!ntcr) / (Daily!ctcr - Daily!ntcr)) ^ Daily!exponent * (Daily!upper_limit_int - Daily!base_int)) * 100)))/100</f>
        <v>0.21273626976320062</v>
      </c>
      <c r="I3" s="51"/>
      <c r="J3" s="50"/>
      <c r="K3" s="50"/>
      <c r="L3" s="50"/>
      <c r="M3" s="51" t="s">
        <v>14</v>
      </c>
      <c r="N3" s="52">
        <v>3.5</v>
      </c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 spans="1:29" ht="14.5">
      <c r="A4" s="1">
        <v>45019</v>
      </c>
      <c r="B4" s="20">
        <v>1680480000</v>
      </c>
      <c r="C4" s="20">
        <v>1.0022679999999999</v>
      </c>
      <c r="D4" s="20">
        <v>0.38229600000000002</v>
      </c>
      <c r="E4" s="20">
        <v>44112620</v>
      </c>
      <c r="F4" s="20">
        <v>7171890</v>
      </c>
      <c r="G4" s="37">
        <f t="shared" si="0"/>
        <v>2.3514133897089891</v>
      </c>
      <c r="H4" s="12">
        <f>(IF(G4 &lt; Daily!ntcr, Daily!base_int*100, IF(G4 &gt; Daily!ctcr, Daily!upper_limit_int*100, (Daily!base_int + ((G4 - Daily!ntcr) / (Daily!ctcr - Daily!ntcr)) ^ Daily!exponent * (Daily!upper_limit_int - Daily!base_int)) * 100)))/100</f>
        <v>0.19371023725573042</v>
      </c>
      <c r="I4" s="51"/>
      <c r="J4" s="50"/>
      <c r="K4" s="50"/>
      <c r="L4" s="50"/>
      <c r="M4" s="51" t="s">
        <v>16</v>
      </c>
      <c r="N4" s="52">
        <v>0.1</v>
      </c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</row>
    <row r="5" spans="1:29" ht="14.5">
      <c r="A5" s="1">
        <v>45020</v>
      </c>
      <c r="B5" s="20">
        <v>1680566400</v>
      </c>
      <c r="C5" s="20">
        <v>1.014778</v>
      </c>
      <c r="D5" s="20">
        <v>0.38777899999999998</v>
      </c>
      <c r="E5" s="20">
        <v>44285342</v>
      </c>
      <c r="F5" s="20">
        <v>7209128</v>
      </c>
      <c r="G5" s="37">
        <f t="shared" si="0"/>
        <v>2.3821085761576155</v>
      </c>
      <c r="H5" s="12">
        <f>(IF(G5 &lt; Daily!ntcr, Daily!base_int*100, IF(G5 &gt; Daily!ctcr, Daily!upper_limit_int*100, (Daily!base_int + ((G5 - Daily!ntcr) / (Daily!ctcr - Daily!ntcr)) ^ Daily!exponent * (Daily!upper_limit_int - Daily!base_int)) * 100)))/100</f>
        <v>0.20189562030869748</v>
      </c>
      <c r="I5" s="51"/>
      <c r="J5" s="50"/>
      <c r="K5" s="53"/>
      <c r="L5" s="53"/>
      <c r="M5" s="54" t="s">
        <v>18</v>
      </c>
      <c r="N5" s="52">
        <v>0.5</v>
      </c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6" spans="1:29" ht="14.5">
      <c r="A6" s="1">
        <v>45021</v>
      </c>
      <c r="B6" s="20">
        <v>1680652800</v>
      </c>
      <c r="C6" s="20">
        <v>1.0129779999999999</v>
      </c>
      <c r="D6" s="20">
        <v>0.390019</v>
      </c>
      <c r="E6" s="20">
        <v>44347186</v>
      </c>
      <c r="F6" s="20">
        <v>7222652</v>
      </c>
      <c r="G6" s="37">
        <f t="shared" si="0"/>
        <v>2.3947222068201546</v>
      </c>
      <c r="H6" s="12">
        <f>(IF(G6 &lt; Daily!ntcr, Daily!base_int*100, IF(G6 &gt; Daily!ctcr, Daily!upper_limit_int*100, (Daily!base_int + ((G6 - Daily!ntcr) / (Daily!ctcr - Daily!ntcr)) ^ Daily!exponent * (Daily!upper_limit_int - Daily!base_int)) * 100)))/100</f>
        <v>0.20525925515204124</v>
      </c>
      <c r="I6" s="51"/>
      <c r="J6" s="50"/>
      <c r="K6" s="50"/>
      <c r="L6" s="50"/>
      <c r="M6" s="51" t="s">
        <v>21</v>
      </c>
      <c r="N6" s="52">
        <v>1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1:29" ht="14.5">
      <c r="A7" s="1">
        <v>45022</v>
      </c>
      <c r="B7" s="20">
        <v>1680739200</v>
      </c>
      <c r="C7" s="20">
        <v>1.019374</v>
      </c>
      <c r="D7" s="20">
        <v>0.39267000000000002</v>
      </c>
      <c r="E7" s="20">
        <v>44362816</v>
      </c>
      <c r="F7" s="20">
        <v>7224672</v>
      </c>
      <c r="G7" s="37">
        <f t="shared" si="0"/>
        <v>2.4111747853355836</v>
      </c>
      <c r="H7" s="12">
        <f>(IF(G7 &lt; Daily!ntcr, Daily!base_int*100, IF(G7 &gt; Daily!ctcr, Daily!upper_limit_int*100, (Daily!base_int + ((G7 - Daily!ntcr) / (Daily!ctcr - Daily!ntcr)) ^ Daily!exponent * (Daily!upper_limit_int - Daily!base_int)) * 100)))/100</f>
        <v>0.20964660942282232</v>
      </c>
      <c r="I7" s="51"/>
      <c r="J7" s="50"/>
      <c r="K7" s="50"/>
      <c r="L7" s="50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29" ht="14.5">
      <c r="A8" s="1">
        <v>45023</v>
      </c>
      <c r="B8" s="20">
        <v>1680825600</v>
      </c>
      <c r="C8" s="20">
        <v>1.01268</v>
      </c>
      <c r="D8" s="20">
        <v>0.38378699999999999</v>
      </c>
      <c r="E8" s="20">
        <v>44341340</v>
      </c>
      <c r="F8" s="20">
        <v>7235346</v>
      </c>
      <c r="G8" s="37">
        <f t="shared" si="0"/>
        <v>2.3520132768467463</v>
      </c>
      <c r="H8" s="12">
        <f>(IF(G8 &lt; Daily!ntcr, Daily!base_int*100, IF(G8 &gt; Daily!ctcr, Daily!upper_limit_int*100, (Daily!base_int + ((G8 - Daily!ntcr) / (Daily!ctcr - Daily!ntcr)) ^ Daily!exponent * (Daily!upper_limit_int - Daily!base_int)) * 100)))/100</f>
        <v>0.19387020715913239</v>
      </c>
      <c r="I8" s="51"/>
      <c r="J8" s="50"/>
      <c r="K8" s="50"/>
      <c r="L8" s="50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ht="14.5">
      <c r="A9" s="1">
        <v>45024</v>
      </c>
      <c r="B9" s="20">
        <v>1680912000</v>
      </c>
      <c r="C9" s="20">
        <v>1.0150110000000001</v>
      </c>
      <c r="D9" s="20">
        <v>0.38428600000000002</v>
      </c>
      <c r="E9" s="20">
        <v>44438923</v>
      </c>
      <c r="F9" s="20">
        <v>7260924</v>
      </c>
      <c r="G9" s="37">
        <f t="shared" si="0"/>
        <v>2.351939775705957</v>
      </c>
      <c r="H9" s="12">
        <f>(IF(G9 &lt; Daily!ntcr, Daily!base_int*100, IF(G9 &gt; Daily!ctcr, Daily!upper_limit_int*100, (Daily!base_int + ((G9 - Daily!ntcr) / (Daily!ctcr - Daily!ntcr)) ^ Daily!exponent * (Daily!upper_limit_int - Daily!base_int)) * 100)))/100</f>
        <v>0.19385060685492189</v>
      </c>
      <c r="I9" s="51"/>
      <c r="J9" s="50"/>
      <c r="K9" s="50"/>
      <c r="L9" s="50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 spans="1:29" ht="14.5">
      <c r="A10" s="1">
        <v>45025</v>
      </c>
      <c r="B10" s="20">
        <v>1680998400</v>
      </c>
      <c r="C10" s="20">
        <v>1.011781</v>
      </c>
      <c r="D10" s="20">
        <v>0.38646799999999998</v>
      </c>
      <c r="E10" s="20">
        <v>44502888</v>
      </c>
      <c r="F10" s="20">
        <v>7268580</v>
      </c>
      <c r="G10" s="37">
        <f t="shared" si="0"/>
        <v>2.3662038691992104</v>
      </c>
      <c r="H10" s="12">
        <f>(IF(G10 &lt; Daily!ntcr, Daily!base_int*100, IF(G10 &gt; Daily!ctcr, Daily!upper_limit_int*100, (Daily!base_int + ((G10 - Daily!ntcr) / (Daily!ctcr - Daily!ntcr)) ^ Daily!exponent * (Daily!upper_limit_int - Daily!base_int)) * 100)))/100</f>
        <v>0.19765436511978943</v>
      </c>
      <c r="I10" s="51"/>
      <c r="J10" s="50"/>
      <c r="K10" s="50"/>
      <c r="L10" s="50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 ht="14.5">
      <c r="A11" s="1">
        <v>45026</v>
      </c>
      <c r="B11" s="20">
        <v>1681084800</v>
      </c>
      <c r="C11" s="20">
        <v>1.0037780000000001</v>
      </c>
      <c r="D11" s="20">
        <v>0.38986700000000002</v>
      </c>
      <c r="E11" s="20">
        <v>44670000</v>
      </c>
      <c r="F11" s="20">
        <v>7310238</v>
      </c>
      <c r="G11" s="37">
        <f t="shared" si="0"/>
        <v>2.382324472883099</v>
      </c>
      <c r="H11" s="12">
        <f>(IF(G11 &lt; Daily!ntcr, Daily!base_int*100, IF(G11 &gt; Daily!ctcr, Daily!upper_limit_int*100, (Daily!base_int + ((G11 - Daily!ntcr) / (Daily!ctcr - Daily!ntcr)) ^ Daily!exponent * (Daily!upper_limit_int - Daily!base_int)) * 100)))/100</f>
        <v>0.2019531927688264</v>
      </c>
      <c r="I11" s="51"/>
      <c r="J11" s="50"/>
      <c r="K11" s="50"/>
      <c r="L11" s="50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29" ht="14.5">
      <c r="A12" s="1">
        <v>45027</v>
      </c>
      <c r="B12" s="20">
        <v>1681171200</v>
      </c>
      <c r="C12" s="20">
        <v>1.011015</v>
      </c>
      <c r="D12" s="20">
        <v>0.39718199999999998</v>
      </c>
      <c r="E12" s="20">
        <v>44885843</v>
      </c>
      <c r="F12" s="20">
        <v>7357717</v>
      </c>
      <c r="G12" s="37">
        <f t="shared" si="0"/>
        <v>2.423013673185038</v>
      </c>
      <c r="H12" s="12">
        <f>(IF(G12 &lt; Daily!ntcr, Daily!base_int*100, IF(G12 &gt; Daily!ctcr, Daily!upper_limit_int*100, (Daily!base_int + ((G12 - Daily!ntcr) / (Daily!ctcr - Daily!ntcr)) ^ Daily!exponent * (Daily!upper_limit_int - Daily!base_int)) * 100)))/100</f>
        <v>0.2128036461826768</v>
      </c>
      <c r="I12" s="51"/>
      <c r="J12" s="50"/>
      <c r="K12" s="50"/>
      <c r="L12" s="50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 spans="1:29" ht="14.5">
      <c r="A13" s="1">
        <v>45028</v>
      </c>
      <c r="B13" s="20">
        <v>1681257600</v>
      </c>
      <c r="C13" s="20">
        <v>0.99839199999999995</v>
      </c>
      <c r="D13" s="20">
        <v>0.40166400000000002</v>
      </c>
      <c r="E13" s="20">
        <v>44925234</v>
      </c>
      <c r="F13" s="20">
        <v>7381905</v>
      </c>
      <c r="G13" s="37">
        <f t="shared" si="0"/>
        <v>2.4444705248003058</v>
      </c>
      <c r="H13" s="12">
        <f>(IF(G13 &lt; Daily!ntcr, Daily!base_int*100, IF(G13 &gt; Daily!ctcr, Daily!upper_limit_int*100, (Daily!base_int + ((G13 - Daily!ntcr) / (Daily!ctcr - Daily!ntcr)) ^ Daily!exponent * (Daily!upper_limit_int - Daily!base_int)) * 100)))/100</f>
        <v>0.21852547328008154</v>
      </c>
      <c r="I13" s="51"/>
      <c r="J13" s="50"/>
      <c r="K13" s="50"/>
      <c r="L13" s="50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ht="14.5">
      <c r="A14" s="1">
        <v>45029</v>
      </c>
      <c r="B14" s="20">
        <v>1681344000</v>
      </c>
      <c r="C14" s="20">
        <v>1.0001819999999999</v>
      </c>
      <c r="D14" s="20">
        <v>0.40540399999999999</v>
      </c>
      <c r="E14" s="20">
        <v>45498897</v>
      </c>
      <c r="F14" s="20">
        <v>7463859</v>
      </c>
      <c r="G14" s="37">
        <f t="shared" si="0"/>
        <v>2.4713000124182409</v>
      </c>
      <c r="H14" s="12">
        <f>(IF(G14 &lt; Daily!ntcr, Daily!base_int*100, IF(G14 &gt; Daily!ctcr, Daily!upper_limit_int*100, (Daily!base_int + ((G14 - Daily!ntcr) / (Daily!ctcr - Daily!ntcr)) ^ Daily!exponent * (Daily!upper_limit_int - Daily!base_int)) * 100)))/100</f>
        <v>0.22568000331153093</v>
      </c>
      <c r="I14" s="51"/>
      <c r="J14" s="50"/>
      <c r="K14" s="50"/>
      <c r="L14" s="50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 spans="1:29" ht="14.5">
      <c r="A15" s="1">
        <v>45030</v>
      </c>
      <c r="B15" s="20">
        <v>1681430400</v>
      </c>
      <c r="C15" s="20">
        <v>0.98759300000000005</v>
      </c>
      <c r="D15" s="20">
        <v>0.42615500000000001</v>
      </c>
      <c r="E15" s="20">
        <v>47077273</v>
      </c>
      <c r="F15" s="20">
        <v>7811294</v>
      </c>
      <c r="G15" s="37">
        <f t="shared" si="0"/>
        <v>2.5683600278410981</v>
      </c>
      <c r="H15" s="12">
        <f>(IF(G15 &lt; Daily!ntcr, Daily!base_int*100, IF(G15 &gt; Daily!ctcr, Daily!upper_limit_int*100, (Daily!base_int + ((G15 - Daily!ntcr) / (Daily!ctcr - Daily!ntcr)) ^ Daily!exponent * (Daily!upper_limit_int - Daily!base_int)) * 100)))/100</f>
        <v>0.2515626740909595</v>
      </c>
      <c r="I15" s="51"/>
      <c r="J15" s="50"/>
      <c r="K15" s="50"/>
      <c r="L15" s="50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 spans="1:29" ht="14.5">
      <c r="A16" s="1">
        <v>45031</v>
      </c>
      <c r="B16" s="20">
        <v>1681516800</v>
      </c>
      <c r="C16" s="20">
        <v>0.98904999999999998</v>
      </c>
      <c r="D16" s="20">
        <v>0.43891999999999998</v>
      </c>
      <c r="E16" s="20">
        <v>47494323</v>
      </c>
      <c r="F16" s="20">
        <v>7953716</v>
      </c>
      <c r="G16" s="37">
        <f t="shared" si="0"/>
        <v>2.6209394767376657</v>
      </c>
      <c r="H16" s="12">
        <f>(IF(G16 &lt; Daily!ntcr, Daily!base_int*100, IF(G16 &gt; Daily!ctcr, Daily!upper_limit_int*100, (Daily!base_int + ((G16 - Daily!ntcr) / (Daily!ctcr - Daily!ntcr)) ^ Daily!exponent * (Daily!upper_limit_int - Daily!base_int)) * 100)))/100</f>
        <v>0.26558386046337756</v>
      </c>
      <c r="I16" s="51">
        <f>AVERAGE(H2:H16)</f>
        <v>0.21392856253558681</v>
      </c>
      <c r="J16" s="55">
        <f t="shared" ref="J16:J270" si="1">AVERAGE(H2:H16)</f>
        <v>0.21392856253558681</v>
      </c>
      <c r="K16" s="50"/>
      <c r="L16" s="50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e">
        <f>AVERAGE(W2:W16)</f>
        <v>#DIV/0!</v>
      </c>
      <c r="Y16" s="51"/>
      <c r="Z16" s="51"/>
      <c r="AA16" s="51"/>
      <c r="AB16" s="51"/>
      <c r="AC16" s="51"/>
    </row>
    <row r="17" spans="1:29" ht="14.5">
      <c r="A17" s="1">
        <v>45032</v>
      </c>
      <c r="B17" s="20">
        <v>1681603200</v>
      </c>
      <c r="C17" s="20">
        <v>0.98919100000000004</v>
      </c>
      <c r="D17" s="20">
        <v>0.45415800000000001</v>
      </c>
      <c r="E17" s="20">
        <v>47578751</v>
      </c>
      <c r="F17" s="20">
        <v>8001697</v>
      </c>
      <c r="G17" s="37">
        <f t="shared" si="0"/>
        <v>2.7004609643001976</v>
      </c>
      <c r="H17" s="12">
        <f>(IF(G17 &lt; Daily!ntcr, Daily!base_int*100, IF(G17 &gt; Daily!ctcr, Daily!upper_limit_int*100, (Daily!base_int + ((G17 - Daily!ntcr) / (Daily!ctcr - Daily!ntcr)) ^ Daily!exponent * (Daily!upper_limit_int - Daily!base_int)) * 100)))/100</f>
        <v>0.2867895904800527</v>
      </c>
      <c r="I17" s="51"/>
      <c r="J17" s="55">
        <f t="shared" si="1"/>
        <v>0.21810144077425611</v>
      </c>
      <c r="K17" s="50">
        <f t="shared" ref="K17:K271" si="2">(J17/J16)-1</f>
        <v>1.9505942494121742E-2</v>
      </c>
      <c r="L17" s="50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spans="1:29" ht="14.5">
      <c r="A18" s="1">
        <v>45033</v>
      </c>
      <c r="B18" s="20">
        <v>1681689600</v>
      </c>
      <c r="C18" s="20">
        <v>0.99194099999999996</v>
      </c>
      <c r="D18" s="20">
        <v>0.451766</v>
      </c>
      <c r="E18" s="20">
        <v>47603726</v>
      </c>
      <c r="F18" s="20">
        <v>8068371</v>
      </c>
      <c r="G18" s="37">
        <f t="shared" si="0"/>
        <v>2.6654382749771921</v>
      </c>
      <c r="H18" s="12">
        <f>(IF(G18 &lt; Daily!ntcr, Daily!base_int*100, IF(G18 &gt; Daily!ctcr, Daily!upper_limit_int*100, (Daily!base_int + ((G18 - Daily!ntcr) / (Daily!ctcr - Daily!ntcr)) ^ Daily!exponent * (Daily!upper_limit_int - Daily!base_int)) * 100)))/100</f>
        <v>0.27745020666058456</v>
      </c>
      <c r="I18" s="51"/>
      <c r="J18" s="55">
        <f t="shared" si="1"/>
        <v>0.22241570323408172</v>
      </c>
      <c r="K18" s="50">
        <f t="shared" si="2"/>
        <v>1.978099018745616E-2</v>
      </c>
      <c r="L18" s="50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1:29" ht="14.5">
      <c r="A19" s="1">
        <v>45034</v>
      </c>
      <c r="B19" s="20">
        <v>1681776000</v>
      </c>
      <c r="C19" s="20">
        <v>0.97768100000000002</v>
      </c>
      <c r="D19" s="20">
        <v>0.43461899999999998</v>
      </c>
      <c r="E19" s="20">
        <v>48478774</v>
      </c>
      <c r="F19" s="20">
        <v>8349256</v>
      </c>
      <c r="G19" s="37">
        <f t="shared" si="0"/>
        <v>2.5235537486341295</v>
      </c>
      <c r="H19" s="12">
        <f>(IF(G19 &lt; Daily!ntcr, Daily!base_int*100, IF(G19 &gt; Daily!ctcr, Daily!upper_limit_int*100, (Daily!base_int + ((G19 - Daily!ntcr) / (Daily!ctcr - Daily!ntcr)) ^ Daily!exponent * (Daily!upper_limit_int - Daily!base_int)) * 100)))/100</f>
        <v>0.2396143329691012</v>
      </c>
      <c r="I19" s="51"/>
      <c r="J19" s="55">
        <f t="shared" si="1"/>
        <v>0.22547597628163973</v>
      </c>
      <c r="K19" s="50">
        <f t="shared" si="2"/>
        <v>1.3759249023605147E-2</v>
      </c>
      <c r="L19" s="50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1:29" ht="14.5">
      <c r="A20" s="1">
        <v>45035</v>
      </c>
      <c r="B20" s="20">
        <v>1681862400</v>
      </c>
      <c r="C20" s="20">
        <v>0.97842099999999999</v>
      </c>
      <c r="D20" s="20">
        <v>0.44361400000000001</v>
      </c>
      <c r="E20" s="20">
        <v>48737956</v>
      </c>
      <c r="F20" s="20">
        <v>8404358</v>
      </c>
      <c r="G20" s="37">
        <f t="shared" si="0"/>
        <v>2.5725748014284973</v>
      </c>
      <c r="H20" s="12">
        <f>(IF(G20 &lt; Daily!ntcr, Daily!base_int*100, IF(G20 &gt; Daily!ctcr, Daily!upper_limit_int*100, (Daily!base_int + ((G20 - Daily!ntcr) / (Daily!ctcr - Daily!ntcr)) ^ Daily!exponent * (Daily!upper_limit_int - Daily!base_int)) * 100)))/100</f>
        <v>0.25268661371426593</v>
      </c>
      <c r="I20" s="51"/>
      <c r="J20" s="55">
        <f t="shared" si="1"/>
        <v>0.22886204250867764</v>
      </c>
      <c r="K20" s="50">
        <f t="shared" si="2"/>
        <v>1.5017414639368898E-2</v>
      </c>
      <c r="L20" s="50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 spans="1:29" ht="15.75" customHeight="1">
      <c r="A21" s="1">
        <v>45036</v>
      </c>
      <c r="B21" s="20">
        <v>1681948800</v>
      </c>
      <c r="C21" s="20">
        <v>0.94096000000000002</v>
      </c>
      <c r="D21" s="20">
        <v>0.41525000000000001</v>
      </c>
      <c r="E21" s="20">
        <v>48823316</v>
      </c>
      <c r="F21" s="20">
        <v>8449984</v>
      </c>
      <c r="G21" s="37">
        <f t="shared" si="0"/>
        <v>2.3992805156790831</v>
      </c>
      <c r="H21" s="12">
        <f>(IF(G21 &lt; Daily!ntcr, Daily!base_int*100, IF(G21 &gt; Daily!ctcr, Daily!upper_limit_int*100, (Daily!base_int + ((G21 - Daily!ntcr) / (Daily!ctcr - Daily!ntcr)) ^ Daily!exponent * (Daily!upper_limit_int - Daily!base_int)) * 100)))/100</f>
        <v>0.20647480418108879</v>
      </c>
      <c r="I21" s="51"/>
      <c r="J21" s="55">
        <f t="shared" si="1"/>
        <v>0.22894307911061412</v>
      </c>
      <c r="K21" s="50">
        <f t="shared" si="2"/>
        <v>3.5408493714461642E-4</v>
      </c>
      <c r="L21" s="50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 spans="1:29" ht="15.75" customHeight="1">
      <c r="A22" s="1">
        <v>45037</v>
      </c>
      <c r="B22" s="20">
        <v>1682035200</v>
      </c>
      <c r="C22" s="20">
        <v>0.93912300000000004</v>
      </c>
      <c r="D22" s="20">
        <v>0.40075</v>
      </c>
      <c r="E22" s="20">
        <v>49138210</v>
      </c>
      <c r="F22" s="20">
        <v>8501390</v>
      </c>
      <c r="G22" s="37">
        <f t="shared" si="0"/>
        <v>2.3163432870977569</v>
      </c>
      <c r="H22" s="12">
        <f>(IF(G22 &lt; Daily!ntcr, Daily!base_int*100, IF(G22 &gt; Daily!ctcr, Daily!upper_limit_int*100, (Daily!base_int + ((G22 - Daily!ntcr) / (Daily!ctcr - Daily!ntcr)) ^ Daily!exponent * (Daily!upper_limit_int - Daily!base_int)) * 100)))/100</f>
        <v>0.18435820989273519</v>
      </c>
      <c r="I22" s="51"/>
      <c r="J22" s="55">
        <f t="shared" si="1"/>
        <v>0.22725718580860835</v>
      </c>
      <c r="K22" s="50">
        <f t="shared" si="2"/>
        <v>-7.3638098542005981E-3</v>
      </c>
      <c r="L22" s="50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 spans="1:29" ht="15.75" customHeight="1">
      <c r="A23" s="1">
        <v>45038</v>
      </c>
      <c r="B23" s="20">
        <v>1682121600</v>
      </c>
      <c r="C23" s="20">
        <v>0.94481199999999999</v>
      </c>
      <c r="D23" s="20">
        <v>0.38298300000000002</v>
      </c>
      <c r="E23" s="20">
        <v>49293216</v>
      </c>
      <c r="F23" s="20">
        <v>8479247</v>
      </c>
      <c r="G23" s="37">
        <f t="shared" si="0"/>
        <v>2.2264316328239997</v>
      </c>
      <c r="H23" s="12">
        <f>(IF(G23 &lt; Daily!ntcr, Daily!base_int*100, IF(G23 &gt; Daily!ctcr, Daily!upper_limit_int*100, (Daily!base_int + ((G23 - Daily!ntcr) / (Daily!ctcr - Daily!ntcr)) ^ Daily!exponent * (Daily!upper_limit_int - Daily!base_int)) * 100)))/100</f>
        <v>0.16038176875306656</v>
      </c>
      <c r="I23" s="51"/>
      <c r="J23" s="55">
        <f t="shared" si="1"/>
        <v>0.22502462324820396</v>
      </c>
      <c r="K23" s="50">
        <f t="shared" si="2"/>
        <v>-9.8239470512699878E-3</v>
      </c>
      <c r="L23" s="50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 spans="1:29" ht="15.75" customHeight="1">
      <c r="A24" s="1">
        <v>45039</v>
      </c>
      <c r="B24" s="20">
        <v>1682208000</v>
      </c>
      <c r="C24" s="20">
        <v>0.95902699999999996</v>
      </c>
      <c r="D24" s="20">
        <v>0.396924</v>
      </c>
      <c r="E24" s="20">
        <v>49465624</v>
      </c>
      <c r="F24" s="20">
        <v>8512167</v>
      </c>
      <c r="G24" s="37">
        <f t="shared" si="0"/>
        <v>2.3065916517587119</v>
      </c>
      <c r="H24" s="12">
        <f>(IF(G24 &lt; Daily!ntcr, Daily!base_int*100, IF(G24 &gt; Daily!ctcr, Daily!upper_limit_int*100, (Daily!base_int + ((G24 - Daily!ntcr) / (Daily!ctcr - Daily!ntcr)) ^ Daily!exponent * (Daily!upper_limit_int - Daily!base_int)) * 100)))/100</f>
        <v>0.18175777380232319</v>
      </c>
      <c r="I24" s="51"/>
      <c r="J24" s="55">
        <f t="shared" si="1"/>
        <v>0.22421843437803071</v>
      </c>
      <c r="K24" s="50">
        <f t="shared" si="2"/>
        <v>-3.5826695698275568E-3</v>
      </c>
      <c r="L24" s="50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 spans="1:29" ht="15.75" customHeight="1">
      <c r="A25" s="1">
        <v>45040</v>
      </c>
      <c r="B25" s="20">
        <v>1682294400</v>
      </c>
      <c r="C25" s="20">
        <v>0.93807600000000002</v>
      </c>
      <c r="D25" s="20">
        <v>0.389096</v>
      </c>
      <c r="E25" s="20">
        <v>49649235</v>
      </c>
      <c r="F25" s="20">
        <v>8528141</v>
      </c>
      <c r="G25" s="37">
        <f t="shared" si="0"/>
        <v>2.265243825302607</v>
      </c>
      <c r="H25" s="12">
        <f>(IF(G25 &lt; Daily!ntcr, Daily!base_int*100, IF(G25 &gt; Daily!ctcr, Daily!upper_limit_int*100, (Daily!base_int + ((G25 - Daily!ntcr) / (Daily!ctcr - Daily!ntcr)) ^ Daily!exponent * (Daily!upper_limit_int - Daily!base_int)) * 100)))/100</f>
        <v>0.17073168674736189</v>
      </c>
      <c r="I25" s="51"/>
      <c r="J25" s="55">
        <f t="shared" si="1"/>
        <v>0.22242358915320221</v>
      </c>
      <c r="K25" s="50">
        <f t="shared" si="2"/>
        <v>-8.0048958945204696E-3</v>
      </c>
      <c r="L25" s="50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 spans="1:29" ht="15.75" customHeight="1">
      <c r="A26" s="1">
        <v>45041</v>
      </c>
      <c r="B26" s="20">
        <v>1682380800</v>
      </c>
      <c r="C26" s="20">
        <v>0.93151799999999996</v>
      </c>
      <c r="D26" s="20">
        <v>0.38405099999999998</v>
      </c>
      <c r="E26" s="20">
        <v>49630263</v>
      </c>
      <c r="F26" s="20">
        <v>8526157</v>
      </c>
      <c r="G26" s="37">
        <f t="shared" si="0"/>
        <v>2.2355384888423937</v>
      </c>
      <c r="H26" s="12">
        <f>(IF(G26 &lt; Daily!ntcr, Daily!base_int*100, IF(G26 &gt; Daily!ctcr, Daily!upper_limit_int*100, (Daily!base_int + ((G26 - Daily!ntcr) / (Daily!ctcr - Daily!ntcr)) ^ Daily!exponent * (Daily!upper_limit_int - Daily!base_int)) * 100)))/100</f>
        <v>0.16281026369130502</v>
      </c>
      <c r="I26" s="51"/>
      <c r="J26" s="55">
        <f t="shared" si="1"/>
        <v>0.21981406054803412</v>
      </c>
      <c r="K26" s="50">
        <f t="shared" si="2"/>
        <v>-1.173224753319968E-2</v>
      </c>
      <c r="L26" s="5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 spans="1:29" ht="15.75" customHeight="1">
      <c r="A27" s="1">
        <v>45042</v>
      </c>
      <c r="B27" s="20">
        <v>1682467200</v>
      </c>
      <c r="C27" s="20">
        <v>0.952214</v>
      </c>
      <c r="D27" s="20">
        <v>0.39508500000000002</v>
      </c>
      <c r="E27" s="20">
        <v>49645960</v>
      </c>
      <c r="F27" s="20">
        <v>8523110</v>
      </c>
      <c r="G27" s="37">
        <f t="shared" si="0"/>
        <v>2.3013165507191626</v>
      </c>
      <c r="H27" s="12">
        <f>(IF(G27 &lt; Daily!ntcr, Daily!base_int*100, IF(G27 &gt; Daily!ctcr, Daily!upper_limit_int*100, (Daily!base_int + ((G27 - Daily!ntcr) / (Daily!ctcr - Daily!ntcr)) ^ Daily!exponent * (Daily!upper_limit_int - Daily!base_int)) * 100)))/100</f>
        <v>0.1803510801917767</v>
      </c>
      <c r="I27" s="51"/>
      <c r="J27" s="55">
        <f t="shared" si="1"/>
        <v>0.21765055614864079</v>
      </c>
      <c r="K27" s="50">
        <f t="shared" si="2"/>
        <v>-9.8424295242959259E-3</v>
      </c>
      <c r="L27" s="50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 spans="1:29" ht="15.75" customHeight="1">
      <c r="A28" s="1">
        <v>45043</v>
      </c>
      <c r="B28" s="20">
        <v>1682553600</v>
      </c>
      <c r="C28" s="20">
        <v>0.96038400000000002</v>
      </c>
      <c r="D28" s="20">
        <v>0.40130100000000002</v>
      </c>
      <c r="E28" s="20">
        <v>48664719</v>
      </c>
      <c r="F28" s="20">
        <v>8335855</v>
      </c>
      <c r="G28" s="37">
        <f t="shared" si="0"/>
        <v>2.342795118127535</v>
      </c>
      <c r="H28" s="12">
        <f>(IF(G28 &lt; Daily!ntcr, Daily!base_int*100, IF(G28 &gt; Daily!ctcr, Daily!upper_limit_int*100, (Daily!base_int + ((G28 - Daily!ntcr) / (Daily!ctcr - Daily!ntcr)) ^ Daily!exponent * (Daily!upper_limit_int - Daily!base_int)) * 100)))/100</f>
        <v>0.19141203150067604</v>
      </c>
      <c r="I28" s="51"/>
      <c r="J28" s="55">
        <f t="shared" si="1"/>
        <v>0.21584299336334709</v>
      </c>
      <c r="K28" s="50">
        <f t="shared" si="2"/>
        <v>-8.3048847532429804E-3</v>
      </c>
      <c r="L28" s="50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 spans="1:29" ht="15.75" customHeight="1">
      <c r="A29" s="1">
        <v>45044</v>
      </c>
      <c r="B29" s="20">
        <v>1682640000</v>
      </c>
      <c r="C29" s="20">
        <v>0.95614600000000005</v>
      </c>
      <c r="D29" s="20">
        <v>0.41031899999999999</v>
      </c>
      <c r="E29" s="20">
        <v>48680891</v>
      </c>
      <c r="F29" s="20">
        <v>8343279</v>
      </c>
      <c r="G29" s="37">
        <f t="shared" si="0"/>
        <v>2.394106024049897</v>
      </c>
      <c r="H29" s="12">
        <f>(IF(G29 &lt; Daily!ntcr, Daily!base_int*100, IF(G29 &gt; Daily!ctcr, Daily!upper_limit_int*100, (Daily!base_int + ((G29 - Daily!ntcr) / (Daily!ctcr - Daily!ntcr)) ^ Daily!exponent * (Daily!upper_limit_int - Daily!base_int)) * 100)))/100</f>
        <v>0.20509493974663923</v>
      </c>
      <c r="I29" s="51"/>
      <c r="J29" s="55">
        <f t="shared" si="1"/>
        <v>0.21447065579235428</v>
      </c>
      <c r="K29" s="50">
        <f t="shared" si="2"/>
        <v>-6.3580362262797285E-3</v>
      </c>
      <c r="L29" s="50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spans="1:29" ht="15.75" customHeight="1">
      <c r="A30" s="1">
        <v>45045</v>
      </c>
      <c r="B30" s="20">
        <v>1682726400</v>
      </c>
      <c r="C30" s="20">
        <v>0.95486499999999996</v>
      </c>
      <c r="D30" s="20">
        <v>0.40522900000000001</v>
      </c>
      <c r="E30" s="20">
        <v>48683967</v>
      </c>
      <c r="F30" s="20">
        <v>8359628</v>
      </c>
      <c r="G30" s="37">
        <f t="shared" si="0"/>
        <v>2.3599321959593178</v>
      </c>
      <c r="H30" s="12">
        <f>(IF(G30 &lt; Daily!ntcr, Daily!base_int*100, IF(G30 &gt; Daily!ctcr, Daily!upper_limit_int*100, (Daily!base_int + ((G30 - Daily!ntcr) / (Daily!ctcr - Daily!ntcr)) ^ Daily!exponent * (Daily!upper_limit_int - Daily!base_int)) * 100)))/100</f>
        <v>0.19598191892248476</v>
      </c>
      <c r="I30" s="51"/>
      <c r="J30" s="55">
        <f t="shared" si="1"/>
        <v>0.210765272114456</v>
      </c>
      <c r="K30" s="50">
        <f t="shared" si="2"/>
        <v>-1.7276879506937015E-2</v>
      </c>
      <c r="L30" s="50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spans="1:29" ht="15.75" customHeight="1">
      <c r="A31" s="1">
        <v>45046</v>
      </c>
      <c r="B31" s="20">
        <v>1682812800</v>
      </c>
      <c r="C31" s="20">
        <v>0.95256399999999997</v>
      </c>
      <c r="D31" s="20">
        <v>0.402617</v>
      </c>
      <c r="E31" s="20">
        <v>48753923</v>
      </c>
      <c r="F31" s="20">
        <v>8362223</v>
      </c>
      <c r="G31" s="37">
        <f t="shared" si="0"/>
        <v>2.347361247899153</v>
      </c>
      <c r="H31" s="12">
        <f>(IF(G31 &lt; Daily!ntcr, Daily!base_int*100, IF(G31 &gt; Daily!ctcr, Daily!upper_limit_int*100, (Daily!base_int + ((G31 - Daily!ntcr) / (Daily!ctcr - Daily!ntcr)) ^ Daily!exponent * (Daily!upper_limit_int - Daily!base_int)) * 100)))/100</f>
        <v>0.19262966610644081</v>
      </c>
      <c r="I31" s="51">
        <f>AVERAGE(H17:H31)</f>
        <v>0.20590165915732683</v>
      </c>
      <c r="J31" s="55">
        <f t="shared" si="1"/>
        <v>0.20590165915732683</v>
      </c>
      <c r="K31" s="50">
        <f t="shared" si="2"/>
        <v>-2.3075969339427016E-2</v>
      </c>
      <c r="L31" s="50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 t="e">
        <f>AVERAGE(W17:W31)</f>
        <v>#DIV/0!</v>
      </c>
      <c r="Y31" s="51"/>
      <c r="Z31" s="51"/>
      <c r="AA31" s="51"/>
      <c r="AB31" s="51"/>
      <c r="AC31" s="51"/>
    </row>
    <row r="32" spans="1:29" ht="15.75" customHeight="1">
      <c r="A32" s="1">
        <v>45047</v>
      </c>
      <c r="B32" s="20">
        <v>1682899200</v>
      </c>
      <c r="C32" s="20">
        <v>0.94590600000000002</v>
      </c>
      <c r="D32" s="20">
        <v>0.39825899999999997</v>
      </c>
      <c r="E32" s="20">
        <v>48761173</v>
      </c>
      <c r="F32" s="20">
        <v>8418602</v>
      </c>
      <c r="G32" s="37">
        <f t="shared" si="0"/>
        <v>2.3067459416429235</v>
      </c>
      <c r="H32" s="12">
        <f>(IF(G32 &lt; Daily!ntcr, Daily!base_int*100, IF(G32 &gt; Daily!ctcr, Daily!upper_limit_int*100, (Daily!base_int + ((G32 - Daily!ntcr) / (Daily!ctcr - Daily!ntcr)) ^ Daily!exponent * (Daily!upper_limit_int - Daily!base_int)) * 100)))/100</f>
        <v>0.18179891777144624</v>
      </c>
      <c r="I32" s="51"/>
      <c r="J32" s="55">
        <f t="shared" si="1"/>
        <v>0.19890228097675305</v>
      </c>
      <c r="K32" s="50">
        <f t="shared" si="2"/>
        <v>-3.3993792032659842E-2</v>
      </c>
      <c r="L32" s="50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spans="1:29" ht="15.75" customHeight="1">
      <c r="A33" s="1">
        <v>45048</v>
      </c>
      <c r="B33" s="20">
        <v>1682985600</v>
      </c>
      <c r="C33" s="20">
        <v>0.94994199999999995</v>
      </c>
      <c r="D33" s="20">
        <v>0.387299</v>
      </c>
      <c r="E33" s="20">
        <v>48729340</v>
      </c>
      <c r="F33" s="20">
        <v>8412756</v>
      </c>
      <c r="G33" s="37">
        <f t="shared" si="0"/>
        <v>2.2433581400268832</v>
      </c>
      <c r="H33" s="12">
        <f>(IF(G33 &lt; Daily!ntcr, Daily!base_int*100, IF(G33 &gt; Daily!ctcr, Daily!upper_limit_int*100, (Daily!base_int + ((G33 - Daily!ntcr) / (Daily!ctcr - Daily!ntcr)) ^ Daily!exponent * (Daily!upper_limit_int - Daily!base_int)) * 100)))/100</f>
        <v>0.16489550400716882</v>
      </c>
      <c r="I33" s="51"/>
      <c r="J33" s="55">
        <f t="shared" si="1"/>
        <v>0.19139863413319202</v>
      </c>
      <c r="K33" s="50">
        <f t="shared" si="2"/>
        <v>-3.7725293077146893E-2</v>
      </c>
      <c r="L33" s="50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 spans="1:29" ht="15.75" customHeight="1">
      <c r="A34" s="1">
        <v>45049</v>
      </c>
      <c r="B34" s="20">
        <v>1683072000</v>
      </c>
      <c r="C34" s="20">
        <v>0.94976700000000003</v>
      </c>
      <c r="D34" s="20">
        <v>0.391565</v>
      </c>
      <c r="E34" s="20">
        <v>48739176</v>
      </c>
      <c r="F34" s="20">
        <v>8407217</v>
      </c>
      <c r="G34" s="37">
        <f t="shared" si="0"/>
        <v>2.2700205609585193</v>
      </c>
      <c r="H34" s="12">
        <f>(IF(G34 &lt; Daily!ntcr, Daily!base_int*100, IF(G34 &gt; Daily!ctcr, Daily!upper_limit_int*100, (Daily!base_int + ((G34 - Daily!ntcr) / (Daily!ctcr - Daily!ntcr)) ^ Daily!exponent * (Daily!upper_limit_int - Daily!base_int)) * 100)))/100</f>
        <v>0.17200548292227183</v>
      </c>
      <c r="I34" s="51"/>
      <c r="J34" s="55">
        <f t="shared" si="1"/>
        <v>0.1868913774634034</v>
      </c>
      <c r="K34" s="50">
        <f t="shared" si="2"/>
        <v>-2.3549053472618264E-2</v>
      </c>
      <c r="L34" s="50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spans="1:29" ht="15.75" customHeight="1">
      <c r="A35" s="1">
        <v>45050</v>
      </c>
      <c r="B35" s="20">
        <v>1683158400</v>
      </c>
      <c r="C35" s="20">
        <v>0.97589700000000001</v>
      </c>
      <c r="D35" s="20">
        <v>0.39383800000000002</v>
      </c>
      <c r="E35" s="20">
        <v>48871655</v>
      </c>
      <c r="F35" s="20">
        <v>8443904</v>
      </c>
      <c r="G35" s="37">
        <f t="shared" si="0"/>
        <v>2.2794568557257402</v>
      </c>
      <c r="H35" s="12">
        <f>(IF(G35 &lt; Daily!ntcr, Daily!base_int*100, IF(G35 &gt; Daily!ctcr, Daily!upper_limit_int*100, (Daily!base_int + ((G35 - Daily!ntcr) / (Daily!ctcr - Daily!ntcr)) ^ Daily!exponent * (Daily!upper_limit_int - Daily!base_int)) * 100)))/100</f>
        <v>0.17452182819353074</v>
      </c>
      <c r="I35" s="51"/>
      <c r="J35" s="55">
        <f t="shared" si="1"/>
        <v>0.18168039176202105</v>
      </c>
      <c r="K35" s="50">
        <f t="shared" si="2"/>
        <v>-2.7882429741322601E-2</v>
      </c>
      <c r="L35" s="50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spans="1:29" ht="15.75" customHeight="1">
      <c r="A36" s="1">
        <v>45051</v>
      </c>
      <c r="B36" s="20">
        <v>1683244800</v>
      </c>
      <c r="C36" s="20">
        <v>0.96256600000000003</v>
      </c>
      <c r="D36" s="20">
        <v>0.38771</v>
      </c>
      <c r="E36" s="20">
        <v>48867892</v>
      </c>
      <c r="F36" s="20">
        <v>8443188</v>
      </c>
      <c r="G36" s="37">
        <f t="shared" si="0"/>
        <v>2.2440066959683951</v>
      </c>
      <c r="H36" s="12">
        <f>(IF(G36 &lt; Daily!ntcr, Daily!base_int*100, IF(G36 &gt; Daily!ctcr, Daily!upper_limit_int*100, (Daily!base_int + ((G36 - Daily!ntcr) / (Daily!ctcr - Daily!ntcr)) ^ Daily!exponent * (Daily!upper_limit_int - Daily!base_int)) * 100)))/100</f>
        <v>0.16506845225823871</v>
      </c>
      <c r="I36" s="51"/>
      <c r="J36" s="55">
        <f t="shared" si="1"/>
        <v>0.17891996830049769</v>
      </c>
      <c r="K36" s="50">
        <f t="shared" si="2"/>
        <v>-1.5193843621490899E-2</v>
      </c>
      <c r="L36" s="50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spans="1:29" ht="15.75" customHeight="1">
      <c r="A37" s="1">
        <v>45052</v>
      </c>
      <c r="B37" s="20">
        <v>1683331200</v>
      </c>
      <c r="C37" s="20">
        <v>0.97664899999999999</v>
      </c>
      <c r="D37" s="20">
        <v>0.39453500000000002</v>
      </c>
      <c r="E37" s="20">
        <v>49013501</v>
      </c>
      <c r="F37" s="20">
        <v>8473732</v>
      </c>
      <c r="G37" s="37">
        <f t="shared" si="0"/>
        <v>2.2820572584824492</v>
      </c>
      <c r="H37" s="12">
        <f>(IF(G37 &lt; Daily!ntcr, Daily!base_int*100, IF(G37 &gt; Daily!ctcr, Daily!upper_limit_int*100, (Daily!base_int + ((G37 - Daily!ntcr) / (Daily!ctcr - Daily!ntcr)) ^ Daily!exponent * (Daily!upper_limit_int - Daily!base_int)) * 100)))/100</f>
        <v>0.17521526892865313</v>
      </c>
      <c r="I37" s="51"/>
      <c r="J37" s="55">
        <f t="shared" si="1"/>
        <v>0.17831043890289225</v>
      </c>
      <c r="K37" s="50">
        <f t="shared" si="2"/>
        <v>-3.4067153230306069E-3</v>
      </c>
      <c r="L37" s="50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spans="1:29" ht="15.75" customHeight="1">
      <c r="A38" s="1">
        <v>45053</v>
      </c>
      <c r="B38" s="20">
        <v>1683417600</v>
      </c>
      <c r="C38" s="20">
        <v>0.95169499999999996</v>
      </c>
      <c r="D38" s="20">
        <v>0.38026100000000002</v>
      </c>
      <c r="E38" s="20">
        <v>49395940</v>
      </c>
      <c r="F38" s="20">
        <v>8544739</v>
      </c>
      <c r="G38" s="37">
        <f t="shared" si="0"/>
        <v>2.1982356091087163</v>
      </c>
      <c r="H38" s="12">
        <f>(IF(G38 &lt; Daily!ntcr, Daily!base_int*100, IF(G38 &gt; Daily!ctcr, Daily!upper_limit_int*100, (Daily!base_int + ((G38 - Daily!ntcr) / (Daily!ctcr - Daily!ntcr)) ^ Daily!exponent * (Daily!upper_limit_int - Daily!base_int)) * 100)))/100</f>
        <v>0.15286282909565768</v>
      </c>
      <c r="I38" s="51"/>
      <c r="J38" s="55">
        <f t="shared" si="1"/>
        <v>0.177809176259065</v>
      </c>
      <c r="K38" s="50">
        <f t="shared" si="2"/>
        <v>-2.8111794626910491E-3</v>
      </c>
      <c r="L38" s="50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spans="1:29" ht="15.75" customHeight="1">
      <c r="A39" s="1">
        <v>45054</v>
      </c>
      <c r="B39" s="20">
        <v>1683504000</v>
      </c>
      <c r="C39" s="20">
        <v>0.97578299999999996</v>
      </c>
      <c r="D39" s="20">
        <v>0.37809100000000001</v>
      </c>
      <c r="E39" s="20">
        <v>49387795</v>
      </c>
      <c r="F39" s="20">
        <v>8540665</v>
      </c>
      <c r="G39" s="37">
        <f t="shared" si="0"/>
        <v>2.1863731687573509</v>
      </c>
      <c r="H39" s="12">
        <f>(IF(G39 &lt; Daily!ntcr, Daily!base_int*100, IF(G39 &gt; Daily!ctcr, Daily!upper_limit_int*100, (Daily!base_int + ((G39 - Daily!ntcr) / (Daily!ctcr - Daily!ntcr)) ^ Daily!exponent * (Daily!upper_limit_int - Daily!base_int)) * 100)))/100</f>
        <v>0.14969951166862691</v>
      </c>
      <c r="I39" s="51"/>
      <c r="J39" s="55">
        <f t="shared" si="1"/>
        <v>0.17567195878348529</v>
      </c>
      <c r="K39" s="50">
        <f t="shared" si="2"/>
        <v>-1.2019725418815352E-2</v>
      </c>
      <c r="L39" s="50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spans="1:29" ht="15.75" customHeight="1">
      <c r="A40" s="1">
        <v>45055</v>
      </c>
      <c r="B40" s="20">
        <v>1683590400</v>
      </c>
      <c r="C40" s="20">
        <v>0.98277099999999995</v>
      </c>
      <c r="D40" s="20">
        <v>0.36614600000000003</v>
      </c>
      <c r="E40" s="20">
        <v>49412523</v>
      </c>
      <c r="F40" s="20">
        <v>8509742</v>
      </c>
      <c r="G40" s="37">
        <f t="shared" si="0"/>
        <v>2.1260571291536219</v>
      </c>
      <c r="H40" s="12">
        <f>(IF(G40 &lt; Daily!ntcr, Daily!base_int*100, IF(G40 &gt; Daily!ctcr, Daily!upper_limit_int*100, (Daily!base_int + ((G40 - Daily!ntcr) / (Daily!ctcr - Daily!ntcr)) ^ Daily!exponent * (Daily!upper_limit_int - Daily!base_int)) * 100)))/100</f>
        <v>0.13361523444096585</v>
      </c>
      <c r="I40" s="51"/>
      <c r="J40" s="55">
        <f t="shared" si="1"/>
        <v>0.17319752862972554</v>
      </c>
      <c r="K40" s="50">
        <f t="shared" si="2"/>
        <v>-1.4085515815358329E-2</v>
      </c>
      <c r="L40" s="50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spans="1:29" ht="15.75" customHeight="1">
      <c r="A41" s="1">
        <v>45056</v>
      </c>
      <c r="B41" s="20">
        <v>1683676800</v>
      </c>
      <c r="C41" s="20">
        <v>0.98085199999999995</v>
      </c>
      <c r="D41" s="20">
        <v>0.36357800000000001</v>
      </c>
      <c r="E41" s="20">
        <v>49419654</v>
      </c>
      <c r="F41" s="20">
        <v>8478914</v>
      </c>
      <c r="G41" s="37">
        <f t="shared" si="0"/>
        <v>2.1191273979205358</v>
      </c>
      <c r="H41" s="12">
        <f>(IF(G41 &lt; Daily!ntcr, Daily!base_int*100, IF(G41 &gt; Daily!ctcr, Daily!upper_limit_int*100, (Daily!base_int + ((G41 - Daily!ntcr) / (Daily!ctcr - Daily!ntcr)) ^ Daily!exponent * (Daily!upper_limit_int - Daily!base_int)) * 100)))/100</f>
        <v>0.13176730611214291</v>
      </c>
      <c r="I41" s="51"/>
      <c r="J41" s="55">
        <f t="shared" si="1"/>
        <v>0.17112799812444807</v>
      </c>
      <c r="K41" s="50">
        <f t="shared" si="2"/>
        <v>-1.1948960944482501E-2</v>
      </c>
      <c r="L41" s="50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spans="1:29" ht="15.75" customHeight="1">
      <c r="A42" s="1">
        <v>45057</v>
      </c>
      <c r="B42" s="20">
        <v>1683763200</v>
      </c>
      <c r="C42" s="20">
        <v>0.97356100000000001</v>
      </c>
      <c r="D42" s="20">
        <v>0.37060900000000002</v>
      </c>
      <c r="E42" s="20">
        <v>49459796</v>
      </c>
      <c r="F42" s="20">
        <v>8499363</v>
      </c>
      <c r="G42" s="37">
        <f t="shared" si="0"/>
        <v>2.156661097515661</v>
      </c>
      <c r="H42" s="12">
        <f>(IF(G42 &lt; Daily!ntcr, Daily!base_int*100, IF(G42 &gt; Daily!ctcr, Daily!upper_limit_int*100, (Daily!base_int + ((G42 - Daily!ntcr) / (Daily!ctcr - Daily!ntcr)) ^ Daily!exponent * (Daily!upper_limit_int - Daily!base_int)) * 100)))/100</f>
        <v>0.14177629267084296</v>
      </c>
      <c r="I42" s="51"/>
      <c r="J42" s="55">
        <f t="shared" si="1"/>
        <v>0.16855634562305247</v>
      </c>
      <c r="K42" s="50">
        <f t="shared" si="2"/>
        <v>-1.5027654910831356E-2</v>
      </c>
      <c r="L42" s="50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spans="1:29" ht="15.75" customHeight="1">
      <c r="A43" s="1">
        <v>45058</v>
      </c>
      <c r="B43" s="20">
        <v>1683849600</v>
      </c>
      <c r="C43" s="20">
        <v>0.96591199999999999</v>
      </c>
      <c r="D43" s="20">
        <v>0.36062899999999998</v>
      </c>
      <c r="E43" s="20">
        <v>49872897</v>
      </c>
      <c r="F43" s="20">
        <v>8526802</v>
      </c>
      <c r="G43" s="37">
        <f t="shared" si="0"/>
        <v>2.1093034612757515</v>
      </c>
      <c r="H43" s="12">
        <f>(IF(G43 &lt; Daily!ntcr, Daily!base_int*100, IF(G43 &gt; Daily!ctcr, Daily!upper_limit_int*100, (Daily!base_int + ((G43 - Daily!ntcr) / (Daily!ctcr - Daily!ntcr)) ^ Daily!exponent * (Daily!upper_limit_int - Daily!base_int)) * 100)))/100</f>
        <v>0.12914758967353374</v>
      </c>
      <c r="I43" s="51"/>
      <c r="J43" s="55">
        <f t="shared" si="1"/>
        <v>0.16440538283457626</v>
      </c>
      <c r="K43" s="50">
        <f t="shared" si="2"/>
        <v>-2.4626558989117697E-2</v>
      </c>
      <c r="L43" s="50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spans="1:29" ht="15.75" customHeight="1">
      <c r="A44" s="1">
        <v>45059</v>
      </c>
      <c r="B44" s="20">
        <v>1683936000</v>
      </c>
      <c r="C44" s="20">
        <v>0.96990200000000004</v>
      </c>
      <c r="D44" s="20">
        <v>0.37081199999999997</v>
      </c>
      <c r="E44" s="20">
        <v>50142816</v>
      </c>
      <c r="F44" s="20">
        <v>8563518</v>
      </c>
      <c r="G44" s="37">
        <f t="shared" si="0"/>
        <v>2.171252268821295</v>
      </c>
      <c r="H44" s="12">
        <f>(IF(G44 &lt; Daily!ntcr, Daily!base_int*100, IF(G44 &gt; Daily!ctcr, Daily!upper_limit_int*100, (Daily!base_int + ((G44 - Daily!ntcr) / (Daily!ctcr - Daily!ntcr)) ^ Daily!exponent * (Daily!upper_limit_int - Daily!base_int)) * 100)))/100</f>
        <v>0.14566727168567867</v>
      </c>
      <c r="I44" s="51"/>
      <c r="J44" s="55">
        <f t="shared" si="1"/>
        <v>0.16044353829717892</v>
      </c>
      <c r="K44" s="50">
        <f t="shared" si="2"/>
        <v>-2.4098022029994781E-2</v>
      </c>
      <c r="L44" s="50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spans="1:29" ht="15.75" customHeight="1">
      <c r="A45" s="1">
        <v>45060</v>
      </c>
      <c r="B45" s="20">
        <v>1684022400</v>
      </c>
      <c r="C45" s="20">
        <v>0.96429100000000001</v>
      </c>
      <c r="D45" s="20">
        <v>0.365093</v>
      </c>
      <c r="E45" s="20">
        <v>50117845</v>
      </c>
      <c r="F45" s="20">
        <v>8570335</v>
      </c>
      <c r="G45" s="37">
        <f t="shared" si="0"/>
        <v>2.1350010687546055</v>
      </c>
      <c r="H45" s="12">
        <f>(IF(G45 &lt; Daily!ntcr, Daily!base_int*100, IF(G45 &gt; Daily!ctcr, Daily!upper_limit_int*100, (Daily!base_int + ((G45 - Daily!ntcr) / (Daily!ctcr - Daily!ntcr)) ^ Daily!exponent * (Daily!upper_limit_int - Daily!base_int)) * 100)))/100</f>
        <v>0.13600028500122813</v>
      </c>
      <c r="I45" s="51"/>
      <c r="J45" s="55">
        <f t="shared" si="1"/>
        <v>0.15644476270242846</v>
      </c>
      <c r="K45" s="50">
        <f t="shared" si="2"/>
        <v>-2.492325734766454E-2</v>
      </c>
      <c r="L45" s="50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spans="1:29" ht="15.75" customHeight="1">
      <c r="A46" s="1">
        <v>45061</v>
      </c>
      <c r="B46" s="20">
        <v>1684108800</v>
      </c>
      <c r="C46" s="20">
        <v>0.96430700000000003</v>
      </c>
      <c r="D46" s="20">
        <v>0.37081900000000001</v>
      </c>
      <c r="E46" s="20">
        <v>50186010</v>
      </c>
      <c r="F46" s="20">
        <v>8577041</v>
      </c>
      <c r="G46" s="37">
        <f t="shared" si="0"/>
        <v>2.1697373304138341</v>
      </c>
      <c r="H46" s="12">
        <f>(IF(G46 &lt; Daily!ntcr, Daily!base_int*100, IF(G46 &gt; Daily!ctcr, Daily!upper_limit_int*100, (Daily!base_int + ((G46 - Daily!ntcr) / (Daily!ctcr - Daily!ntcr)) ^ Daily!exponent * (Daily!upper_limit_int - Daily!base_int)) * 100)))/100</f>
        <v>0.14526328811035577</v>
      </c>
      <c r="I46" s="51">
        <f>AVERAGE(H32:H46)</f>
        <v>0.15328700416935614</v>
      </c>
      <c r="J46" s="55">
        <f t="shared" si="1"/>
        <v>0.15328700416935614</v>
      </c>
      <c r="K46" s="50">
        <f t="shared" si="2"/>
        <v>-2.018449501616526E-2</v>
      </c>
      <c r="L46" s="50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 t="e">
        <f>AVERAGE(W32:W46)</f>
        <v>#DIV/0!</v>
      </c>
      <c r="Y46" s="51"/>
      <c r="Z46" s="51"/>
      <c r="AA46" s="51"/>
      <c r="AB46" s="51"/>
      <c r="AC46" s="51"/>
    </row>
    <row r="47" spans="1:29" ht="15.75" customHeight="1">
      <c r="A47" s="1">
        <v>45062</v>
      </c>
      <c r="B47" s="20">
        <v>1684195200</v>
      </c>
      <c r="C47" s="20">
        <v>0.94872400000000001</v>
      </c>
      <c r="D47" s="20">
        <v>0.368085</v>
      </c>
      <c r="E47" s="20">
        <v>50584760</v>
      </c>
      <c r="F47" s="20">
        <v>8650086</v>
      </c>
      <c r="G47" s="37">
        <f t="shared" si="0"/>
        <v>2.1525209558147744</v>
      </c>
      <c r="H47" s="12">
        <f>(IF(G47 &lt; Daily!ntcr, Daily!base_int*100, IF(G47 &gt; Daily!ctcr, Daily!upper_limit_int*100, (Daily!base_int + ((G47 - Daily!ntcr) / (Daily!ctcr - Daily!ntcr)) ^ Daily!exponent * (Daily!upper_limit_int - Daily!base_int)) * 100)))/100</f>
        <v>0.14067225488393986</v>
      </c>
      <c r="I47" s="51"/>
      <c r="J47" s="55">
        <f t="shared" si="1"/>
        <v>0.15054522664352235</v>
      </c>
      <c r="K47" s="50">
        <f t="shared" si="2"/>
        <v>-1.7886562143288987E-2</v>
      </c>
      <c r="L47" s="50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 spans="1:29" ht="15.75" customHeight="1">
      <c r="A48" s="1">
        <v>45063</v>
      </c>
      <c r="B48" s="20">
        <v>1684281600</v>
      </c>
      <c r="C48" s="20">
        <v>0.98165400000000003</v>
      </c>
      <c r="D48" s="20">
        <v>0.368087</v>
      </c>
      <c r="E48" s="20">
        <v>49368364</v>
      </c>
      <c r="F48" s="20">
        <v>8410004</v>
      </c>
      <c r="G48" s="37">
        <f t="shared" si="0"/>
        <v>2.1607424918784819</v>
      </c>
      <c r="H48" s="12">
        <f>(IF(G48 &lt; Daily!ntcr, Daily!base_int*100, IF(G48 &gt; Daily!ctcr, Daily!upper_limit_int*100, (Daily!base_int + ((G48 - Daily!ntcr) / (Daily!ctcr - Daily!ntcr)) ^ Daily!exponent * (Daily!upper_limit_int - Daily!base_int)) * 100)))/100</f>
        <v>0.1428646645009285</v>
      </c>
      <c r="I48" s="51"/>
      <c r="J48" s="55">
        <f t="shared" si="1"/>
        <v>0.14907650400977301</v>
      </c>
      <c r="K48" s="50">
        <f t="shared" si="2"/>
        <v>-9.7560226019463014E-3</v>
      </c>
      <c r="L48" s="50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spans="1:29" ht="15.75" customHeight="1">
      <c r="A49" s="1">
        <v>45064</v>
      </c>
      <c r="B49" s="20">
        <v>1684368000</v>
      </c>
      <c r="C49" s="20">
        <v>0.981657</v>
      </c>
      <c r="D49" s="20">
        <v>0.375195</v>
      </c>
      <c r="E49" s="20">
        <v>49423117</v>
      </c>
      <c r="F49" s="20">
        <v>8427596</v>
      </c>
      <c r="G49" s="37">
        <f t="shared" si="0"/>
        <v>2.2003079386832258</v>
      </c>
      <c r="H49" s="12">
        <f>(IF(G49 &lt; Daily!ntcr, Daily!base_int*100, IF(G49 &gt; Daily!ctcr, Daily!upper_limit_int*100, (Daily!base_int + ((G49 - Daily!ntcr) / (Daily!ctcr - Daily!ntcr)) ^ Daily!exponent * (Daily!upper_limit_int - Daily!base_int)) * 100)))/100</f>
        <v>0.15341545031552689</v>
      </c>
      <c r="I49" s="51"/>
      <c r="J49" s="55">
        <f t="shared" si="1"/>
        <v>0.14783716850265669</v>
      </c>
      <c r="K49" s="50">
        <f t="shared" si="2"/>
        <v>-8.3134194442544551E-3</v>
      </c>
      <c r="L49" s="50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spans="1:29" ht="15.75" customHeight="1">
      <c r="A50" s="1">
        <v>45065</v>
      </c>
      <c r="B50" s="20">
        <v>1684454400</v>
      </c>
      <c r="C50" s="20">
        <v>0.97110799999999997</v>
      </c>
      <c r="D50" s="20">
        <v>0.37273899999999999</v>
      </c>
      <c r="E50" s="20">
        <v>49456301</v>
      </c>
      <c r="F50" s="20">
        <v>8451151</v>
      </c>
      <c r="G50" s="37">
        <f t="shared" si="0"/>
        <v>2.1812759206928143</v>
      </c>
      <c r="H50" s="12">
        <f>(IF(G50 &lt; Daily!ntcr, Daily!base_int*100, IF(G50 &gt; Daily!ctcr, Daily!upper_limit_int*100, (Daily!base_int + ((G50 - Daily!ntcr) / (Daily!ctcr - Daily!ntcr)) ^ Daily!exponent * (Daily!upper_limit_int - Daily!base_int)) * 100)))/100</f>
        <v>0.14834024551808381</v>
      </c>
      <c r="I50" s="51"/>
      <c r="J50" s="55">
        <f t="shared" si="1"/>
        <v>0.1460917296576269</v>
      </c>
      <c r="K50" s="50">
        <f t="shared" si="2"/>
        <v>-1.180649536722167E-2</v>
      </c>
      <c r="L50" s="50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spans="1:29" ht="15.75" customHeight="1">
      <c r="A51" s="1">
        <v>45066</v>
      </c>
      <c r="B51" s="20">
        <v>1684540800</v>
      </c>
      <c r="C51" s="20">
        <v>0.95699699999999999</v>
      </c>
      <c r="D51" s="20">
        <v>0.36859900000000001</v>
      </c>
      <c r="E51" s="20">
        <v>50738271</v>
      </c>
      <c r="F51" s="20">
        <v>8680496</v>
      </c>
      <c r="G51" s="37">
        <f t="shared" si="0"/>
        <v>2.1544939312602644</v>
      </c>
      <c r="H51" s="12">
        <f>(IF(G51 &lt; Daily!ntcr, Daily!base_int*100, IF(G51 &gt; Daily!ctcr, Daily!upper_limit_int*100, (Daily!base_int + ((G51 - Daily!ntcr) / (Daily!ctcr - Daily!ntcr)) ^ Daily!exponent * (Daily!upper_limit_int - Daily!base_int)) * 100)))/100</f>
        <v>0.14119838166940385</v>
      </c>
      <c r="I51" s="51"/>
      <c r="J51" s="55">
        <f t="shared" si="1"/>
        <v>0.14450039161837125</v>
      </c>
      <c r="K51" s="50">
        <f t="shared" si="2"/>
        <v>-1.0892731867745198E-2</v>
      </c>
      <c r="L51" s="50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spans="1:29" ht="15.75" customHeight="1">
      <c r="A52" s="1">
        <v>45067</v>
      </c>
      <c r="B52" s="20">
        <v>1684627200</v>
      </c>
      <c r="C52" s="20">
        <v>0.966194</v>
      </c>
      <c r="D52" s="20">
        <v>0.36646800000000002</v>
      </c>
      <c r="E52" s="20">
        <v>50976579</v>
      </c>
      <c r="F52" s="20">
        <v>8727568</v>
      </c>
      <c r="G52" s="37">
        <f t="shared" si="0"/>
        <v>2.1404914808996049</v>
      </c>
      <c r="H52" s="12">
        <f>(IF(G52 &lt; Daily!ntcr, Daily!base_int*100, IF(G52 &gt; Daily!ctcr, Daily!upper_limit_int*100, (Daily!base_int + ((G52 - Daily!ntcr) / (Daily!ctcr - Daily!ntcr)) ^ Daily!exponent * (Daily!upper_limit_int - Daily!base_int)) * 100)))/100</f>
        <v>0.13746439490656132</v>
      </c>
      <c r="I52" s="51"/>
      <c r="J52" s="55">
        <f t="shared" si="1"/>
        <v>0.1419836666835651</v>
      </c>
      <c r="K52" s="50">
        <f t="shared" si="2"/>
        <v>-1.7416734353584817E-2</v>
      </c>
      <c r="L52" s="50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spans="1:29" ht="15.75" customHeight="1">
      <c r="A53" s="1">
        <v>45068</v>
      </c>
      <c r="B53" s="20">
        <v>1684713600</v>
      </c>
      <c r="C53" s="20">
        <v>0.971966</v>
      </c>
      <c r="D53" s="20">
        <v>0.36109400000000003</v>
      </c>
      <c r="E53" s="20">
        <v>51275236</v>
      </c>
      <c r="F53" s="20">
        <v>8793766</v>
      </c>
      <c r="G53" s="37">
        <f t="shared" si="0"/>
        <v>2.1054892827696348</v>
      </c>
      <c r="H53" s="12">
        <f>(IF(G53 &lt; Daily!ntcr, Daily!base_int*100, IF(G53 &gt; Daily!ctcr, Daily!upper_limit_int*100, (Daily!base_int + ((G53 - Daily!ntcr) / (Daily!ctcr - Daily!ntcr)) ^ Daily!exponent * (Daily!upper_limit_int - Daily!base_int)) * 100)))/100</f>
        <v>0.12813047540523595</v>
      </c>
      <c r="I53" s="51"/>
      <c r="J53" s="55">
        <f t="shared" si="1"/>
        <v>0.14033484310420366</v>
      </c>
      <c r="K53" s="50">
        <f t="shared" si="2"/>
        <v>-1.1612769397173928E-2</v>
      </c>
      <c r="L53" s="50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 spans="1:29" ht="15.75" customHeight="1">
      <c r="A54" s="1">
        <v>45069</v>
      </c>
      <c r="B54" s="20">
        <v>1684800000</v>
      </c>
      <c r="C54" s="20">
        <v>0.960928</v>
      </c>
      <c r="D54" s="20">
        <v>0.36824600000000002</v>
      </c>
      <c r="E54" s="20">
        <v>51593961</v>
      </c>
      <c r="F54" s="20">
        <v>8861591</v>
      </c>
      <c r="G54" s="37">
        <f t="shared" si="0"/>
        <v>2.144002105536805</v>
      </c>
      <c r="H54" s="12">
        <f>(IF(G54 &lt; Daily!ntcr, Daily!base_int*100, IF(G54 &gt; Daily!ctcr, Daily!upper_limit_int*100, (Daily!base_int + ((G54 - Daily!ntcr) / (Daily!ctcr - Daily!ntcr)) ^ Daily!exponent * (Daily!upper_limit_int - Daily!base_int)) * 100)))/100</f>
        <v>0.13840056147648136</v>
      </c>
      <c r="I54" s="51"/>
      <c r="J54" s="55">
        <f t="shared" si="1"/>
        <v>0.1395815797580606</v>
      </c>
      <c r="K54" s="50">
        <f t="shared" si="2"/>
        <v>-5.3676145530282549E-3</v>
      </c>
      <c r="L54" s="50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 spans="1:29" ht="15.75" customHeight="1">
      <c r="A55" s="1">
        <v>45070</v>
      </c>
      <c r="B55" s="20">
        <v>1684886400</v>
      </c>
      <c r="C55" s="20">
        <v>0.97269300000000003</v>
      </c>
      <c r="D55" s="20">
        <v>0.370583</v>
      </c>
      <c r="E55" s="20">
        <v>51690408</v>
      </c>
      <c r="F55" s="20">
        <v>8901614</v>
      </c>
      <c r="G55" s="37">
        <f t="shared" si="0"/>
        <v>2.1519228386968923</v>
      </c>
      <c r="H55" s="12">
        <f>(IF(G55 &lt; Daily!ntcr, Daily!base_int*100, IF(G55 &gt; Daily!ctcr, Daily!upper_limit_int*100, (Daily!base_int + ((G55 - Daily!ntcr) / (Daily!ctcr - Daily!ntcr)) ^ Daily!exponent * (Daily!upper_limit_int - Daily!base_int)) * 100)))/100</f>
        <v>0.14051275698583796</v>
      </c>
      <c r="I55" s="51"/>
      <c r="J55" s="55">
        <f t="shared" si="1"/>
        <v>0.14004141459438543</v>
      </c>
      <c r="K55" s="50">
        <f t="shared" si="2"/>
        <v>3.2943805129721504E-3</v>
      </c>
      <c r="L55" s="50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 spans="1:29" ht="15.75" customHeight="1">
      <c r="A56" s="1">
        <v>45071</v>
      </c>
      <c r="B56" s="20">
        <v>1684972800</v>
      </c>
      <c r="C56" s="20">
        <v>0.976962</v>
      </c>
      <c r="D56" s="20">
        <v>0.36448599999999998</v>
      </c>
      <c r="E56" s="20">
        <v>51747263</v>
      </c>
      <c r="F56" s="20">
        <v>8898104</v>
      </c>
      <c r="G56" s="37">
        <f t="shared" si="0"/>
        <v>2.1196822268899083</v>
      </c>
      <c r="H56" s="12">
        <f>(IF(G56 &lt; Daily!ntcr, Daily!base_int*100, IF(G56 &gt; Daily!ctcr, Daily!upper_limit_int*100, (Daily!base_int + ((G56 - Daily!ntcr) / (Daily!ctcr - Daily!ntcr)) ^ Daily!exponent * (Daily!upper_limit_int - Daily!base_int)) * 100)))/100</f>
        <v>0.13191526050397553</v>
      </c>
      <c r="I56" s="51"/>
      <c r="J56" s="55">
        <f t="shared" si="1"/>
        <v>0.14005127822050761</v>
      </c>
      <c r="K56" s="50">
        <f t="shared" si="2"/>
        <v>7.0433636726319193E-5</v>
      </c>
      <c r="L56" s="50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spans="1:29" ht="15.75" customHeight="1">
      <c r="A57" s="1">
        <v>45072</v>
      </c>
      <c r="B57" s="20">
        <v>1685059200</v>
      </c>
      <c r="C57" s="20">
        <v>0.96650400000000003</v>
      </c>
      <c r="D57" s="20">
        <v>0.35855700000000001</v>
      </c>
      <c r="E57" s="20">
        <v>51790924</v>
      </c>
      <c r="F57" s="20">
        <v>8901675</v>
      </c>
      <c r="G57" s="37">
        <f t="shared" si="0"/>
        <v>2.0861240538065027</v>
      </c>
      <c r="H57" s="12">
        <f>(IF(G57 &lt; Daily!ntcr, Daily!base_int*100, IF(G57 &gt; Daily!ctcr, Daily!upper_limit_int*100, (Daily!base_int + ((G57 - Daily!ntcr) / (Daily!ctcr - Daily!ntcr)) ^ Daily!exponent * (Daily!upper_limit_int - Daily!base_int)) * 100)))/100</f>
        <v>0.12296641434840072</v>
      </c>
      <c r="I57" s="51"/>
      <c r="J57" s="55">
        <f t="shared" si="1"/>
        <v>0.13879728633234478</v>
      </c>
      <c r="K57" s="50">
        <f t="shared" si="2"/>
        <v>-8.9538053782589611E-3</v>
      </c>
      <c r="L57" s="50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 spans="1:29" ht="15.75" customHeight="1">
      <c r="A58" s="1">
        <v>45073</v>
      </c>
      <c r="B58" s="20">
        <v>1685145600</v>
      </c>
      <c r="C58" s="20">
        <v>0.96545499999999995</v>
      </c>
      <c r="D58" s="20">
        <v>0.36299799999999999</v>
      </c>
      <c r="E58" s="20">
        <v>52412732</v>
      </c>
      <c r="F58" s="20">
        <v>9020832</v>
      </c>
      <c r="G58" s="37">
        <f t="shared" si="0"/>
        <v>2.1090867106865532</v>
      </c>
      <c r="H58" s="12">
        <f>(IF(G58 &lt; Daily!ntcr, Daily!base_int*100, IF(G58 &gt; Daily!ctcr, Daily!upper_limit_int*100, (Daily!base_int + ((G58 - Daily!ntcr) / (Daily!ctcr - Daily!ntcr)) ^ Daily!exponent * (Daily!upper_limit_int - Daily!base_int)) * 100)))/100</f>
        <v>0.1290897895164142</v>
      </c>
      <c r="I58" s="51"/>
      <c r="J58" s="55">
        <f t="shared" si="1"/>
        <v>0.1387934329885368</v>
      </c>
      <c r="K58" s="50">
        <f t="shared" si="2"/>
        <v>-2.7762385777174714E-5</v>
      </c>
      <c r="L58" s="50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spans="1:29" ht="15.75" customHeight="1">
      <c r="A59" s="1">
        <v>45074</v>
      </c>
      <c r="B59" s="20">
        <v>1685232000</v>
      </c>
      <c r="C59" s="20">
        <v>0.983491</v>
      </c>
      <c r="D59" s="20">
        <v>0.36705199999999999</v>
      </c>
      <c r="E59" s="20">
        <v>52808225</v>
      </c>
      <c r="F59" s="20">
        <v>9085848</v>
      </c>
      <c r="G59" s="37">
        <f t="shared" si="0"/>
        <v>2.1333577892454287</v>
      </c>
      <c r="H59" s="12">
        <f>(IF(G59 &lt; Daily!ntcr, Daily!base_int*100, IF(G59 &gt; Daily!ctcr, Daily!upper_limit_int*100, (Daily!base_int + ((G59 - Daily!ntcr) / (Daily!ctcr - Daily!ntcr)) ^ Daily!exponent * (Daily!upper_limit_int - Daily!base_int)) * 100)))/100</f>
        <v>0.13556207713211432</v>
      </c>
      <c r="I59" s="51"/>
      <c r="J59" s="55">
        <f t="shared" si="1"/>
        <v>0.13811975335163257</v>
      </c>
      <c r="K59" s="50">
        <f t="shared" si="2"/>
        <v>-4.8538293375873787E-3</v>
      </c>
      <c r="L59" s="50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 spans="1:29" ht="15.75" customHeight="1">
      <c r="A60" s="1">
        <v>45075</v>
      </c>
      <c r="B60" s="20">
        <v>1685318400</v>
      </c>
      <c r="C60" s="20">
        <v>0.99687999999999999</v>
      </c>
      <c r="D60" s="20">
        <v>0.383357</v>
      </c>
      <c r="E60" s="20">
        <v>53236895</v>
      </c>
      <c r="F60" s="20">
        <v>9204748</v>
      </c>
      <c r="G60" s="37">
        <f t="shared" si="0"/>
        <v>2.2171966420498421</v>
      </c>
      <c r="H60" s="12">
        <f>(IF(G60 &lt; Daily!ntcr, Daily!base_int*100, IF(G60 &gt; Daily!ctcr, Daily!upper_limit_int*100, (Daily!base_int + ((G60 - Daily!ntcr) / (Daily!ctcr - Daily!ntcr)) ^ Daily!exponent * (Daily!upper_limit_int - Daily!base_int)) * 100)))/100</f>
        <v>0.15791910454662458</v>
      </c>
      <c r="I60" s="51"/>
      <c r="J60" s="55">
        <f t="shared" si="1"/>
        <v>0.13958100798799231</v>
      </c>
      <c r="K60" s="50">
        <f t="shared" si="2"/>
        <v>1.0579620951389979E-2</v>
      </c>
      <c r="L60" s="50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 spans="1:29" ht="15.75" customHeight="1">
      <c r="A61" s="1">
        <v>45076</v>
      </c>
      <c r="B61" s="20">
        <v>1685404800</v>
      </c>
      <c r="C61" s="20">
        <v>0.987174</v>
      </c>
      <c r="D61" s="20">
        <v>0.37900299999999998</v>
      </c>
      <c r="E61" s="20">
        <v>53898534</v>
      </c>
      <c r="F61" s="20">
        <v>9383820</v>
      </c>
      <c r="G61" s="37">
        <f t="shared" si="0"/>
        <v>2.1769072810009145</v>
      </c>
      <c r="H61" s="12">
        <f>(IF(G61 &lt; Daily!ntcr, Daily!base_int*100, IF(G61 &gt; Daily!ctcr, Daily!upper_limit_int*100, (Daily!base_int + ((G61 - Daily!ntcr) / (Daily!ctcr - Daily!ntcr)) ^ Daily!exponent * (Daily!upper_limit_int - Daily!base_int)) * 100)))/100</f>
        <v>0.14717527493357718</v>
      </c>
      <c r="I61" s="51">
        <f>AVERAGE(H47:H61)</f>
        <v>0.13970847377620707</v>
      </c>
      <c r="J61" s="55">
        <f t="shared" si="1"/>
        <v>0.13970847377620707</v>
      </c>
      <c r="K61" s="50">
        <f t="shared" si="2"/>
        <v>9.1320294968588733E-4</v>
      </c>
      <c r="L61" s="50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 t="e">
        <f>AVERAGE(W47:W61)</f>
        <v>#DIV/0!</v>
      </c>
      <c r="Y61" s="51"/>
      <c r="Z61" s="51"/>
      <c r="AA61" s="51"/>
      <c r="AB61" s="51"/>
      <c r="AC61" s="51"/>
    </row>
    <row r="62" spans="1:29" ht="15.75" customHeight="1">
      <c r="A62" s="1">
        <v>45077</v>
      </c>
      <c r="B62" s="20">
        <v>1685491200</v>
      </c>
      <c r="C62" s="20">
        <v>0.98446100000000003</v>
      </c>
      <c r="D62" s="20">
        <v>0.37798100000000001</v>
      </c>
      <c r="E62" s="20">
        <v>54039980</v>
      </c>
      <c r="F62" s="20">
        <v>9419019</v>
      </c>
      <c r="G62" s="37">
        <f t="shared" si="0"/>
        <v>2.1686001143409945</v>
      </c>
      <c r="H62" s="12">
        <f>(IF(G62 &lt; Daily!ntcr, Daily!base_int*100, IF(G62 &gt; Daily!ctcr, Daily!upper_limit_int*100, (Daily!base_int + ((G62 - Daily!ntcr) / (Daily!ctcr - Daily!ntcr)) ^ Daily!exponent * (Daily!upper_limit_int - Daily!base_int)) * 100)))/100</f>
        <v>0.14496003049093187</v>
      </c>
      <c r="I62" s="51"/>
      <c r="J62" s="55">
        <f t="shared" si="1"/>
        <v>0.1399943254833399</v>
      </c>
      <c r="K62" s="50">
        <f t="shared" si="2"/>
        <v>2.0460584773884793E-3</v>
      </c>
      <c r="L62" s="50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spans="1:29" ht="15.75" customHeight="1">
      <c r="A63" s="1">
        <v>45078</v>
      </c>
      <c r="B63" s="20">
        <v>1685577600</v>
      </c>
      <c r="C63" s="20">
        <v>0.99431899999999995</v>
      </c>
      <c r="D63" s="20">
        <v>0.37508599999999997</v>
      </c>
      <c r="E63" s="20">
        <v>55644810</v>
      </c>
      <c r="F63" s="20">
        <v>9481306</v>
      </c>
      <c r="G63" s="37">
        <f t="shared" si="0"/>
        <v>2.2013411658330613</v>
      </c>
      <c r="H63" s="12">
        <f>(IF(G63 &lt; Daily!ntcr, Daily!base_int*100, IF(G63 &gt; Daily!ctcr, Daily!upper_limit_int*100, (Daily!base_int + ((G63 - Daily!ntcr) / (Daily!ctcr - Daily!ntcr)) ^ Daily!exponent * (Daily!upper_limit_int - Daily!base_int)) * 100)))/100</f>
        <v>0.15369097755548303</v>
      </c>
      <c r="I63" s="51"/>
      <c r="J63" s="55">
        <f t="shared" si="1"/>
        <v>0.14071607968697686</v>
      </c>
      <c r="K63" s="50">
        <f t="shared" si="2"/>
        <v>5.1555961368081604E-3</v>
      </c>
      <c r="L63" s="50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1:29" ht="15.75" customHeight="1">
      <c r="A64" s="1">
        <v>45079</v>
      </c>
      <c r="B64" s="20">
        <v>1685664000</v>
      </c>
      <c r="C64" s="20">
        <v>1.0030790000000001</v>
      </c>
      <c r="D64" s="20">
        <v>0.36517500000000003</v>
      </c>
      <c r="E64" s="20">
        <v>56216739</v>
      </c>
      <c r="F64" s="20">
        <v>9578564</v>
      </c>
      <c r="G64" s="37">
        <f t="shared" si="0"/>
        <v>2.1432176748336182</v>
      </c>
      <c r="H64" s="12">
        <f>(IF(G64 &lt; Daily!ntcr, Daily!base_int*100, IF(G64 &gt; Daily!ctcr, Daily!upper_limit_int*100, (Daily!base_int + ((G64 - Daily!ntcr) / (Daily!ctcr - Daily!ntcr)) ^ Daily!exponent * (Daily!upper_limit_int - Daily!base_int)) * 100)))/100</f>
        <v>0.13819137995563155</v>
      </c>
      <c r="I64" s="51"/>
      <c r="J64" s="55">
        <f t="shared" si="1"/>
        <v>0.13970114166298384</v>
      </c>
      <c r="K64" s="50">
        <f t="shared" si="2"/>
        <v>-7.2126655763204983E-3</v>
      </c>
      <c r="L64" s="50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spans="1:29" ht="15.75" customHeight="1">
      <c r="A65" s="1">
        <v>45080</v>
      </c>
      <c r="B65" s="20">
        <v>1685750400</v>
      </c>
      <c r="C65" s="20">
        <v>1.012734</v>
      </c>
      <c r="D65" s="20">
        <v>0.37848999999999999</v>
      </c>
      <c r="E65" s="20">
        <v>56554040</v>
      </c>
      <c r="F65" s="20">
        <v>9663967</v>
      </c>
      <c r="G65" s="37">
        <f t="shared" si="0"/>
        <v>2.2149432629064232</v>
      </c>
      <c r="H65" s="12">
        <f>(IF(G65 &lt; Daily!ntcr, Daily!base_int*100, IF(G65 &gt; Daily!ctcr, Daily!upper_limit_int*100, (Daily!base_int + ((G65 - Daily!ntcr) / (Daily!ctcr - Daily!ntcr)) ^ Daily!exponent * (Daily!upper_limit_int - Daily!base_int)) * 100)))/100</f>
        <v>0.15731820344171285</v>
      </c>
      <c r="I65" s="51"/>
      <c r="J65" s="55">
        <f t="shared" si="1"/>
        <v>0.14029967219122577</v>
      </c>
      <c r="K65" s="50">
        <f t="shared" si="2"/>
        <v>4.2843639008036671E-3</v>
      </c>
      <c r="L65" s="50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spans="1:29" ht="15.75" customHeight="1">
      <c r="A66" s="1">
        <v>45081</v>
      </c>
      <c r="B66" s="20">
        <v>1685836800</v>
      </c>
      <c r="C66" s="20">
        <v>1.0194019999999999</v>
      </c>
      <c r="D66" s="20">
        <v>0.375948</v>
      </c>
      <c r="E66" s="20">
        <v>57093882</v>
      </c>
      <c r="F66" s="20">
        <v>9762930</v>
      </c>
      <c r="G66" s="37">
        <f t="shared" si="0"/>
        <v>2.1985541994192315</v>
      </c>
      <c r="H66" s="12">
        <f>(IF(G66 &lt; Daily!ntcr, Daily!base_int*100, IF(G66 &gt; Daily!ctcr, Daily!upper_limit_int*100, (Daily!base_int + ((G66 - Daily!ntcr) / (Daily!ctcr - Daily!ntcr)) ^ Daily!exponent * (Daily!upper_limit_int - Daily!base_int)) * 100)))/100</f>
        <v>0.15294778651179508</v>
      </c>
      <c r="I66" s="51"/>
      <c r="J66" s="55">
        <f t="shared" si="1"/>
        <v>0.14108296584738517</v>
      </c>
      <c r="K66" s="50">
        <f t="shared" si="2"/>
        <v>5.5830041790245755E-3</v>
      </c>
      <c r="L66" s="50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1:29" ht="15.75" customHeight="1">
      <c r="A67" s="1">
        <v>45082</v>
      </c>
      <c r="B67" s="20">
        <v>1685923200</v>
      </c>
      <c r="C67" s="20">
        <v>1.008445</v>
      </c>
      <c r="D67" s="20">
        <v>0.37862499999999999</v>
      </c>
      <c r="E67" s="20">
        <v>57889811</v>
      </c>
      <c r="F67" s="20">
        <v>9982355</v>
      </c>
      <c r="G67" s="37">
        <f t="shared" si="0"/>
        <v>2.1957273298610396</v>
      </c>
      <c r="H67" s="12">
        <f>(IF(G67 &lt; Daily!ntcr, Daily!base_int*100, IF(G67 &gt; Daily!ctcr, Daily!upper_limit_int*100, (Daily!base_int + ((G67 - Daily!ntcr) / (Daily!ctcr - Daily!ntcr)) ^ Daily!exponent * (Daily!upper_limit_int - Daily!base_int)) * 100)))/100</f>
        <v>0.15219395462961055</v>
      </c>
      <c r="I67" s="51"/>
      <c r="J67" s="55">
        <f t="shared" si="1"/>
        <v>0.14206493649558843</v>
      </c>
      <c r="K67" s="50">
        <f t="shared" si="2"/>
        <v>6.9602353643847259E-3</v>
      </c>
      <c r="L67" s="50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 spans="1:29" ht="15.75" customHeight="1">
      <c r="A68" s="1">
        <v>45083</v>
      </c>
      <c r="B68" s="20">
        <v>1686009600</v>
      </c>
      <c r="C68" s="20">
        <v>0.98031000000000001</v>
      </c>
      <c r="D68" s="20">
        <v>0.35208</v>
      </c>
      <c r="E68" s="20">
        <v>63981426</v>
      </c>
      <c r="F68" s="20">
        <v>11552669</v>
      </c>
      <c r="G68" s="37">
        <f t="shared" si="0"/>
        <v>1.9499026992013706</v>
      </c>
      <c r="H68" s="12">
        <f>(IF(G68 &lt; Daily!ntcr, Daily!base_int*100, IF(G68 &gt; Daily!ctcr, Daily!upper_limit_int*100, (Daily!base_int + ((G68 - Daily!ntcr) / (Daily!ctcr - Daily!ntcr)) ^ Daily!exponent * (Daily!upper_limit_int - Daily!base_int)) * 100)))/100</f>
        <v>0.1</v>
      </c>
      <c r="I68" s="51"/>
      <c r="J68" s="55">
        <f t="shared" si="1"/>
        <v>0.14018957146857272</v>
      </c>
      <c r="K68" s="50">
        <f t="shared" si="2"/>
        <v>-1.3200759267392836E-2</v>
      </c>
      <c r="L68" s="50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</row>
    <row r="69" spans="1:29" ht="15.75" customHeight="1">
      <c r="A69" s="1">
        <v>45084</v>
      </c>
      <c r="B69" s="20">
        <v>1686096000</v>
      </c>
      <c r="C69" s="20">
        <v>0.98464700000000005</v>
      </c>
      <c r="D69" s="20">
        <v>0.354105</v>
      </c>
      <c r="E69" s="20">
        <v>64288174</v>
      </c>
      <c r="F69" s="20">
        <v>11569966</v>
      </c>
      <c r="G69" s="37">
        <f t="shared" si="0"/>
        <v>1.967573962989174</v>
      </c>
      <c r="H69" s="12">
        <f>(IF(G69 &lt; Daily!ntcr, Daily!base_int*100, IF(G69 &gt; Daily!ctcr, Daily!upper_limit_int*100, (Daily!base_int + ((G69 - Daily!ntcr) / (Daily!ctcr - Daily!ntcr)) ^ Daily!exponent * (Daily!upper_limit_int - Daily!base_int)) * 100)))/100</f>
        <v>0.1</v>
      </c>
      <c r="I69" s="51"/>
      <c r="J69" s="55">
        <f t="shared" si="1"/>
        <v>0.13762953403680731</v>
      </c>
      <c r="K69" s="50">
        <f t="shared" si="2"/>
        <v>-1.8261254421048867E-2</v>
      </c>
      <c r="L69" s="50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 spans="1:29" ht="15.75" customHeight="1">
      <c r="A70" s="1">
        <v>45085</v>
      </c>
      <c r="B70" s="20">
        <v>1686182400</v>
      </c>
      <c r="C70" s="20">
        <v>0.98849900000000002</v>
      </c>
      <c r="D70" s="20">
        <v>0.32239099999999998</v>
      </c>
      <c r="E70" s="20">
        <v>65293545</v>
      </c>
      <c r="F70" s="20">
        <v>11360716</v>
      </c>
      <c r="G70" s="37">
        <f t="shared" si="0"/>
        <v>1.8528806869298553</v>
      </c>
      <c r="H70" s="12">
        <f>(IF(G70 &lt; Daily!ntcr, Daily!base_int*100, IF(G70 &gt; Daily!ctcr, Daily!upper_limit_int*100, (Daily!base_int + ((G70 - Daily!ntcr) / (Daily!ctcr - Daily!ntcr)) ^ Daily!exponent * (Daily!upper_limit_int - Daily!base_int)) * 100)))/100</f>
        <v>0.1</v>
      </c>
      <c r="I70" s="51"/>
      <c r="J70" s="55">
        <f t="shared" si="1"/>
        <v>0.13492868357108481</v>
      </c>
      <c r="K70" s="50">
        <f t="shared" si="2"/>
        <v>-1.9624061685772909E-2</v>
      </c>
      <c r="L70" s="50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spans="1:29" ht="15.75" customHeight="1">
      <c r="A71" s="1">
        <v>45086</v>
      </c>
      <c r="B71" s="20">
        <v>1686268800</v>
      </c>
      <c r="C71" s="20">
        <v>0.989259</v>
      </c>
      <c r="D71" s="20">
        <v>0.32316699999999998</v>
      </c>
      <c r="E71" s="20">
        <v>65940335</v>
      </c>
      <c r="F71" s="20">
        <v>11449717</v>
      </c>
      <c r="G71" s="37">
        <f t="shared" si="0"/>
        <v>1.8611586854893445</v>
      </c>
      <c r="H71" s="12">
        <f>(IF(G71 &lt; Daily!ntcr, Daily!base_int*100, IF(G71 &gt; Daily!ctcr, Daily!upper_limit_int*100, (Daily!base_int + ((G71 - Daily!ntcr) / (Daily!ctcr - Daily!ntcr)) ^ Daily!exponent * (Daily!upper_limit_int - Daily!base_int)) * 100)))/100</f>
        <v>0.1</v>
      </c>
      <c r="I71" s="51"/>
      <c r="J71" s="55">
        <f t="shared" si="1"/>
        <v>0.13280099953748642</v>
      </c>
      <c r="K71" s="50">
        <f t="shared" si="2"/>
        <v>-1.5768952733296815E-2</v>
      </c>
      <c r="L71" s="50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spans="1:29" ht="15.75" customHeight="1">
      <c r="A72" s="1">
        <v>45087</v>
      </c>
      <c r="B72" s="20">
        <v>1686355200</v>
      </c>
      <c r="C72" s="20">
        <v>1.0149820000000001</v>
      </c>
      <c r="D72" s="20">
        <v>0.29522199999999998</v>
      </c>
      <c r="E72" s="20">
        <v>70163463</v>
      </c>
      <c r="F72" s="20">
        <v>11293337</v>
      </c>
      <c r="G72" s="37">
        <f t="shared" si="0"/>
        <v>1.8341609635651535</v>
      </c>
      <c r="H72" s="12">
        <f>(IF(G72 &lt; Daily!ntcr, Daily!base_int*100, IF(G72 &gt; Daily!ctcr, Daily!upper_limit_int*100, (Daily!base_int + ((G72 - Daily!ntcr) / (Daily!ctcr - Daily!ntcr)) ^ Daily!exponent * (Daily!upper_limit_int - Daily!base_int)) * 100)))/100</f>
        <v>0.1</v>
      </c>
      <c r="I72" s="51"/>
      <c r="J72" s="55">
        <f t="shared" si="1"/>
        <v>0.13126990524759302</v>
      </c>
      <c r="K72" s="50">
        <f t="shared" si="2"/>
        <v>-1.1529237695693806E-2</v>
      </c>
      <c r="L72" s="50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 spans="1:29" ht="15.75" customHeight="1">
      <c r="A73" s="1">
        <v>45088</v>
      </c>
      <c r="B73" s="20">
        <v>1686441600</v>
      </c>
      <c r="C73" s="20">
        <v>0.98027900000000001</v>
      </c>
      <c r="D73" s="20">
        <v>0.27631</v>
      </c>
      <c r="E73" s="20">
        <v>70974616</v>
      </c>
      <c r="F73" s="20">
        <v>10080622</v>
      </c>
      <c r="G73" s="37">
        <f t="shared" si="0"/>
        <v>1.9454152875645969</v>
      </c>
      <c r="H73" s="12">
        <f>(IF(G73 &lt; Daily!ntcr, Daily!base_int*100, IF(G73 &gt; Daily!ctcr, Daily!upper_limit_int*100, (Daily!base_int + ((G73 - Daily!ntcr) / (Daily!ctcr - Daily!ntcr)) ^ Daily!exponent * (Daily!upper_limit_int - Daily!base_int)) * 100)))/100</f>
        <v>0.1</v>
      </c>
      <c r="I73" s="51"/>
      <c r="J73" s="55">
        <f t="shared" si="1"/>
        <v>0.12933058594649877</v>
      </c>
      <c r="K73" s="50">
        <f t="shared" si="2"/>
        <v>-1.4773525565029089E-2</v>
      </c>
      <c r="L73" s="50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ht="15.75" customHeight="1">
      <c r="A74" s="1">
        <v>45089</v>
      </c>
      <c r="B74" s="20">
        <v>1686528000</v>
      </c>
      <c r="C74" s="20">
        <v>0.98510600000000004</v>
      </c>
      <c r="D74" s="20">
        <v>0.272899</v>
      </c>
      <c r="E74" s="20">
        <v>70875622</v>
      </c>
      <c r="F74" s="20">
        <v>8628983</v>
      </c>
      <c r="G74" s="37">
        <f t="shared" si="0"/>
        <v>2.2415024306083344</v>
      </c>
      <c r="H74" s="12">
        <f>(IF(G74 &lt; Daily!ntcr, Daily!base_int*100, IF(G74 &gt; Daily!ctcr, Daily!upper_limit_int*100, (Daily!base_int + ((G74 - Daily!ntcr) / (Daily!ctcr - Daily!ntcr)) ^ Daily!exponent * (Daily!upper_limit_int - Daily!base_int)) * 100)))/100</f>
        <v>0.16440064816222255</v>
      </c>
      <c r="I74" s="51"/>
      <c r="J74" s="55">
        <f t="shared" si="1"/>
        <v>0.13125315734850598</v>
      </c>
      <c r="K74" s="50">
        <f t="shared" si="2"/>
        <v>1.4865558583354366E-2</v>
      </c>
      <c r="L74" s="50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</row>
    <row r="75" spans="1:29" ht="15.75" customHeight="1">
      <c r="A75" s="1">
        <v>45090</v>
      </c>
      <c r="B75" s="20">
        <v>1686614400</v>
      </c>
      <c r="C75" s="20">
        <v>1.0120359999999999</v>
      </c>
      <c r="D75" s="20">
        <v>0.27565699999999999</v>
      </c>
      <c r="E75" s="20">
        <v>70884218</v>
      </c>
      <c r="F75" s="20">
        <v>8672064</v>
      </c>
      <c r="G75" s="37">
        <f t="shared" si="0"/>
        <v>2.2531811205759089</v>
      </c>
      <c r="H75" s="12">
        <f>(IF(G75 &lt; Daily!ntcr, Daily!base_int*100, IF(G75 &gt; Daily!ctcr, Daily!upper_limit_int*100, (Daily!base_int + ((G75 - Daily!ntcr) / (Daily!ctcr - Daily!ntcr)) ^ Daily!exponent * (Daily!upper_limit_int - Daily!base_int)) * 100)))/100</f>
        <v>0.16751496548690903</v>
      </c>
      <c r="I75" s="51"/>
      <c r="J75" s="55">
        <f t="shared" si="1"/>
        <v>0.1318928814111916</v>
      </c>
      <c r="K75" s="50">
        <f t="shared" si="2"/>
        <v>4.8739708484650812E-3</v>
      </c>
      <c r="L75" s="50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</row>
    <row r="76" spans="1:29" ht="15.75" customHeight="1">
      <c r="A76" s="1">
        <v>45091</v>
      </c>
      <c r="B76" s="20">
        <v>1686700800</v>
      </c>
      <c r="C76" s="20">
        <v>0.99175100000000005</v>
      </c>
      <c r="D76" s="20">
        <v>0.27491399999999999</v>
      </c>
      <c r="E76" s="20">
        <v>71236325</v>
      </c>
      <c r="F76" s="20">
        <v>8746097</v>
      </c>
      <c r="G76" s="37">
        <f t="shared" si="0"/>
        <v>2.2391545681519425</v>
      </c>
      <c r="H76" s="12">
        <f>(IF(G76 &lt; Daily!ntcr, Daily!base_int*100, IF(G76 &gt; Daily!ctcr, Daily!upper_limit_int*100, (Daily!base_int + ((G76 - Daily!ntcr) / (Daily!ctcr - Daily!ntcr)) ^ Daily!exponent * (Daily!upper_limit_int - Daily!base_int)) * 100)))/100</f>
        <v>0.16377455150718467</v>
      </c>
      <c r="I76" s="51">
        <f>AVERAGE(H62:H76)</f>
        <v>0.1329994998494321</v>
      </c>
      <c r="J76" s="55">
        <f t="shared" si="1"/>
        <v>0.1329994998494321</v>
      </c>
      <c r="K76" s="50">
        <f t="shared" si="2"/>
        <v>8.3902817680545638E-3</v>
      </c>
      <c r="L76" s="50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 t="e">
        <f>AVERAGE(W62:W76)</f>
        <v>#DIV/0!</v>
      </c>
      <c r="Y76" s="51"/>
      <c r="Z76" s="51"/>
      <c r="AA76" s="51"/>
      <c r="AB76" s="51"/>
      <c r="AC76" s="51"/>
    </row>
    <row r="77" spans="1:29" ht="15.75" customHeight="1">
      <c r="A77" s="1">
        <v>45092</v>
      </c>
      <c r="B77" s="20">
        <v>1686787200</v>
      </c>
      <c r="C77" s="20">
        <v>0.99944299999999997</v>
      </c>
      <c r="D77" s="20">
        <v>0.26320900000000003</v>
      </c>
      <c r="E77" s="20">
        <v>71579096</v>
      </c>
      <c r="F77" s="20">
        <v>8732641</v>
      </c>
      <c r="G77" s="37">
        <f t="shared" si="0"/>
        <v>2.1574529720234694</v>
      </c>
      <c r="H77" s="12">
        <f>(IF(G77 &lt; Daily!ntcr, Daily!base_int*100, IF(G77 &gt; Daily!ctcr, Daily!upper_limit_int*100, (Daily!base_int + ((G77 - Daily!ntcr) / (Daily!ctcr - Daily!ntcr)) ^ Daily!exponent * (Daily!upper_limit_int - Daily!base_int)) * 100)))/100</f>
        <v>0.14198745920625852</v>
      </c>
      <c r="I77" s="51"/>
      <c r="J77" s="55">
        <f t="shared" si="1"/>
        <v>0.13280132843045386</v>
      </c>
      <c r="K77" s="50">
        <f t="shared" si="2"/>
        <v>-1.4900162722610855E-3</v>
      </c>
      <c r="L77" s="50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 spans="1:29" ht="15.75" customHeight="1">
      <c r="A78" s="1">
        <v>45093</v>
      </c>
      <c r="B78" s="20">
        <v>1686873600</v>
      </c>
      <c r="C78" s="20">
        <v>1.013617</v>
      </c>
      <c r="D78" s="20">
        <v>0.26169999999999999</v>
      </c>
      <c r="E78" s="20">
        <v>71569161</v>
      </c>
      <c r="F78" s="20">
        <v>8704421</v>
      </c>
      <c r="G78" s="37">
        <f t="shared" si="0"/>
        <v>2.1517398381466153</v>
      </c>
      <c r="H78" s="12">
        <f>(IF(G78 &lt; Daily!ntcr, Daily!base_int*100, IF(G78 &gt; Daily!ctcr, Daily!upper_limit_int*100, (Daily!base_int + ((G78 - Daily!ntcr) / (Daily!ctcr - Daily!ntcr)) ^ Daily!exponent * (Daily!upper_limit_int - Daily!base_int)) * 100)))/100</f>
        <v>0.1404639568390974</v>
      </c>
      <c r="I78" s="51"/>
      <c r="J78" s="55">
        <f t="shared" si="1"/>
        <v>0.1319195270493615</v>
      </c>
      <c r="K78" s="50">
        <f t="shared" si="2"/>
        <v>-6.6400042191908648E-3</v>
      </c>
      <c r="L78" s="50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 spans="1:29" ht="15.75" customHeight="1">
      <c r="A79" s="1">
        <v>45094</v>
      </c>
      <c r="B79" s="20">
        <v>1686960000</v>
      </c>
      <c r="C79" s="20">
        <v>1.014356</v>
      </c>
      <c r="D79" s="20">
        <v>0.26334800000000003</v>
      </c>
      <c r="E79" s="20">
        <v>71938272</v>
      </c>
      <c r="F79" s="20">
        <v>8756829</v>
      </c>
      <c r="G79" s="37">
        <f t="shared" si="0"/>
        <v>2.1634315406474194</v>
      </c>
      <c r="H79" s="12">
        <f>(IF(G79 &lt; Daily!ntcr, Daily!base_int*100, IF(G79 &gt; Daily!ctcr, Daily!upper_limit_int*100, (Daily!base_int + ((G79 - Daily!ntcr) / (Daily!ctcr - Daily!ntcr)) ^ Daily!exponent * (Daily!upper_limit_int - Daily!base_int)) * 100)))/100</f>
        <v>0.14358174417264519</v>
      </c>
      <c r="I79" s="51"/>
      <c r="J79" s="55">
        <f t="shared" si="1"/>
        <v>0.13227888466382906</v>
      </c>
      <c r="K79" s="50">
        <f t="shared" si="2"/>
        <v>2.7240668800541101E-3</v>
      </c>
      <c r="L79" s="50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 spans="1:29" ht="15.75" customHeight="1">
      <c r="A80" s="1">
        <v>45095</v>
      </c>
      <c r="B80" s="20">
        <v>1687046400</v>
      </c>
      <c r="C80" s="20">
        <v>1.008542</v>
      </c>
      <c r="D80" s="20">
        <v>0.26696500000000001</v>
      </c>
      <c r="E80" s="20">
        <v>72647641</v>
      </c>
      <c r="F80" s="20">
        <v>8865323</v>
      </c>
      <c r="G80" s="37">
        <f t="shared" si="0"/>
        <v>2.1876673280336205</v>
      </c>
      <c r="H80" s="12">
        <f>(IF(G80 &lt; Daily!ntcr, Daily!base_int*100, IF(G80 &gt; Daily!ctcr, Daily!upper_limit_int*100, (Daily!base_int + ((G80 - Daily!ntcr) / (Daily!ctcr - Daily!ntcr)) ^ Daily!exponent * (Daily!upper_limit_int - Daily!base_int)) * 100)))/100</f>
        <v>0.15004462080896547</v>
      </c>
      <c r="I80" s="51"/>
      <c r="J80" s="55">
        <f t="shared" si="1"/>
        <v>0.13179397915497923</v>
      </c>
      <c r="K80" s="50">
        <f t="shared" si="2"/>
        <v>-3.6657816557961187E-3</v>
      </c>
      <c r="L80" s="50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spans="1:29" ht="15.75" customHeight="1">
      <c r="A81" s="1">
        <v>45096</v>
      </c>
      <c r="B81" s="20">
        <v>1687132800</v>
      </c>
      <c r="C81" s="20">
        <v>0.992201</v>
      </c>
      <c r="D81" s="20">
        <v>0.261127</v>
      </c>
      <c r="E81" s="20">
        <v>73150159</v>
      </c>
      <c r="F81" s="20">
        <v>8957993</v>
      </c>
      <c r="G81" s="37">
        <f t="shared" si="0"/>
        <v>2.1323394167859919</v>
      </c>
      <c r="H81" s="12">
        <f>(IF(G81 &lt; Daily!ntcr, Daily!base_int*100, IF(G81 &gt; Daily!ctcr, Daily!upper_limit_int*100, (Daily!base_int + ((G81 - Daily!ntcr) / (Daily!ctcr - Daily!ntcr)) ^ Daily!exponent * (Daily!upper_limit_int - Daily!base_int)) * 100)))/100</f>
        <v>0.1352905111429312</v>
      </c>
      <c r="I81" s="51"/>
      <c r="J81" s="55">
        <f t="shared" si="1"/>
        <v>0.13061682746372164</v>
      </c>
      <c r="K81" s="50">
        <f t="shared" si="2"/>
        <v>-8.9317562062023459E-3</v>
      </c>
      <c r="L81" s="50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</row>
    <row r="82" spans="1:29" ht="15.75" customHeight="1">
      <c r="A82" s="1">
        <v>45097</v>
      </c>
      <c r="B82" s="20">
        <v>1687219200</v>
      </c>
      <c r="C82" s="20">
        <v>1.0401579999999999</v>
      </c>
      <c r="D82" s="20">
        <v>0.26303500000000002</v>
      </c>
      <c r="E82" s="20">
        <v>74599797</v>
      </c>
      <c r="F82" s="20">
        <v>9112696</v>
      </c>
      <c r="G82" s="37">
        <f t="shared" si="0"/>
        <v>2.1532988265925912</v>
      </c>
      <c r="H82" s="12">
        <f>(IF(G82 &lt; Daily!ntcr, Daily!base_int*100, IF(G82 &gt; Daily!ctcr, Daily!upper_limit_int*100, (Daily!base_int + ((G82 - Daily!ntcr) / (Daily!ctcr - Daily!ntcr)) ^ Daily!exponent * (Daily!upper_limit_int - Daily!base_int)) * 100)))/100</f>
        <v>0.14087968709135767</v>
      </c>
      <c r="I82" s="51"/>
      <c r="J82" s="55">
        <f t="shared" si="1"/>
        <v>0.12986254296117142</v>
      </c>
      <c r="K82" s="50">
        <f t="shared" si="2"/>
        <v>-5.7747881126550826E-3</v>
      </c>
      <c r="L82" s="50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</row>
    <row r="83" spans="1:29" ht="15.75" customHeight="1">
      <c r="A83" s="1">
        <v>45098</v>
      </c>
      <c r="B83" s="20">
        <v>1687305600</v>
      </c>
      <c r="C83" s="20">
        <v>1.041218</v>
      </c>
      <c r="D83" s="20">
        <v>0.26966400000000001</v>
      </c>
      <c r="E83" s="20">
        <v>74430671</v>
      </c>
      <c r="F83" s="20">
        <v>9116358</v>
      </c>
      <c r="G83" s="37">
        <f t="shared" si="0"/>
        <v>2.2016766415430373</v>
      </c>
      <c r="H83" s="12">
        <f>(IF(G83 &lt; Daily!ntcr, Daily!base_int*100, IF(G83 &gt; Daily!ctcr, Daily!upper_limit_int*100, (Daily!base_int + ((G83 - Daily!ntcr) / (Daily!ctcr - Daily!ntcr)) ^ Daily!exponent * (Daily!upper_limit_int - Daily!base_int)) * 100)))/100</f>
        <v>0.15378043774480996</v>
      </c>
      <c r="I83" s="51"/>
      <c r="J83" s="55">
        <f t="shared" si="1"/>
        <v>0.13344790547749211</v>
      </c>
      <c r="K83" s="50">
        <f t="shared" si="2"/>
        <v>2.7608904265741252E-2</v>
      </c>
      <c r="L83" s="50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spans="1:29" ht="15.75" customHeight="1">
      <c r="A84" s="1">
        <v>45099</v>
      </c>
      <c r="B84" s="20">
        <v>1687392000</v>
      </c>
      <c r="C84" s="20">
        <v>1.0190699999999999</v>
      </c>
      <c r="D84" s="20">
        <v>0.28714800000000001</v>
      </c>
      <c r="E84" s="20">
        <v>74663797</v>
      </c>
      <c r="F84" s="20">
        <v>9226451</v>
      </c>
      <c r="G84" s="37">
        <f t="shared" si="0"/>
        <v>2.3237060469898987</v>
      </c>
      <c r="H84" s="12">
        <f>(IF(G84 &lt; Daily!ntcr, Daily!base_int*100, IF(G84 &gt; Daily!ctcr, Daily!upper_limit_int*100, (Daily!base_int + ((G84 - Daily!ntcr) / (Daily!ctcr - Daily!ntcr)) ^ Daily!exponent * (Daily!upper_limit_int - Daily!base_int)) * 100)))/100</f>
        <v>0.18632161253063967</v>
      </c>
      <c r="I84" s="51"/>
      <c r="J84" s="55">
        <f t="shared" si="1"/>
        <v>0.13920267964620142</v>
      </c>
      <c r="K84" s="50">
        <f t="shared" si="2"/>
        <v>4.3123750411204087E-2</v>
      </c>
      <c r="L84" s="50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spans="1:29" ht="15.75" customHeight="1">
      <c r="A85" s="1">
        <v>45100</v>
      </c>
      <c r="B85" s="20">
        <v>1687478400</v>
      </c>
      <c r="C85" s="20">
        <v>1.004246</v>
      </c>
      <c r="D85" s="20">
        <v>0.29026000000000002</v>
      </c>
      <c r="E85" s="20">
        <v>74883729</v>
      </c>
      <c r="F85" s="20">
        <v>9319706</v>
      </c>
      <c r="G85" s="37">
        <f t="shared" si="0"/>
        <v>2.3322357142532177</v>
      </c>
      <c r="H85" s="12">
        <f>(IF(G85 &lt; Daily!ntcr, Daily!base_int*100, IF(G85 &gt; Daily!ctcr, Daily!upper_limit_int*100, (Daily!base_int + ((G85 - Daily!ntcr) / (Daily!ctcr - Daily!ntcr)) ^ Daily!exponent * (Daily!upper_limit_int - Daily!base_int)) * 100)))/100</f>
        <v>0.18859619046752474</v>
      </c>
      <c r="I85" s="51"/>
      <c r="J85" s="55">
        <f t="shared" si="1"/>
        <v>0.14510909234403641</v>
      </c>
      <c r="K85" s="50">
        <f t="shared" si="2"/>
        <v>4.2430308905308189E-2</v>
      </c>
      <c r="L85" s="50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spans="1:29" ht="15.75" customHeight="1">
      <c r="A86" s="1">
        <v>45101</v>
      </c>
      <c r="B86" s="20">
        <v>1687564800</v>
      </c>
      <c r="C86" s="20">
        <v>1.0084770000000001</v>
      </c>
      <c r="D86" s="20">
        <v>0.295871</v>
      </c>
      <c r="E86" s="20">
        <v>75119826</v>
      </c>
      <c r="F86" s="20">
        <v>9380180</v>
      </c>
      <c r="G86" s="37">
        <f t="shared" si="0"/>
        <v>2.3694404625973062</v>
      </c>
      <c r="H86" s="12">
        <f>(IF(G86 &lt; Daily!ntcr, Daily!base_int*100, IF(G86 &gt; Daily!ctcr, Daily!upper_limit_int*100, (Daily!base_int + ((G86 - Daily!ntcr) / (Daily!ctcr - Daily!ntcr)) ^ Daily!exponent * (Daily!upper_limit_int - Daily!base_int)) * 100)))/100</f>
        <v>0.198517456692615</v>
      </c>
      <c r="I86" s="51"/>
      <c r="J86" s="55">
        <f t="shared" si="1"/>
        <v>0.15167692279021075</v>
      </c>
      <c r="K86" s="50">
        <f t="shared" si="2"/>
        <v>4.5261329528564653E-2</v>
      </c>
      <c r="L86" s="50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spans="1:29" ht="15.75" customHeight="1">
      <c r="A87" s="1">
        <v>45102</v>
      </c>
      <c r="B87" s="20">
        <v>1687651200</v>
      </c>
      <c r="C87" s="20">
        <v>1.026424</v>
      </c>
      <c r="D87" s="20">
        <v>0.28961399999999998</v>
      </c>
      <c r="E87" s="20">
        <v>75251528</v>
      </c>
      <c r="F87" s="20">
        <v>9405341</v>
      </c>
      <c r="G87" s="37">
        <f t="shared" si="0"/>
        <v>2.3171829740348593</v>
      </c>
      <c r="H87" s="12">
        <f>(IF(G87 &lt; Daily!ntcr, Daily!base_int*100, IF(G87 &gt; Daily!ctcr, Daily!upper_limit_int*100, (Daily!base_int + ((G87 - Daily!ntcr) / (Daily!ctcr - Daily!ntcr)) ^ Daily!exponent * (Daily!upper_limit_int - Daily!base_int)) * 100)))/100</f>
        <v>0.18458212640929583</v>
      </c>
      <c r="I87" s="51"/>
      <c r="J87" s="55">
        <f t="shared" si="1"/>
        <v>0.15731573121749715</v>
      </c>
      <c r="K87" s="50">
        <f t="shared" si="2"/>
        <v>3.7176442688553246E-2</v>
      </c>
      <c r="L87" s="50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 spans="1:29" ht="15.75" customHeight="1">
      <c r="A88" s="1">
        <v>45103</v>
      </c>
      <c r="B88" s="20">
        <v>1687737600</v>
      </c>
      <c r="C88" s="20">
        <v>1.031156</v>
      </c>
      <c r="D88" s="20">
        <v>0.292018</v>
      </c>
      <c r="E88" s="20">
        <v>75513788</v>
      </c>
      <c r="F88" s="20">
        <v>9455467</v>
      </c>
      <c r="G88" s="37">
        <f t="shared" si="0"/>
        <v>2.3321307497751302</v>
      </c>
      <c r="H88" s="12">
        <f>(IF(G88 &lt; Daily!ntcr, Daily!base_int*100, IF(G88 &gt; Daily!ctcr, Daily!upper_limit_int*100, (Daily!base_int + ((G88 - Daily!ntcr) / (Daily!ctcr - Daily!ntcr)) ^ Daily!exponent * (Daily!upper_limit_int - Daily!base_int)) * 100)))/100</f>
        <v>0.18856819994003474</v>
      </c>
      <c r="I88" s="51"/>
      <c r="J88" s="55">
        <f t="shared" si="1"/>
        <v>0.1632202778801661</v>
      </c>
      <c r="K88" s="50">
        <f t="shared" si="2"/>
        <v>3.7533097402100424E-2</v>
      </c>
      <c r="L88" s="50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</row>
    <row r="89" spans="1:29" ht="15.75" customHeight="1">
      <c r="A89" s="1">
        <v>45104</v>
      </c>
      <c r="B89" s="20">
        <v>1687824000</v>
      </c>
      <c r="C89" s="20">
        <v>1.0083789999999999</v>
      </c>
      <c r="D89" s="20">
        <v>0.28061599999999998</v>
      </c>
      <c r="E89" s="20">
        <v>75559889</v>
      </c>
      <c r="F89" s="20">
        <v>9437635</v>
      </c>
      <c r="G89" s="37">
        <f t="shared" si="0"/>
        <v>2.2466766103609643</v>
      </c>
      <c r="H89" s="12">
        <f>(IF(G89 &lt; Daily!ntcr, Daily!base_int*100, IF(G89 &gt; Daily!ctcr, Daily!upper_limit_int*100, (Daily!base_int + ((G89 - Daily!ntcr) / (Daily!ctcr - Daily!ntcr)) ^ Daily!exponent * (Daily!upper_limit_int - Daily!base_int)) * 100)))/100</f>
        <v>0.16578042942959048</v>
      </c>
      <c r="I89" s="51"/>
      <c r="J89" s="55">
        <f t="shared" si="1"/>
        <v>0.16331226329799062</v>
      </c>
      <c r="K89" s="50">
        <f t="shared" si="2"/>
        <v>5.6356611457331063E-4</v>
      </c>
      <c r="L89" s="50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</row>
    <row r="90" spans="1:29" ht="15.75" customHeight="1">
      <c r="A90" s="1">
        <v>45105</v>
      </c>
      <c r="B90" s="20">
        <v>1687910400</v>
      </c>
      <c r="C90" s="20">
        <v>1.0145470000000001</v>
      </c>
      <c r="D90" s="20">
        <v>0.28636400000000001</v>
      </c>
      <c r="E90" s="20">
        <v>75602459</v>
      </c>
      <c r="F90" s="20">
        <v>9411572</v>
      </c>
      <c r="G90" s="37">
        <f t="shared" si="0"/>
        <v>2.3003407474411288</v>
      </c>
      <c r="H90" s="12">
        <f>(IF(G90 &lt; Daily!ntcr, Daily!base_int*100, IF(G90 &gt; Daily!ctcr, Daily!upper_limit_int*100, (Daily!base_int + ((G90 - Daily!ntcr) / (Daily!ctcr - Daily!ntcr)) ^ Daily!exponent * (Daily!upper_limit_int - Daily!base_int)) * 100)))/100</f>
        <v>0.18009086598430102</v>
      </c>
      <c r="I90" s="51"/>
      <c r="J90" s="55">
        <f t="shared" si="1"/>
        <v>0.16415065666448345</v>
      </c>
      <c r="K90" s="50">
        <f t="shared" si="2"/>
        <v>5.1336828573800286E-3</v>
      </c>
      <c r="L90" s="50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 spans="1:29" ht="15.75" customHeight="1">
      <c r="A91" s="1">
        <v>45106</v>
      </c>
      <c r="B91" s="20">
        <v>1687996800</v>
      </c>
      <c r="C91" s="20">
        <v>0.99904599999999999</v>
      </c>
      <c r="D91" s="20">
        <v>0.26698699999999997</v>
      </c>
      <c r="E91" s="20">
        <v>76321581</v>
      </c>
      <c r="F91" s="20">
        <v>9513157</v>
      </c>
      <c r="G91" s="37">
        <f t="shared" si="0"/>
        <v>2.1419671667824884</v>
      </c>
      <c r="H91" s="12">
        <f>(IF(G91 &lt; Daily!ntcr, Daily!base_int*100, IF(G91 &gt; Daily!ctcr, Daily!upper_limit_int*100, (Daily!base_int + ((G91 - Daily!ntcr) / (Daily!ctcr - Daily!ntcr)) ^ Daily!exponent * (Daily!upper_limit_int - Daily!base_int)) * 100)))/100</f>
        <v>0.13785791114199691</v>
      </c>
      <c r="I91" s="51">
        <f>AVERAGE(H77:H91)</f>
        <v>0.16242288064013757</v>
      </c>
      <c r="J91" s="55">
        <f t="shared" si="1"/>
        <v>0.16242288064013757</v>
      </c>
      <c r="K91" s="50">
        <f t="shared" si="2"/>
        <v>-1.0525550487911706E-2</v>
      </c>
      <c r="L91" s="50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 t="e">
        <f>AVERAGE(W77:W91)</f>
        <v>#DIV/0!</v>
      </c>
      <c r="Y91" s="51"/>
      <c r="Z91" s="51"/>
      <c r="AA91" s="51"/>
      <c r="AB91" s="51"/>
      <c r="AC91" s="51"/>
    </row>
    <row r="92" spans="1:29" ht="15.75" customHeight="1">
      <c r="A92" s="1">
        <v>45107</v>
      </c>
      <c r="B92" s="20">
        <v>1688083200</v>
      </c>
      <c r="C92" s="20">
        <v>1.0337000000000001</v>
      </c>
      <c r="D92" s="20">
        <v>0.27573599999999998</v>
      </c>
      <c r="E92" s="20">
        <v>76405443</v>
      </c>
      <c r="F92" s="20">
        <v>9520290</v>
      </c>
      <c r="G92" s="37">
        <f t="shared" si="0"/>
        <v>2.212929567381666</v>
      </c>
      <c r="H92" s="12">
        <f>(IF(G92 &lt; Daily!ntcr, Daily!base_int*100, IF(G92 &gt; Daily!ctcr, Daily!upper_limit_int*100, (Daily!base_int + ((G92 - Daily!ntcr) / (Daily!ctcr - Daily!ntcr)) ^ Daily!exponent * (Daily!upper_limit_int - Daily!base_int)) * 100)))/100</f>
        <v>0.1567812179684443</v>
      </c>
      <c r="I92" s="51"/>
      <c r="J92" s="55">
        <f t="shared" si="1"/>
        <v>0.1634091312242833</v>
      </c>
      <c r="K92" s="50">
        <f t="shared" si="2"/>
        <v>6.0721160729249046E-3</v>
      </c>
      <c r="L92" s="50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 spans="1:29" ht="15.75" customHeight="1">
      <c r="A93" s="1">
        <v>45108</v>
      </c>
      <c r="B93" s="20">
        <v>1688169600</v>
      </c>
      <c r="C93" s="20">
        <v>1.017884</v>
      </c>
      <c r="D93" s="20">
        <v>0.28684599999999999</v>
      </c>
      <c r="E93" s="20">
        <v>79033675</v>
      </c>
      <c r="F93" s="20">
        <v>9964708</v>
      </c>
      <c r="G93" s="37">
        <f t="shared" si="0"/>
        <v>2.2750785611630566</v>
      </c>
      <c r="H93" s="12">
        <f>(IF(G93 &lt; Daily!ntcr, Daily!base_int*100, IF(G93 &gt; Daily!ctcr, Daily!upper_limit_int*100, (Daily!base_int + ((G93 - Daily!ntcr) / (Daily!ctcr - Daily!ntcr)) ^ Daily!exponent * (Daily!upper_limit_int - Daily!base_int)) * 100)))/100</f>
        <v>0.1733542829768151</v>
      </c>
      <c r="I93" s="51"/>
      <c r="J93" s="55">
        <f t="shared" si="1"/>
        <v>0.16560181963346446</v>
      </c>
      <c r="K93" s="50">
        <f t="shared" si="2"/>
        <v>1.3418395855563592E-2</v>
      </c>
      <c r="L93" s="50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 spans="1:29" ht="15.75" customHeight="1">
      <c r="A94" s="1">
        <v>45109</v>
      </c>
      <c r="B94" s="20">
        <v>1688256000</v>
      </c>
      <c r="C94" s="20">
        <v>1.0351060000000001</v>
      </c>
      <c r="D94" s="20">
        <v>0.29213099999999997</v>
      </c>
      <c r="E94" s="20">
        <v>79169967</v>
      </c>
      <c r="F94" s="20">
        <v>10006296</v>
      </c>
      <c r="G94" s="37">
        <f t="shared" si="0"/>
        <v>2.3113449401933539</v>
      </c>
      <c r="H94" s="12">
        <f>(IF(G94 &lt; Daily!ntcr, Daily!base_int*100, IF(G94 &gt; Daily!ctcr, Daily!upper_limit_int*100, (Daily!base_int + ((G94 - Daily!ntcr) / (Daily!ctcr - Daily!ntcr)) ^ Daily!exponent * (Daily!upper_limit_int - Daily!base_int)) * 100)))/100</f>
        <v>0.18302531738489439</v>
      </c>
      <c r="I94" s="51"/>
      <c r="J94" s="55">
        <f t="shared" si="1"/>
        <v>0.16823139118094776</v>
      </c>
      <c r="K94" s="50">
        <f t="shared" si="2"/>
        <v>1.5878880759302438E-2</v>
      </c>
      <c r="L94" s="50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 spans="1:29" ht="15.75" customHeight="1">
      <c r="A95" s="1">
        <v>45110</v>
      </c>
      <c r="B95" s="20">
        <v>1688342400</v>
      </c>
      <c r="C95" s="20">
        <v>1.0213410000000001</v>
      </c>
      <c r="D95" s="20">
        <v>0.29157499999999997</v>
      </c>
      <c r="E95" s="20">
        <v>79298539</v>
      </c>
      <c r="F95" s="20">
        <v>10031869</v>
      </c>
      <c r="G95" s="37">
        <f t="shared" si="0"/>
        <v>2.3048019774704991</v>
      </c>
      <c r="H95" s="12">
        <f>(IF(G95 &lt; Daily!ntcr, Daily!base_int*100, IF(G95 &gt; Daily!ctcr, Daily!upper_limit_int*100, (Daily!base_int + ((G95 - Daily!ntcr) / (Daily!ctcr - Daily!ntcr)) ^ Daily!exponent * (Daily!upper_limit_int - Daily!base_int)) * 100)))/100</f>
        <v>0.18128052732546643</v>
      </c>
      <c r="I95" s="51"/>
      <c r="J95" s="55">
        <f t="shared" si="1"/>
        <v>0.17031378494871452</v>
      </c>
      <c r="K95" s="50">
        <f t="shared" si="2"/>
        <v>1.2378152217304983E-2</v>
      </c>
      <c r="L95" s="50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</row>
    <row r="96" spans="1:29" ht="15.75" customHeight="1">
      <c r="A96" s="1">
        <v>45111</v>
      </c>
      <c r="B96" s="20">
        <v>1688428800</v>
      </c>
      <c r="C96" s="20">
        <v>1.006259</v>
      </c>
      <c r="D96" s="20">
        <v>0.29571799999999998</v>
      </c>
      <c r="E96" s="20">
        <v>79577345</v>
      </c>
      <c r="F96" s="20">
        <v>10084919</v>
      </c>
      <c r="G96" s="37">
        <f t="shared" si="0"/>
        <v>2.3334300760085429</v>
      </c>
      <c r="H96" s="12">
        <f>(IF(G96 &lt; Daily!ntcr, Daily!base_int*100, IF(G96 &gt; Daily!ctcr, Daily!upper_limit_int*100, (Daily!base_int + ((G96 - Daily!ntcr) / (Daily!ctcr - Daily!ntcr)) ^ Daily!exponent * (Daily!upper_limit_int - Daily!base_int)) * 100)))/100</f>
        <v>0.18891468693561145</v>
      </c>
      <c r="I96" s="51"/>
      <c r="J96" s="55">
        <f t="shared" si="1"/>
        <v>0.17388873000155988</v>
      </c>
      <c r="K96" s="50">
        <f t="shared" si="2"/>
        <v>2.0990344697711105E-2</v>
      </c>
      <c r="L96" s="50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 spans="1:29" ht="15.75" customHeight="1">
      <c r="A97" s="1">
        <v>45112</v>
      </c>
      <c r="B97" s="20">
        <v>1688515200</v>
      </c>
      <c r="C97" s="20">
        <v>1.0393030000000001</v>
      </c>
      <c r="D97" s="20">
        <v>0.29287600000000003</v>
      </c>
      <c r="E97" s="20">
        <v>79475195</v>
      </c>
      <c r="F97" s="20">
        <v>10086753</v>
      </c>
      <c r="G97" s="37">
        <f t="shared" si="0"/>
        <v>2.3076184388395355</v>
      </c>
      <c r="H97" s="12">
        <f>(IF(G97 &lt; Daily!ntcr, Daily!base_int*100, IF(G97 &gt; Daily!ctcr, Daily!upper_limit_int*100, (Daily!base_int + ((G97 - Daily!ntcr) / (Daily!ctcr - Daily!ntcr)) ^ Daily!exponent * (Daily!upper_limit_int - Daily!base_int)) * 100)))/100</f>
        <v>0.18203158369054281</v>
      </c>
      <c r="I97" s="51"/>
      <c r="J97" s="55">
        <f t="shared" si="1"/>
        <v>0.17663218977483888</v>
      </c>
      <c r="K97" s="50">
        <f t="shared" si="2"/>
        <v>1.5777099374147951E-2</v>
      </c>
      <c r="L97" s="50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spans="1:29" ht="15.75" customHeight="1">
      <c r="A98" s="1">
        <v>45113</v>
      </c>
      <c r="B98" s="20">
        <v>1688601600</v>
      </c>
      <c r="C98" s="20">
        <v>1.006543</v>
      </c>
      <c r="D98" s="20">
        <v>0.28415299999999999</v>
      </c>
      <c r="E98" s="20">
        <v>79713066</v>
      </c>
      <c r="F98" s="20">
        <v>10126242</v>
      </c>
      <c r="G98" s="37">
        <f t="shared" si="0"/>
        <v>2.2368324639187964</v>
      </c>
      <c r="H98" s="12">
        <f>(IF(G98 &lt; Daily!ntcr, Daily!base_int*100, IF(G98 &gt; Daily!ctcr, Daily!upper_limit_int*100, (Daily!base_int + ((G98 - Daily!ntcr) / (Daily!ctcr - Daily!ntcr)) ^ Daily!exponent * (Daily!upper_limit_int - Daily!base_int)) * 100)))/100</f>
        <v>0.16315532371167907</v>
      </c>
      <c r="I98" s="51"/>
      <c r="J98" s="55">
        <f t="shared" si="1"/>
        <v>0.17725718217263012</v>
      </c>
      <c r="K98" s="50">
        <f t="shared" si="2"/>
        <v>3.5383833410429499E-3</v>
      </c>
      <c r="L98" s="50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spans="1:29" ht="15.75" customHeight="1">
      <c r="A99" s="1">
        <v>45114</v>
      </c>
      <c r="B99" s="20">
        <v>1688688000</v>
      </c>
      <c r="C99" s="20">
        <v>1.01556</v>
      </c>
      <c r="D99" s="20">
        <v>0.28001700000000002</v>
      </c>
      <c r="E99" s="20">
        <v>79918474</v>
      </c>
      <c r="F99" s="20">
        <v>10151167</v>
      </c>
      <c r="G99" s="37">
        <f t="shared" si="0"/>
        <v>2.2045279458074134</v>
      </c>
      <c r="H99" s="12">
        <f>(IF(G99 &lt; Daily!ntcr, Daily!base_int*100, IF(G99 &gt; Daily!ctcr, Daily!upper_limit_int*100, (Daily!base_int + ((G99 - Daily!ntcr) / (Daily!ctcr - Daily!ntcr)) ^ Daily!exponent * (Daily!upper_limit_int - Daily!base_int)) * 100)))/100</f>
        <v>0.15454078554864359</v>
      </c>
      <c r="I99" s="51"/>
      <c r="J99" s="55">
        <f t="shared" si="1"/>
        <v>0.17513846037383035</v>
      </c>
      <c r="K99" s="50">
        <f t="shared" si="2"/>
        <v>-1.1952812139010227E-2</v>
      </c>
      <c r="L99" s="50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spans="1:29" ht="15.75" customHeight="1">
      <c r="A100" s="1">
        <v>45115</v>
      </c>
      <c r="B100" s="20">
        <v>1688774400</v>
      </c>
      <c r="C100" s="20">
        <v>1.0253650000000001</v>
      </c>
      <c r="D100" s="20">
        <v>0.28415400000000002</v>
      </c>
      <c r="E100" s="20">
        <v>81288865</v>
      </c>
      <c r="F100" s="20">
        <v>10348316</v>
      </c>
      <c r="G100" s="37">
        <f t="shared" si="0"/>
        <v>2.2321077308820105</v>
      </c>
      <c r="H100" s="12">
        <f>(IF(G100 &lt; Daily!ntcr, Daily!base_int*100, IF(G100 &gt; Daily!ctcr, Daily!upper_limit_int*100, (Daily!base_int + ((G100 - Daily!ntcr) / (Daily!ctcr - Daily!ntcr)) ^ Daily!exponent * (Daily!upper_limit_int - Daily!base_int)) * 100)))/100</f>
        <v>0.16189539490186949</v>
      </c>
      <c r="I100" s="51"/>
      <c r="J100" s="55">
        <f t="shared" si="1"/>
        <v>0.17335840733611999</v>
      </c>
      <c r="K100" s="50">
        <f t="shared" si="2"/>
        <v>-1.016369011073226E-2</v>
      </c>
      <c r="L100" s="50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spans="1:29" ht="15.75" customHeight="1">
      <c r="A101" s="1">
        <v>45116</v>
      </c>
      <c r="B101" s="20">
        <v>1688860800</v>
      </c>
      <c r="C101" s="20">
        <v>1.018829</v>
      </c>
      <c r="D101" s="20">
        <v>0.29059299999999999</v>
      </c>
      <c r="E101" s="20">
        <v>81377840</v>
      </c>
      <c r="F101" s="20">
        <v>10370566</v>
      </c>
      <c r="G101" s="37">
        <f t="shared" si="0"/>
        <v>2.2802835119240359</v>
      </c>
      <c r="H101" s="12">
        <f>(IF(G101 &lt; Daily!ntcr, Daily!base_int*100, IF(G101 &gt; Daily!ctcr, Daily!upper_limit_int*100, (Daily!base_int + ((G101 - Daily!ntcr) / (Daily!ctcr - Daily!ntcr)) ^ Daily!exponent * (Daily!upper_limit_int - Daily!base_int)) * 100)))/100</f>
        <v>0.17474226984640956</v>
      </c>
      <c r="I101" s="51"/>
      <c r="J101" s="55">
        <f t="shared" si="1"/>
        <v>0.17177339487970633</v>
      </c>
      <c r="K101" s="50">
        <f t="shared" si="2"/>
        <v>-9.1429800306166431E-3</v>
      </c>
      <c r="L101" s="50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spans="1:29" ht="15.75" customHeight="1">
      <c r="A102" s="1">
        <v>45117</v>
      </c>
      <c r="B102" s="20">
        <v>1688947200</v>
      </c>
      <c r="C102" s="20">
        <v>1.015134</v>
      </c>
      <c r="D102" s="20">
        <v>0.28445300000000001</v>
      </c>
      <c r="E102" s="20">
        <v>81138981</v>
      </c>
      <c r="F102" s="20">
        <v>10354677</v>
      </c>
      <c r="G102" s="37">
        <f t="shared" si="0"/>
        <v>2.2289663465497767</v>
      </c>
      <c r="H102" s="12">
        <f>(IF(G102 &lt; Daily!ntcr, Daily!base_int*100, IF(G102 &gt; Daily!ctcr, Daily!upper_limit_int*100, (Daily!base_int + ((G102 - Daily!ntcr) / (Daily!ctcr - Daily!ntcr)) ^ Daily!exponent * (Daily!upper_limit_int - Daily!base_int)) * 100)))/100</f>
        <v>0.16105769241327375</v>
      </c>
      <c r="I102" s="51"/>
      <c r="J102" s="55">
        <f t="shared" si="1"/>
        <v>0.17020509927997152</v>
      </c>
      <c r="K102" s="50">
        <f t="shared" si="2"/>
        <v>-9.1300262234037532E-3</v>
      </c>
      <c r="L102" s="50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</row>
    <row r="103" spans="1:29" ht="15.75" customHeight="1">
      <c r="A103" s="1">
        <v>45118</v>
      </c>
      <c r="B103" s="20">
        <v>1689033600</v>
      </c>
      <c r="C103" s="20">
        <v>0.98810200000000004</v>
      </c>
      <c r="D103" s="20">
        <v>0.287748</v>
      </c>
      <c r="E103" s="20">
        <v>81383456</v>
      </c>
      <c r="F103" s="20">
        <v>10419542</v>
      </c>
      <c r="G103" s="37">
        <f t="shared" si="0"/>
        <v>2.2475005808401174</v>
      </c>
      <c r="H103" s="12">
        <f>(IF(G103 &lt; Daily!ntcr, Daily!base_int*100, IF(G103 &gt; Daily!ctcr, Daily!upper_limit_int*100, (Daily!base_int + ((G103 - Daily!ntcr) / (Daily!ctcr - Daily!ntcr)) ^ Daily!exponent * (Daily!upper_limit_int - Daily!base_int)) * 100)))/100</f>
        <v>0.16600015489069797</v>
      </c>
      <c r="I103" s="51"/>
      <c r="J103" s="55">
        <f t="shared" si="1"/>
        <v>0.16870056294334909</v>
      </c>
      <c r="K103" s="50">
        <f t="shared" si="2"/>
        <v>-8.8395491262432957E-3</v>
      </c>
      <c r="L103" s="50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 spans="1:29" ht="15.75" customHeight="1">
      <c r="A104" s="1">
        <v>45119</v>
      </c>
      <c r="B104" s="20">
        <v>1689120000</v>
      </c>
      <c r="C104" s="20">
        <v>1.027882</v>
      </c>
      <c r="D104" s="20">
        <v>0.29266700000000001</v>
      </c>
      <c r="E104" s="20">
        <v>81469325</v>
      </c>
      <c r="F104" s="20">
        <v>10444770</v>
      </c>
      <c r="G104" s="37">
        <f t="shared" si="0"/>
        <v>2.2828059344317779</v>
      </c>
      <c r="H104" s="12">
        <f>(IF(G104 &lt; Daily!ntcr, Daily!base_int*100, IF(G104 &gt; Daily!ctcr, Daily!upper_limit_int*100, (Daily!base_int + ((G104 - Daily!ntcr) / (Daily!ctcr - Daily!ntcr)) ^ Daily!exponent * (Daily!upper_limit_int - Daily!base_int)) * 100)))/100</f>
        <v>0.17541491584847413</v>
      </c>
      <c r="I104" s="51"/>
      <c r="J104" s="55">
        <f t="shared" si="1"/>
        <v>0.16934286203794133</v>
      </c>
      <c r="K104" s="50">
        <f t="shared" si="2"/>
        <v>3.8073322541782861E-3</v>
      </c>
      <c r="L104" s="50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spans="1:29" ht="15.75" customHeight="1">
      <c r="A105" s="1">
        <v>45120</v>
      </c>
      <c r="B105" s="20">
        <v>1689206400</v>
      </c>
      <c r="C105" s="20">
        <v>1.025809</v>
      </c>
      <c r="D105" s="20">
        <v>0.28873799999999999</v>
      </c>
      <c r="E105" s="20">
        <v>81908148</v>
      </c>
      <c r="F105" s="20">
        <v>10523642</v>
      </c>
      <c r="G105" s="37">
        <f t="shared" si="0"/>
        <v>2.2473203513787334</v>
      </c>
      <c r="H105" s="12">
        <f>(IF(G105 &lt; Daily!ntcr, Daily!base_int*100, IF(G105 &gt; Daily!ctcr, Daily!upper_limit_int*100, (Daily!base_int + ((G105 - Daily!ntcr) / (Daily!ctcr - Daily!ntcr)) ^ Daily!exponent * (Daily!upper_limit_int - Daily!base_int)) * 100)))/100</f>
        <v>0.16595209370099562</v>
      </c>
      <c r="I105" s="51"/>
      <c r="J105" s="55">
        <f t="shared" si="1"/>
        <v>0.16840027721905432</v>
      </c>
      <c r="K105" s="50">
        <f t="shared" si="2"/>
        <v>-5.566132564098436E-3</v>
      </c>
      <c r="L105" s="50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 spans="1:29" ht="15.75" customHeight="1">
      <c r="A106" s="1">
        <v>45121</v>
      </c>
      <c r="B106" s="20">
        <v>1689292800</v>
      </c>
      <c r="C106" s="20">
        <v>0.95755599999999996</v>
      </c>
      <c r="D106" s="20">
        <v>0.35688399999999998</v>
      </c>
      <c r="E106" s="20">
        <v>82194203</v>
      </c>
      <c r="F106" s="20">
        <v>10741372</v>
      </c>
      <c r="G106" s="37">
        <f t="shared" si="0"/>
        <v>2.7309170507689333</v>
      </c>
      <c r="H106" s="12">
        <f>(IF(G106 &lt; Daily!ntcr, Daily!base_int*100, IF(G106 &gt; Daily!ctcr, Daily!upper_limit_int*100, (Daily!base_int + ((G106 - Daily!ntcr) / (Daily!ctcr - Daily!ntcr)) ^ Daily!exponent * (Daily!upper_limit_int - Daily!base_int)) * 100)))/100</f>
        <v>0.29491121353838223</v>
      </c>
      <c r="I106" s="51">
        <f>AVERAGE(H92:H106)</f>
        <v>0.1788704973788133</v>
      </c>
      <c r="J106" s="55">
        <f t="shared" si="1"/>
        <v>0.1788704973788133</v>
      </c>
      <c r="K106" s="50">
        <f t="shared" si="2"/>
        <v>6.217460168512301E-2</v>
      </c>
      <c r="L106" s="50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 t="e">
        <f>AVERAGE(W92:W106)</f>
        <v>#DIV/0!</v>
      </c>
      <c r="Y106" s="51"/>
      <c r="Z106" s="51"/>
      <c r="AA106" s="51"/>
      <c r="AB106" s="51"/>
      <c r="AC106" s="51"/>
    </row>
    <row r="107" spans="1:29" ht="15.75" customHeight="1">
      <c r="A107" s="1">
        <v>45122</v>
      </c>
      <c r="B107" s="20">
        <v>1689379200</v>
      </c>
      <c r="C107" s="20">
        <v>0.98990599999999995</v>
      </c>
      <c r="D107" s="20">
        <v>0.32866699999999999</v>
      </c>
      <c r="E107" s="20">
        <v>82645469</v>
      </c>
      <c r="F107" s="20">
        <v>11291784</v>
      </c>
      <c r="G107" s="37">
        <f t="shared" si="0"/>
        <v>2.4055400244835536</v>
      </c>
      <c r="H107" s="12">
        <f>(IF(G107 &lt; Daily!ntcr, Daily!base_int*100, IF(G107 &gt; Daily!ctcr, Daily!upper_limit_int*100, (Daily!base_int + ((G107 - Daily!ntcr) / (Daily!ctcr - Daily!ntcr)) ^ Daily!exponent * (Daily!upper_limit_int - Daily!base_int)) * 100)))/100</f>
        <v>0.20814400652894766</v>
      </c>
      <c r="I107" s="51"/>
      <c r="J107" s="55">
        <f t="shared" si="1"/>
        <v>0.1822946832828469</v>
      </c>
      <c r="K107" s="50">
        <f t="shared" si="2"/>
        <v>1.9143380010745004E-2</v>
      </c>
      <c r="L107" s="50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 spans="1:29" ht="15.75" customHeight="1">
      <c r="A108" s="1">
        <v>45123</v>
      </c>
      <c r="B108" s="20">
        <v>1689465600</v>
      </c>
      <c r="C108" s="20">
        <v>0.99038400000000004</v>
      </c>
      <c r="D108" s="20">
        <v>0.32593800000000001</v>
      </c>
      <c r="E108" s="20">
        <v>82738262</v>
      </c>
      <c r="F108" s="20">
        <v>11360885</v>
      </c>
      <c r="G108" s="37">
        <f t="shared" si="0"/>
        <v>2.3737185650374952</v>
      </c>
      <c r="H108" s="12">
        <f>(IF(G108 &lt; Daily!ntcr, Daily!base_int*100, IF(G108 &gt; Daily!ctcr, Daily!upper_limit_int*100, (Daily!base_int + ((G108 - Daily!ntcr) / (Daily!ctcr - Daily!ntcr)) ^ Daily!exponent * (Daily!upper_limit_int - Daily!base_int)) * 100)))/100</f>
        <v>0.19965828400999874</v>
      </c>
      <c r="I108" s="51"/>
      <c r="J108" s="55">
        <f t="shared" si="1"/>
        <v>0.18404828335172579</v>
      </c>
      <c r="K108" s="50">
        <f t="shared" si="2"/>
        <v>9.6195897614743675E-3</v>
      </c>
      <c r="L108" s="50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 spans="1:29" ht="15.75" customHeight="1">
      <c r="A109" s="1">
        <v>45124</v>
      </c>
      <c r="B109" s="20">
        <v>1689552000</v>
      </c>
      <c r="C109" s="20">
        <v>0.97159200000000001</v>
      </c>
      <c r="D109" s="20">
        <v>0.31472800000000001</v>
      </c>
      <c r="E109" s="20">
        <v>83029164</v>
      </c>
      <c r="F109" s="20">
        <v>11377362</v>
      </c>
      <c r="G109" s="37">
        <f t="shared" si="0"/>
        <v>2.2968068281023317</v>
      </c>
      <c r="H109" s="12">
        <f>(IF(G109 &lt; Daily!ntcr, Daily!base_int*100, IF(G109 &gt; Daily!ctcr, Daily!upper_limit_int*100, (Daily!base_int + ((G109 - Daily!ntcr) / (Daily!ctcr - Daily!ntcr)) ^ Daily!exponent * (Daily!upper_limit_int - Daily!base_int)) * 100)))/100</f>
        <v>0.17914848749395515</v>
      </c>
      <c r="I109" s="51"/>
      <c r="J109" s="55">
        <f t="shared" si="1"/>
        <v>0.18378982802566313</v>
      </c>
      <c r="K109" s="50">
        <f t="shared" si="2"/>
        <v>-1.4042800147652246E-3</v>
      </c>
      <c r="L109" s="50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</row>
    <row r="110" spans="1:29" ht="15.75" customHeight="1">
      <c r="A110" s="1">
        <v>45125</v>
      </c>
      <c r="B110" s="20">
        <v>1689638400</v>
      </c>
      <c r="C110" s="20">
        <v>0.99528700000000003</v>
      </c>
      <c r="D110" s="20">
        <v>0.31260399999999999</v>
      </c>
      <c r="E110" s="20">
        <v>84004776</v>
      </c>
      <c r="F110" s="20">
        <v>11466579</v>
      </c>
      <c r="G110" s="37">
        <f t="shared" si="0"/>
        <v>2.2901537587369347</v>
      </c>
      <c r="H110" s="12">
        <f>(IF(G110 &lt; Daily!ntcr, Daily!base_int*100, IF(G110 &gt; Daily!ctcr, Daily!upper_limit_int*100, (Daily!base_int + ((G110 - Daily!ntcr) / (Daily!ctcr - Daily!ntcr)) ^ Daily!exponent * (Daily!upper_limit_int - Daily!base_int)) * 100)))/100</f>
        <v>0.17737433566318261</v>
      </c>
      <c r="I110" s="51"/>
      <c r="J110" s="55">
        <f t="shared" si="1"/>
        <v>0.18352941524817762</v>
      </c>
      <c r="K110" s="50">
        <f t="shared" si="2"/>
        <v>-1.416905278616154E-3</v>
      </c>
      <c r="L110" s="50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</row>
    <row r="111" spans="1:29" ht="15.75" customHeight="1">
      <c r="A111" s="1">
        <v>45126</v>
      </c>
      <c r="B111" s="20">
        <v>1689724800</v>
      </c>
      <c r="C111" s="20">
        <v>0.97546500000000003</v>
      </c>
      <c r="D111" s="20">
        <v>0.30693300000000001</v>
      </c>
      <c r="E111" s="20">
        <v>83998424</v>
      </c>
      <c r="F111" s="20">
        <v>11444982</v>
      </c>
      <c r="G111" s="37">
        <f t="shared" si="0"/>
        <v>2.2526805436296886</v>
      </c>
      <c r="H111" s="12">
        <f>(IF(G111 &lt; Daily!ntcr, Daily!base_int*100, IF(G111 &gt; Daily!ctcr, Daily!upper_limit_int*100, (Daily!base_int + ((G111 - Daily!ntcr) / (Daily!ctcr - Daily!ntcr)) ^ Daily!exponent * (Daily!upper_limit_int - Daily!base_int)) * 100)))/100</f>
        <v>0.1673814783012503</v>
      </c>
      <c r="I111" s="51"/>
      <c r="J111" s="55">
        <f t="shared" si="1"/>
        <v>0.18209386800588684</v>
      </c>
      <c r="K111" s="50">
        <f t="shared" si="2"/>
        <v>-7.8218918768392376E-3</v>
      </c>
      <c r="L111" s="50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</row>
    <row r="112" spans="1:29" ht="15.75" customHeight="1">
      <c r="A112" s="1">
        <v>45127</v>
      </c>
      <c r="B112" s="20">
        <v>1689811200</v>
      </c>
      <c r="C112" s="20">
        <v>0.99701700000000004</v>
      </c>
      <c r="D112" s="20">
        <v>0.32408199999999998</v>
      </c>
      <c r="E112" s="20">
        <v>83949121</v>
      </c>
      <c r="F112" s="20">
        <v>11455213</v>
      </c>
      <c r="G112" s="37">
        <f t="shared" si="0"/>
        <v>2.3750234091607023</v>
      </c>
      <c r="H112" s="12">
        <f>(IF(G112 &lt; Daily!ntcr, Daily!base_int*100, IF(G112 &gt; Daily!ctcr, Daily!upper_limit_int*100, (Daily!base_int + ((G112 - Daily!ntcr) / (Daily!ctcr - Daily!ntcr)) ^ Daily!exponent * (Daily!upper_limit_int - Daily!base_int)) * 100)))/100</f>
        <v>0.20000624244285395</v>
      </c>
      <c r="I112" s="51"/>
      <c r="J112" s="55">
        <f t="shared" si="1"/>
        <v>0.18329217858937427</v>
      </c>
      <c r="K112" s="50">
        <f t="shared" si="2"/>
        <v>6.5807300191387252E-3</v>
      </c>
      <c r="L112" s="50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</row>
    <row r="113" spans="1:29" ht="15.75" customHeight="1">
      <c r="A113" s="1">
        <v>45128</v>
      </c>
      <c r="B113" s="20">
        <v>1689897600</v>
      </c>
      <c r="C113" s="20">
        <v>0.97508600000000001</v>
      </c>
      <c r="D113" s="20">
        <v>0.31576500000000002</v>
      </c>
      <c r="E113" s="20">
        <v>84326214</v>
      </c>
      <c r="F113" s="20">
        <v>11507835</v>
      </c>
      <c r="G113" s="37">
        <f t="shared" si="0"/>
        <v>2.3138380906321654</v>
      </c>
      <c r="H113" s="12">
        <f>(IF(G113 &lt; Daily!ntcr, Daily!base_int*100, IF(G113 &gt; Daily!ctcr, Daily!upper_limit_int*100, (Daily!base_int + ((G113 - Daily!ntcr) / (Daily!ctcr - Daily!ntcr)) ^ Daily!exponent * (Daily!upper_limit_int - Daily!base_int)) * 100)))/100</f>
        <v>0.18369015750191078</v>
      </c>
      <c r="I113" s="51"/>
      <c r="J113" s="55">
        <f t="shared" si="1"/>
        <v>0.18466116750872305</v>
      </c>
      <c r="K113" s="50">
        <f t="shared" si="2"/>
        <v>7.4688889066876207E-3</v>
      </c>
      <c r="L113" s="50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</row>
    <row r="114" spans="1:29" ht="15.75" customHeight="1">
      <c r="A114" s="1">
        <v>45129</v>
      </c>
      <c r="B114" s="20">
        <v>1689984000</v>
      </c>
      <c r="C114" s="20">
        <v>0.96838000000000002</v>
      </c>
      <c r="D114" s="20">
        <v>0.31317099999999998</v>
      </c>
      <c r="E114" s="20">
        <v>84516497</v>
      </c>
      <c r="F114" s="20">
        <v>11538095</v>
      </c>
      <c r="G114" s="37">
        <f t="shared" si="0"/>
        <v>2.2939762484176978</v>
      </c>
      <c r="H114" s="12">
        <f>(IF(G114 &lt; Daily!ntcr, Daily!base_int*100, IF(G114 &gt; Daily!ctcr, Daily!upper_limit_int*100, (Daily!base_int + ((G114 - Daily!ntcr) / (Daily!ctcr - Daily!ntcr)) ^ Daily!exponent * (Daily!upper_limit_int - Daily!base_int)) * 100)))/100</f>
        <v>0.17839366624471942</v>
      </c>
      <c r="I114" s="51"/>
      <c r="J114" s="55">
        <f t="shared" si="1"/>
        <v>0.18625135955512812</v>
      </c>
      <c r="K114" s="50">
        <f t="shared" si="2"/>
        <v>8.6114047033194474E-3</v>
      </c>
      <c r="L114" s="50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</row>
    <row r="115" spans="1:29" ht="15.75" customHeight="1">
      <c r="A115" s="1">
        <v>45130</v>
      </c>
      <c r="B115" s="20">
        <v>1690070400</v>
      </c>
      <c r="C115" s="20">
        <v>0.96781499999999998</v>
      </c>
      <c r="D115" s="20">
        <v>0.308174</v>
      </c>
      <c r="E115" s="20">
        <v>84531246</v>
      </c>
      <c r="F115" s="20">
        <v>11534899</v>
      </c>
      <c r="G115" s="37">
        <f t="shared" si="0"/>
        <v>2.2583927440373772</v>
      </c>
      <c r="H115" s="12">
        <f>(IF(G115 &lt; Daily!ntcr, Daily!base_int*100, IF(G115 &gt; Daily!ctcr, Daily!upper_limit_int*100, (Daily!base_int + ((G115 - Daily!ntcr) / (Daily!ctcr - Daily!ntcr)) ^ Daily!exponent * (Daily!upper_limit_int - Daily!base_int)) * 100)))/100</f>
        <v>0.16890473174330062</v>
      </c>
      <c r="I115" s="51"/>
      <c r="J115" s="55">
        <f t="shared" si="1"/>
        <v>0.18671864867789015</v>
      </c>
      <c r="K115" s="50">
        <f t="shared" si="2"/>
        <v>2.5089165731631002E-3</v>
      </c>
      <c r="L115" s="50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</row>
    <row r="116" spans="1:29" ht="15.75" customHeight="1">
      <c r="A116" s="1">
        <v>45131</v>
      </c>
      <c r="B116" s="20">
        <v>1690156800</v>
      </c>
      <c r="C116" s="20">
        <v>0.97526800000000002</v>
      </c>
      <c r="D116" s="20">
        <v>0.31703399999999998</v>
      </c>
      <c r="E116" s="20">
        <v>84522801</v>
      </c>
      <c r="F116" s="20">
        <v>11575119</v>
      </c>
      <c r="G116" s="37">
        <f t="shared" si="0"/>
        <v>2.3150173827356761</v>
      </c>
      <c r="H116" s="12">
        <f>(IF(G116 &lt; Daily!ntcr, Daily!base_int*100, IF(G116 &gt; Daily!ctcr, Daily!upper_limit_int*100, (Daily!base_int + ((G116 - Daily!ntcr) / (Daily!ctcr - Daily!ntcr)) ^ Daily!exponent * (Daily!upper_limit_int - Daily!base_int)) * 100)))/100</f>
        <v>0.18400463539618031</v>
      </c>
      <c r="I116" s="51"/>
      <c r="J116" s="55">
        <f t="shared" si="1"/>
        <v>0.18733613971454155</v>
      </c>
      <c r="K116" s="50">
        <f t="shared" si="2"/>
        <v>3.3070667607317805E-3</v>
      </c>
      <c r="L116" s="50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</row>
    <row r="117" spans="1:29" ht="15.75" customHeight="1">
      <c r="A117" s="1">
        <v>45132</v>
      </c>
      <c r="B117" s="20">
        <v>1690243200</v>
      </c>
      <c r="C117" s="20">
        <v>0.99344200000000005</v>
      </c>
      <c r="D117" s="20">
        <v>0.30533500000000002</v>
      </c>
      <c r="E117" s="20">
        <v>84180752</v>
      </c>
      <c r="F117" s="20">
        <v>11474523</v>
      </c>
      <c r="G117" s="37">
        <f t="shared" si="0"/>
        <v>2.2400347196933592</v>
      </c>
      <c r="H117" s="12">
        <f>(IF(G117 &lt; Daily!ntcr, Daily!base_int*100, IF(G117 &gt; Daily!ctcr, Daily!upper_limit_int*100, (Daily!base_int + ((G117 - Daily!ntcr) / (Daily!ctcr - Daily!ntcr)) ^ Daily!exponent * (Daily!upper_limit_int - Daily!base_int)) * 100)))/100</f>
        <v>0.16400925858489579</v>
      </c>
      <c r="I117" s="51"/>
      <c r="J117" s="55">
        <f t="shared" si="1"/>
        <v>0.18753291079264969</v>
      </c>
      <c r="K117" s="50">
        <f t="shared" si="2"/>
        <v>1.0503636853411713E-3</v>
      </c>
      <c r="L117" s="50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</row>
    <row r="118" spans="1:29" ht="15.75" customHeight="1">
      <c r="A118" s="1">
        <v>45133</v>
      </c>
      <c r="B118" s="20">
        <v>1690329600</v>
      </c>
      <c r="C118" s="20">
        <v>0.99182099999999995</v>
      </c>
      <c r="D118" s="20">
        <v>0.30389100000000002</v>
      </c>
      <c r="E118" s="20">
        <v>84710554</v>
      </c>
      <c r="F118" s="20">
        <v>11536825</v>
      </c>
      <c r="G118" s="37">
        <f t="shared" si="0"/>
        <v>2.2313569778179008</v>
      </c>
      <c r="H118" s="12">
        <f>(IF(G118 &lt; Daily!ntcr, Daily!base_int*100, IF(G118 &gt; Daily!ctcr, Daily!upper_limit_int*100, (Daily!base_int + ((G118 - Daily!ntcr) / (Daily!ctcr - Daily!ntcr)) ^ Daily!exponent * (Daily!upper_limit_int - Daily!base_int)) * 100)))/100</f>
        <v>0.16169519408477356</v>
      </c>
      <c r="I118" s="51"/>
      <c r="J118" s="55">
        <f t="shared" si="1"/>
        <v>0.18724591340558805</v>
      </c>
      <c r="K118" s="50">
        <f t="shared" si="2"/>
        <v>-1.530384111506522E-3</v>
      </c>
      <c r="L118" s="50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</row>
    <row r="119" spans="1:29" ht="15.75" customHeight="1">
      <c r="A119" s="1">
        <v>45134</v>
      </c>
      <c r="B119" s="20">
        <v>1690416000</v>
      </c>
      <c r="C119" s="20">
        <v>1.00343</v>
      </c>
      <c r="D119" s="20">
        <v>0.306585</v>
      </c>
      <c r="E119" s="20">
        <v>84896496</v>
      </c>
      <c r="F119" s="20">
        <v>11558963</v>
      </c>
      <c r="G119" s="37">
        <f t="shared" si="0"/>
        <v>2.2517584169237326</v>
      </c>
      <c r="H119" s="12">
        <f>(IF(G119 &lt; Daily!ntcr, Daily!base_int*100, IF(G119 &gt; Daily!ctcr, Daily!upper_limit_int*100, (Daily!base_int + ((G119 - Daily!ntcr) / (Daily!ctcr - Daily!ntcr)) ^ Daily!exponent * (Daily!upper_limit_int - Daily!base_int)) * 100)))/100</f>
        <v>0.16713557784632871</v>
      </c>
      <c r="I119" s="51"/>
      <c r="J119" s="55">
        <f t="shared" si="1"/>
        <v>0.18669395753877835</v>
      </c>
      <c r="K119" s="50">
        <f t="shared" si="2"/>
        <v>-2.9477592155195964E-3</v>
      </c>
      <c r="L119" s="50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</row>
    <row r="120" spans="1:29" ht="15.75" customHeight="1">
      <c r="A120" s="1">
        <v>45135</v>
      </c>
      <c r="B120" s="20">
        <v>1690502400</v>
      </c>
      <c r="C120" s="20">
        <v>0.99560099999999996</v>
      </c>
      <c r="D120" s="20">
        <v>0.30743100000000001</v>
      </c>
      <c r="E120" s="20">
        <v>84948860</v>
      </c>
      <c r="F120" s="20">
        <v>11569164</v>
      </c>
      <c r="G120" s="37">
        <f t="shared" si="0"/>
        <v>2.2573725274064746</v>
      </c>
      <c r="H120" s="12">
        <f>(IF(G120 &lt; Daily!ntcr, Daily!base_int*100, IF(G120 &gt; Daily!ctcr, Daily!upper_limit_int*100, (Daily!base_int + ((G120 - Daily!ntcr) / (Daily!ctcr - Daily!ntcr)) ^ Daily!exponent * (Daily!upper_limit_int - Daily!base_int)) * 100)))/100</f>
        <v>0.16863267397505993</v>
      </c>
      <c r="I120" s="51"/>
      <c r="J120" s="55">
        <f t="shared" si="1"/>
        <v>0.18687266289038265</v>
      </c>
      <c r="K120" s="50">
        <f t="shared" si="2"/>
        <v>9.5721015270244791E-4</v>
      </c>
      <c r="L120" s="50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 spans="1:29" ht="15.75" customHeight="1">
      <c r="A121" s="1">
        <v>45136</v>
      </c>
      <c r="B121" s="20">
        <v>1690588800</v>
      </c>
      <c r="C121" s="20">
        <v>1.0049539999999999</v>
      </c>
      <c r="D121" s="20">
        <v>0.30991999999999997</v>
      </c>
      <c r="E121" s="20">
        <v>85076893</v>
      </c>
      <c r="F121" s="20">
        <v>11594950</v>
      </c>
      <c r="G121" s="37">
        <f t="shared" si="0"/>
        <v>2.274009864515155</v>
      </c>
      <c r="H121" s="12">
        <f>(IF(G121 &lt; Daily!ntcr, Daily!base_int*100, IF(G121 &gt; Daily!ctcr, Daily!upper_limit_int*100, (Daily!base_int + ((G121 - Daily!ntcr) / (Daily!ctcr - Daily!ntcr)) ^ Daily!exponent * (Daily!upper_limit_int - Daily!base_int)) * 100)))/100</f>
        <v>0.17306929720404135</v>
      </c>
      <c r="I121" s="51">
        <f>AVERAGE(H107:H121)</f>
        <v>0.17874986846809324</v>
      </c>
      <c r="J121" s="55">
        <f t="shared" si="1"/>
        <v>0.17874986846809324</v>
      </c>
      <c r="K121" s="50">
        <f t="shared" si="2"/>
        <v>-4.3467002057193116E-2</v>
      </c>
      <c r="L121" s="50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 t="e">
        <f>AVERAGE(W107:W121)</f>
        <v>#DIV/0!</v>
      </c>
      <c r="Y121" s="51"/>
      <c r="Z121" s="51"/>
      <c r="AA121" s="51"/>
      <c r="AB121" s="51"/>
      <c r="AC121" s="51"/>
    </row>
    <row r="122" spans="1:29" ht="15.75" customHeight="1">
      <c r="A122" s="1">
        <v>45137</v>
      </c>
      <c r="B122" s="20">
        <v>1690675200</v>
      </c>
      <c r="C122" s="20">
        <v>1.001671</v>
      </c>
      <c r="D122" s="20">
        <v>0.312612</v>
      </c>
      <c r="E122" s="20">
        <v>85179252</v>
      </c>
      <c r="F122" s="20">
        <v>11613951</v>
      </c>
      <c r="G122" s="37">
        <f t="shared" si="0"/>
        <v>2.2927646522896472</v>
      </c>
      <c r="H122" s="12">
        <f>(IF(G122 &lt; Daily!ntcr, Daily!base_int*100, IF(G122 &gt; Daily!ctcr, Daily!upper_limit_int*100, (Daily!base_int + ((G122 - Daily!ntcr) / (Daily!ctcr - Daily!ntcr)) ^ Daily!exponent * (Daily!upper_limit_int - Daily!base_int)) * 100)))/100</f>
        <v>0.17807057394390594</v>
      </c>
      <c r="I122" s="51"/>
      <c r="J122" s="55">
        <f t="shared" si="1"/>
        <v>0.17674497296242381</v>
      </c>
      <c r="K122" s="50">
        <f t="shared" si="2"/>
        <v>-1.1216206886481173E-2</v>
      </c>
      <c r="L122" s="50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</row>
    <row r="123" spans="1:29" ht="15.75" customHeight="1">
      <c r="A123" s="1">
        <v>45138</v>
      </c>
      <c r="B123" s="20">
        <v>1690761600</v>
      </c>
      <c r="C123" s="20">
        <v>1.0099819999999999</v>
      </c>
      <c r="D123" s="20">
        <v>0.31533699999999998</v>
      </c>
      <c r="E123" s="20">
        <v>85307013</v>
      </c>
      <c r="F123" s="20">
        <v>11663033</v>
      </c>
      <c r="G123" s="37">
        <f t="shared" si="0"/>
        <v>2.3064718721434638</v>
      </c>
      <c r="H123" s="12">
        <f>(IF(G123 &lt; Daily!ntcr, Daily!base_int*100, IF(G123 &gt; Daily!ctcr, Daily!upper_limit_int*100, (Daily!base_int + ((G123 - Daily!ntcr) / (Daily!ctcr - Daily!ntcr)) ^ Daily!exponent * (Daily!upper_limit_int - Daily!base_int)) * 100)))/100</f>
        <v>0.18172583257159036</v>
      </c>
      <c r="I123" s="51"/>
      <c r="J123" s="55">
        <f t="shared" si="1"/>
        <v>0.17554947619986325</v>
      </c>
      <c r="K123" s="50">
        <f t="shared" si="2"/>
        <v>-6.7639647256882984E-3</v>
      </c>
      <c r="L123" s="50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</row>
    <row r="124" spans="1:29" ht="15.75" customHeight="1">
      <c r="A124" s="1">
        <v>45139</v>
      </c>
      <c r="B124" s="20">
        <v>1690848000</v>
      </c>
      <c r="C124" s="20">
        <v>1.0119670000000001</v>
      </c>
      <c r="D124" s="20">
        <v>0.30734600000000001</v>
      </c>
      <c r="E124" s="20">
        <v>85334595</v>
      </c>
      <c r="F124" s="20">
        <v>11670825</v>
      </c>
      <c r="G124" s="37">
        <f t="shared" si="0"/>
        <v>2.2472487107698043</v>
      </c>
      <c r="H124" s="12">
        <f>(IF(G124 &lt; Daily!ntcr, Daily!base_int*100, IF(G124 &gt; Daily!ctcr, Daily!upper_limit_int*100, (Daily!base_int + ((G124 - Daily!ntcr) / (Daily!ctcr - Daily!ntcr)) ^ Daily!exponent * (Daily!upper_limit_int - Daily!base_int)) * 100)))/100</f>
        <v>0.16593298953861446</v>
      </c>
      <c r="I124" s="51"/>
      <c r="J124" s="55">
        <f t="shared" si="1"/>
        <v>0.17466844300284054</v>
      </c>
      <c r="K124" s="50">
        <f t="shared" si="2"/>
        <v>-5.0187173217176584E-3</v>
      </c>
      <c r="L124" s="50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</row>
    <row r="125" spans="1:29" ht="15.75" customHeight="1">
      <c r="A125" s="1">
        <v>45140</v>
      </c>
      <c r="B125" s="20">
        <v>1690934400</v>
      </c>
      <c r="C125" s="20">
        <v>1.0184960000000001</v>
      </c>
      <c r="D125" s="20">
        <v>0.30937500000000001</v>
      </c>
      <c r="E125" s="20">
        <v>85286728</v>
      </c>
      <c r="F125" s="20">
        <v>11660250</v>
      </c>
      <c r="G125" s="37">
        <f t="shared" si="0"/>
        <v>2.2628658455007398</v>
      </c>
      <c r="H125" s="12">
        <f>(IF(G125 &lt; Daily!ntcr, Daily!base_int*100, IF(G125 &gt; Daily!ctcr, Daily!upper_limit_int*100, (Daily!base_int + ((G125 - Daily!ntcr) / (Daily!ctcr - Daily!ntcr)) ^ Daily!exponent * (Daily!upper_limit_int - Daily!base_int)) * 100)))/100</f>
        <v>0.17009755880019728</v>
      </c>
      <c r="I125" s="51"/>
      <c r="J125" s="55">
        <f t="shared" si="1"/>
        <v>0.17418332454530819</v>
      </c>
      <c r="K125" s="50">
        <f t="shared" si="2"/>
        <v>-2.7773675037823242E-3</v>
      </c>
      <c r="L125" s="50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</row>
    <row r="126" spans="1:29" ht="15.75" customHeight="1">
      <c r="A126" s="1">
        <v>45141</v>
      </c>
      <c r="B126" s="20">
        <v>1691020800</v>
      </c>
      <c r="C126" s="20">
        <v>0.99915299999999996</v>
      </c>
      <c r="D126" s="20">
        <v>0.29900500000000002</v>
      </c>
      <c r="E126" s="20">
        <v>85313761</v>
      </c>
      <c r="F126" s="20">
        <v>11662609</v>
      </c>
      <c r="G126" s="37">
        <f t="shared" si="0"/>
        <v>2.1872671121706131</v>
      </c>
      <c r="H126" s="12">
        <f>(IF(G126 &lt; Daily!ntcr, Daily!base_int*100, IF(G126 &gt; Daily!ctcr, Daily!upper_limit_int*100, (Daily!base_int + ((G126 - Daily!ntcr) / (Daily!ctcr - Daily!ntcr)) ^ Daily!exponent * (Daily!upper_limit_int - Daily!base_int)) * 100)))/100</f>
        <v>0.14993789657883017</v>
      </c>
      <c r="I126" s="51"/>
      <c r="J126" s="55">
        <f t="shared" si="1"/>
        <v>0.17302041909714683</v>
      </c>
      <c r="K126" s="50">
        <f t="shared" si="2"/>
        <v>-6.6763305339190282E-3</v>
      </c>
      <c r="L126" s="50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</row>
    <row r="127" spans="1:29" ht="15.75" customHeight="1">
      <c r="A127" s="1">
        <v>45142</v>
      </c>
      <c r="B127" s="20">
        <v>1691107200</v>
      </c>
      <c r="C127" s="20">
        <v>1.006421</v>
      </c>
      <c r="D127" s="20">
        <v>0.29243799999999998</v>
      </c>
      <c r="E127" s="20">
        <v>85103709</v>
      </c>
      <c r="F127" s="20">
        <v>11539285</v>
      </c>
      <c r="G127" s="37">
        <f t="shared" si="0"/>
        <v>2.1567678112241788</v>
      </c>
      <c r="H127" s="12">
        <f>(IF(G127 &lt; Daily!ntcr, Daily!base_int*100, IF(G127 &gt; Daily!ctcr, Daily!upper_limit_int*100, (Daily!base_int + ((G127 - Daily!ntcr) / (Daily!ctcr - Daily!ntcr)) ^ Daily!exponent * (Daily!upper_limit_int - Daily!base_int)) * 100)))/100</f>
        <v>0.14180474965978102</v>
      </c>
      <c r="I127" s="51"/>
      <c r="J127" s="55">
        <f t="shared" si="1"/>
        <v>0.1691403195782753</v>
      </c>
      <c r="K127" s="50">
        <f t="shared" si="2"/>
        <v>-2.2425674028063391E-2</v>
      </c>
      <c r="L127" s="50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</row>
    <row r="128" spans="1:29" ht="15.75" customHeight="1">
      <c r="A128" s="1">
        <v>45143</v>
      </c>
      <c r="B128" s="20">
        <v>1691193600</v>
      </c>
      <c r="C128" s="20">
        <v>0.98853800000000003</v>
      </c>
      <c r="D128" s="20">
        <v>0.293485</v>
      </c>
      <c r="E128" s="20">
        <v>84874752</v>
      </c>
      <c r="F128" s="20">
        <v>11459614</v>
      </c>
      <c r="G128" s="37">
        <f t="shared" si="0"/>
        <v>2.173674138650743</v>
      </c>
      <c r="H128" s="12">
        <f>(IF(G128 &lt; Daily!ntcr, Daily!base_int*100, IF(G128 &gt; Daily!ctcr, Daily!upper_limit_int*100, (Daily!base_int + ((G128 - Daily!ntcr) / (Daily!ctcr - Daily!ntcr)) ^ Daily!exponent * (Daily!upper_limit_int - Daily!base_int)) * 100)))/100</f>
        <v>0.14631310364019814</v>
      </c>
      <c r="I128" s="51"/>
      <c r="J128" s="55">
        <f t="shared" si="1"/>
        <v>0.16664851598749447</v>
      </c>
      <c r="K128" s="50">
        <f t="shared" si="2"/>
        <v>-1.4732167924204842E-2</v>
      </c>
      <c r="L128" s="50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</row>
    <row r="129" spans="1:29" ht="15.75" customHeight="1">
      <c r="A129" s="1">
        <v>45144</v>
      </c>
      <c r="B129" s="20">
        <v>1691280000</v>
      </c>
      <c r="C129" s="20">
        <v>1.005787</v>
      </c>
      <c r="D129" s="20">
        <v>0.293599</v>
      </c>
      <c r="E129" s="20">
        <v>84990425</v>
      </c>
      <c r="F129" s="20">
        <v>11459591</v>
      </c>
      <c r="G129" s="37">
        <f t="shared" si="0"/>
        <v>2.1774864207260975</v>
      </c>
      <c r="H129" s="12">
        <f>(IF(G129 &lt; Daily!ntcr, Daily!base_int*100, IF(G129 &gt; Daily!ctcr, Daily!upper_limit_int*100, (Daily!base_int + ((G129 - Daily!ntcr) / (Daily!ctcr - Daily!ntcr)) ^ Daily!exponent * (Daily!upper_limit_int - Daily!base_int)) * 100)))/100</f>
        <v>0.14732971219362601</v>
      </c>
      <c r="I129" s="51"/>
      <c r="J129" s="55">
        <f t="shared" si="1"/>
        <v>0.16457758571742159</v>
      </c>
      <c r="K129" s="50">
        <f t="shared" si="2"/>
        <v>-1.2426934964295033E-2</v>
      </c>
      <c r="L129" s="50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</row>
    <row r="130" spans="1:29" ht="15.75" customHeight="1">
      <c r="A130" s="1">
        <v>45145</v>
      </c>
      <c r="B130" s="20">
        <v>1691366400</v>
      </c>
      <c r="C130" s="20">
        <v>0.99697800000000003</v>
      </c>
      <c r="D130" s="20">
        <v>0.29169800000000001</v>
      </c>
      <c r="E130" s="20">
        <v>85088488</v>
      </c>
      <c r="F130" s="20">
        <v>11473141</v>
      </c>
      <c r="G130" s="37">
        <f t="shared" si="0"/>
        <v>2.1633257860793309</v>
      </c>
      <c r="H130" s="12">
        <f>(IF(G130 &lt; Daily!ntcr, Daily!base_int*100, IF(G130 &gt; Daily!ctcr, Daily!upper_limit_int*100, (Daily!base_int + ((G130 - Daily!ntcr) / (Daily!ctcr - Daily!ntcr)) ^ Daily!exponent * (Daily!upper_limit_int - Daily!base_int)) * 100)))/100</f>
        <v>0.14355354295448824</v>
      </c>
      <c r="I130" s="51"/>
      <c r="J130" s="55">
        <f t="shared" si="1"/>
        <v>0.1628875064648341</v>
      </c>
      <c r="K130" s="50">
        <f t="shared" si="2"/>
        <v>-1.0269194588194641E-2</v>
      </c>
      <c r="L130" s="50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</row>
    <row r="131" spans="1:29" ht="15.75" customHeight="1">
      <c r="A131" s="1">
        <v>45146</v>
      </c>
      <c r="B131" s="20">
        <v>1691452800</v>
      </c>
      <c r="C131" s="20">
        <v>0.99792999999999998</v>
      </c>
      <c r="D131" s="20">
        <v>0.29018100000000002</v>
      </c>
      <c r="E131" s="20">
        <v>85250892</v>
      </c>
      <c r="F131" s="20">
        <v>11442881</v>
      </c>
      <c r="G131" s="37">
        <f t="shared" si="0"/>
        <v>2.1618846767218853</v>
      </c>
      <c r="H131" s="12">
        <f>(IF(G131 &lt; Daily!ntcr, Daily!base_int*100, IF(G131 &gt; Daily!ctcr, Daily!upper_limit_int*100, (Daily!base_int + ((G131 - Daily!ntcr) / (Daily!ctcr - Daily!ntcr)) ^ Daily!exponent * (Daily!upper_limit_int - Daily!base_int)) * 100)))/100</f>
        <v>0.14316924712583609</v>
      </c>
      <c r="I131" s="51"/>
      <c r="J131" s="55">
        <f t="shared" si="1"/>
        <v>0.16016514724681116</v>
      </c>
      <c r="K131" s="50">
        <f t="shared" si="2"/>
        <v>-1.6713124763872989E-2</v>
      </c>
      <c r="L131" s="50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</row>
    <row r="132" spans="1:29" ht="15.75" customHeight="1">
      <c r="A132" s="1">
        <v>45147</v>
      </c>
      <c r="B132" s="20">
        <v>1691539200</v>
      </c>
      <c r="C132" s="20">
        <v>1.002643</v>
      </c>
      <c r="D132" s="20">
        <v>0.29783199999999999</v>
      </c>
      <c r="E132" s="20">
        <v>85212472</v>
      </c>
      <c r="F132" s="20">
        <v>11452426</v>
      </c>
      <c r="G132" s="37">
        <f t="shared" si="0"/>
        <v>2.2160371052128167</v>
      </c>
      <c r="H132" s="12">
        <f>(IF(G132 &lt; Daily!ntcr, Daily!base_int*100, IF(G132 &gt; Daily!ctcr, Daily!upper_limit_int*100, (Daily!base_int + ((G132 - Daily!ntcr) / (Daily!ctcr - Daily!ntcr)) ^ Daily!exponent * (Daily!upper_limit_int - Daily!base_int)) * 100)))/100</f>
        <v>0.1576098947234178</v>
      </c>
      <c r="I132" s="51"/>
      <c r="J132" s="55">
        <f t="shared" si="1"/>
        <v>0.15973852298937929</v>
      </c>
      <c r="K132" s="50">
        <f t="shared" si="2"/>
        <v>-2.6636522662102369E-3</v>
      </c>
      <c r="L132" s="50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</row>
    <row r="133" spans="1:29" ht="15.75" customHeight="1">
      <c r="A133" s="1">
        <v>45148</v>
      </c>
      <c r="B133" s="20">
        <v>1691625600</v>
      </c>
      <c r="C133" s="20">
        <v>1.0067390000000001</v>
      </c>
      <c r="D133" s="20">
        <v>0.30120599999999997</v>
      </c>
      <c r="E133" s="20">
        <v>85210470</v>
      </c>
      <c r="F133" s="20">
        <v>11460247</v>
      </c>
      <c r="G133" s="37">
        <f t="shared" si="0"/>
        <v>2.2395594812939019</v>
      </c>
      <c r="H133" s="12">
        <f>(IF(G133 &lt; Daily!ntcr, Daily!base_int*100, IF(G133 &gt; Daily!ctcr, Daily!upper_limit_int*100, (Daily!base_int + ((G133 - Daily!ntcr) / (Daily!ctcr - Daily!ntcr)) ^ Daily!exponent * (Daily!upper_limit_int - Daily!base_int)) * 100)))/100</f>
        <v>0.16388252834504052</v>
      </c>
      <c r="I133" s="51"/>
      <c r="J133" s="55">
        <f t="shared" si="1"/>
        <v>0.15988434527339709</v>
      </c>
      <c r="K133" s="50">
        <f t="shared" si="2"/>
        <v>9.1288113404863758E-4</v>
      </c>
      <c r="L133" s="50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</row>
    <row r="134" spans="1:29" ht="15.75" customHeight="1">
      <c r="A134" s="1">
        <v>45149</v>
      </c>
      <c r="B134" s="20">
        <v>1691712000</v>
      </c>
      <c r="C134" s="20">
        <v>0.99806600000000001</v>
      </c>
      <c r="D134" s="20">
        <v>0.29602699999999998</v>
      </c>
      <c r="E134" s="20">
        <v>85230968</v>
      </c>
      <c r="F134" s="20">
        <v>11466966</v>
      </c>
      <c r="G134" s="37">
        <f t="shared" si="0"/>
        <v>2.2002914950769017</v>
      </c>
      <c r="H134" s="12">
        <f>(IF(G134 &lt; Daily!ntcr, Daily!base_int*100, IF(G134 &gt; Daily!ctcr, Daily!upper_limit_int*100, (Daily!base_int + ((G134 - Daily!ntcr) / (Daily!ctcr - Daily!ntcr)) ^ Daily!exponent * (Daily!upper_limit_int - Daily!base_int)) * 100)))/100</f>
        <v>0.15341106535384047</v>
      </c>
      <c r="I134" s="51"/>
      <c r="J134" s="55">
        <f t="shared" si="1"/>
        <v>0.15896937777389786</v>
      </c>
      <c r="K134" s="50">
        <f t="shared" si="2"/>
        <v>-5.7226834680698113E-3</v>
      </c>
      <c r="L134" s="50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</row>
    <row r="135" spans="1:29" ht="15.75" customHeight="1">
      <c r="A135" s="1">
        <v>45150</v>
      </c>
      <c r="B135" s="20">
        <v>1691798400</v>
      </c>
      <c r="C135" s="20">
        <v>1.0010619999999999</v>
      </c>
      <c r="D135" s="20">
        <v>0.293325</v>
      </c>
      <c r="E135" s="20">
        <v>85342832</v>
      </c>
      <c r="F135" s="20">
        <v>11489074</v>
      </c>
      <c r="G135" s="37">
        <f t="shared" si="0"/>
        <v>2.1788689146227105</v>
      </c>
      <c r="H135" s="12">
        <f>(IF(G135 &lt; Daily!ntcr, Daily!base_int*100, IF(G135 &gt; Daily!ctcr, Daily!upper_limit_int*100, (Daily!base_int + ((G135 - Daily!ntcr) / (Daily!ctcr - Daily!ntcr)) ^ Daily!exponent * (Daily!upper_limit_int - Daily!base_int)) * 100)))/100</f>
        <v>0.14769837723272281</v>
      </c>
      <c r="I135" s="51"/>
      <c r="J135" s="55">
        <f t="shared" si="1"/>
        <v>0.1575737579910754</v>
      </c>
      <c r="K135" s="50">
        <f t="shared" si="2"/>
        <v>-8.7791737148739113E-3</v>
      </c>
      <c r="L135" s="50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</row>
    <row r="136" spans="1:29" ht="15.75" customHeight="1">
      <c r="A136" s="1">
        <v>45151</v>
      </c>
      <c r="B136" s="20">
        <v>1691884800</v>
      </c>
      <c r="C136" s="20">
        <v>0.99515500000000001</v>
      </c>
      <c r="D136" s="20">
        <v>0.29166599999999998</v>
      </c>
      <c r="E136" s="20">
        <v>85397788</v>
      </c>
      <c r="F136" s="20">
        <v>11490852</v>
      </c>
      <c r="G136" s="37">
        <f t="shared" si="0"/>
        <v>2.1676052598021451</v>
      </c>
      <c r="H136" s="12">
        <f>(IF(G136 &lt; Daily!ntcr, Daily!base_int*100, IF(G136 &gt; Daily!ctcr, Daily!upper_limit_int*100, (Daily!base_int + ((G136 - Daily!ntcr) / (Daily!ctcr - Daily!ntcr)) ^ Daily!exponent * (Daily!upper_limit_int - Daily!base_int)) * 100)))/100</f>
        <v>0.1446947359472387</v>
      </c>
      <c r="I136" s="51">
        <f>AVERAGE(H122:H136)</f>
        <v>0.15568212057395522</v>
      </c>
      <c r="J136" s="55">
        <f t="shared" si="1"/>
        <v>0.15568212057395522</v>
      </c>
      <c r="K136" s="50">
        <f t="shared" si="2"/>
        <v>-1.2004774406835672E-2</v>
      </c>
      <c r="L136" s="50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 t="e">
        <f>AVERAGE(W122:W136)</f>
        <v>#DIV/0!</v>
      </c>
      <c r="Y136" s="51"/>
      <c r="Z136" s="51"/>
      <c r="AA136" s="51"/>
      <c r="AB136" s="51"/>
      <c r="AC136" s="51"/>
    </row>
    <row r="137" spans="1:29" ht="15.75" customHeight="1">
      <c r="A137" s="1">
        <v>45152</v>
      </c>
      <c r="B137" s="20">
        <v>1691971200</v>
      </c>
      <c r="C137" s="20">
        <v>1.000761</v>
      </c>
      <c r="D137" s="20">
        <v>0.28937200000000002</v>
      </c>
      <c r="E137" s="20">
        <v>85559807</v>
      </c>
      <c r="F137" s="20">
        <v>11504969</v>
      </c>
      <c r="G137" s="37">
        <f t="shared" si="0"/>
        <v>2.1519929754877221</v>
      </c>
      <c r="H137" s="12">
        <f>(IF(G137 &lt; Daily!ntcr, Daily!base_int*100, IF(G137 &gt; Daily!ctcr, Daily!upper_limit_int*100, (Daily!base_int + ((G137 - Daily!ntcr) / (Daily!ctcr - Daily!ntcr)) ^ Daily!exponent * (Daily!upper_limit_int - Daily!base_int)) * 100)))/100</f>
        <v>0.14053146013005924</v>
      </c>
      <c r="I137" s="51"/>
      <c r="J137" s="55">
        <f t="shared" si="1"/>
        <v>0.15317951298636542</v>
      </c>
      <c r="K137" s="50">
        <f t="shared" si="2"/>
        <v>-1.6075112404452141E-2</v>
      </c>
      <c r="L137" s="50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</row>
    <row r="138" spans="1:29" ht="15.75" customHeight="1">
      <c r="A138" s="1">
        <v>45153</v>
      </c>
      <c r="B138" s="20">
        <v>1692057600</v>
      </c>
      <c r="C138" s="20">
        <v>1.0076970000000001</v>
      </c>
      <c r="D138" s="20">
        <v>0.29045199999999999</v>
      </c>
      <c r="E138" s="20">
        <v>85617397</v>
      </c>
      <c r="F138" s="20">
        <v>11518562</v>
      </c>
      <c r="G138" s="37">
        <f t="shared" si="0"/>
        <v>2.1589278412916473</v>
      </c>
      <c r="H138" s="12">
        <f>(IF(G138 &lt; Daily!ntcr, Daily!base_int*100, IF(G138 &gt; Daily!ctcr, Daily!upper_limit_int*100, (Daily!base_int + ((G138 - Daily!ntcr) / (Daily!ctcr - Daily!ntcr)) ^ Daily!exponent * (Daily!upper_limit_int - Daily!base_int)) * 100)))/100</f>
        <v>0.14238075767777261</v>
      </c>
      <c r="I138" s="51"/>
      <c r="J138" s="55">
        <f t="shared" si="1"/>
        <v>0.15055650799344422</v>
      </c>
      <c r="K138" s="50">
        <f t="shared" si="2"/>
        <v>-1.7123732422067883E-2</v>
      </c>
      <c r="L138" s="50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</row>
    <row r="139" spans="1:29" ht="15.75" customHeight="1">
      <c r="A139" s="1">
        <v>45154</v>
      </c>
      <c r="B139" s="20">
        <v>1692144000</v>
      </c>
      <c r="C139" s="20">
        <v>1.000262</v>
      </c>
      <c r="D139" s="20">
        <v>0.28172900000000001</v>
      </c>
      <c r="E139" s="20">
        <v>85801587</v>
      </c>
      <c r="F139" s="20">
        <v>11500353</v>
      </c>
      <c r="G139" s="37">
        <f t="shared" si="0"/>
        <v>2.1019176806071083</v>
      </c>
      <c r="H139" s="12">
        <f>(IF(G139 &lt; Daily!ntcr, Daily!base_int*100, IF(G139 &gt; Daily!ctcr, Daily!upper_limit_int*100, (Daily!base_int + ((G139 - Daily!ntcr) / (Daily!ctcr - Daily!ntcr)) ^ Daily!exponent * (Daily!upper_limit_int - Daily!base_int)) * 100)))/100</f>
        <v>0.12717804816189554</v>
      </c>
      <c r="I139" s="51"/>
      <c r="J139" s="55">
        <f t="shared" si="1"/>
        <v>0.14797284523499632</v>
      </c>
      <c r="K139" s="50">
        <f t="shared" si="2"/>
        <v>-1.7160751088623805E-2</v>
      </c>
      <c r="L139" s="50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</row>
    <row r="140" spans="1:29" ht="15.75" customHeight="1">
      <c r="A140" s="1">
        <v>45155</v>
      </c>
      <c r="B140" s="20">
        <v>1692230400</v>
      </c>
      <c r="C140" s="20">
        <v>1.013863</v>
      </c>
      <c r="D140" s="20">
        <v>0.27485199999999999</v>
      </c>
      <c r="E140" s="20">
        <v>86451228</v>
      </c>
      <c r="F140" s="20">
        <v>11290134</v>
      </c>
      <c r="G140" s="37">
        <f t="shared" si="0"/>
        <v>2.1046068114210157</v>
      </c>
      <c r="H140" s="12">
        <f>(IF(G140 &lt; Daily!ntcr, Daily!base_int*100, IF(G140 &gt; Daily!ctcr, Daily!upper_limit_int*100, (Daily!base_int + ((G140 - Daily!ntcr) / (Daily!ctcr - Daily!ntcr)) ^ Daily!exponent * (Daily!upper_limit_int - Daily!base_int)) * 100)))/100</f>
        <v>0.12789514971227087</v>
      </c>
      <c r="I140" s="51"/>
      <c r="J140" s="55">
        <f t="shared" si="1"/>
        <v>0.14515935129580121</v>
      </c>
      <c r="K140" s="50">
        <f t="shared" si="2"/>
        <v>-1.9013582760586845E-2</v>
      </c>
      <c r="L140" s="50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</row>
    <row r="141" spans="1:29" ht="15.75" customHeight="1">
      <c r="A141" s="1">
        <v>45156</v>
      </c>
      <c r="B141" s="20">
        <v>1692316800</v>
      </c>
      <c r="C141" s="20">
        <v>0.96026500000000004</v>
      </c>
      <c r="D141" s="20">
        <v>0.254361</v>
      </c>
      <c r="E141" s="20">
        <v>87358285</v>
      </c>
      <c r="F141" s="20">
        <v>11158844</v>
      </c>
      <c r="G141" s="37">
        <f t="shared" si="0"/>
        <v>1.9912941457811399</v>
      </c>
      <c r="H141" s="12">
        <f>(IF(G141 &lt; Daily!ntcr, Daily!base_int*100, IF(G141 &gt; Daily!ctcr, Daily!upper_limit_int*100, (Daily!base_int + ((G141 - Daily!ntcr) / (Daily!ctcr - Daily!ntcr)) ^ Daily!exponent * (Daily!upper_limit_int - Daily!base_int)) * 100)))/100</f>
        <v>0.1</v>
      </c>
      <c r="I141" s="51"/>
      <c r="J141" s="55">
        <f t="shared" si="1"/>
        <v>0.14183015819054587</v>
      </c>
      <c r="K141" s="50">
        <f t="shared" si="2"/>
        <v>-2.293474774815718E-2</v>
      </c>
      <c r="L141" s="50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</row>
    <row r="142" spans="1:29" ht="15.75" customHeight="1">
      <c r="A142" s="1">
        <v>45157</v>
      </c>
      <c r="B142" s="20">
        <v>1692403200</v>
      </c>
      <c r="C142" s="20">
        <v>0.99158500000000005</v>
      </c>
      <c r="D142" s="20">
        <v>0.26368799999999998</v>
      </c>
      <c r="E142" s="20">
        <v>87696386</v>
      </c>
      <c r="F142" s="20">
        <v>11165084</v>
      </c>
      <c r="G142" s="37">
        <f t="shared" si="0"/>
        <v>2.0711429158587613</v>
      </c>
      <c r="H142" s="12">
        <f>(IF(G142 &lt; Daily!ntcr, Daily!base_int*100, IF(G142 &gt; Daily!ctcr, Daily!upper_limit_int*100, (Daily!base_int + ((G142 - Daily!ntcr) / (Daily!ctcr - Daily!ntcr)) ^ Daily!exponent * (Daily!upper_limit_int - Daily!base_int)) * 100)))/100</f>
        <v>0.11897144422900302</v>
      </c>
      <c r="I142" s="51"/>
      <c r="J142" s="55">
        <f t="shared" si="1"/>
        <v>0.14030793782849399</v>
      </c>
      <c r="K142" s="50">
        <f t="shared" si="2"/>
        <v>-1.073269875372207E-2</v>
      </c>
      <c r="L142" s="50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</row>
    <row r="143" spans="1:29" ht="15.75" customHeight="1">
      <c r="A143" s="1">
        <v>45158</v>
      </c>
      <c r="B143" s="20">
        <v>1692489600</v>
      </c>
      <c r="C143" s="20">
        <v>0.99290599999999996</v>
      </c>
      <c r="D143" s="20">
        <v>0.26818599999999998</v>
      </c>
      <c r="E143" s="20">
        <v>88410552</v>
      </c>
      <c r="F143" s="20">
        <v>11243475</v>
      </c>
      <c r="G143" s="37">
        <f t="shared" si="0"/>
        <v>2.1088206536388436</v>
      </c>
      <c r="H143" s="12">
        <f>(IF(G143 &lt; Daily!ntcr, Daily!base_int*100, IF(G143 &gt; Daily!ctcr, Daily!upper_limit_int*100, (Daily!base_int + ((G143 - Daily!ntcr) / (Daily!ctcr - Daily!ntcr)) ^ Daily!exponent * (Daily!upper_limit_int - Daily!base_int)) * 100)))/100</f>
        <v>0.12901884097035832</v>
      </c>
      <c r="I143" s="51"/>
      <c r="J143" s="55">
        <f t="shared" si="1"/>
        <v>0.13915498698383805</v>
      </c>
      <c r="K143" s="50">
        <f t="shared" si="2"/>
        <v>-8.2172887899275571E-3</v>
      </c>
      <c r="L143" s="50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</row>
    <row r="144" spans="1:29" ht="15.75" customHeight="1">
      <c r="A144" s="1">
        <v>45159</v>
      </c>
      <c r="B144" s="20">
        <v>1692576000</v>
      </c>
      <c r="C144" s="20">
        <v>1.0103839999999999</v>
      </c>
      <c r="D144" s="20">
        <v>0.27030799999999999</v>
      </c>
      <c r="E144" s="20">
        <v>88462009</v>
      </c>
      <c r="F144" s="20">
        <v>11294380</v>
      </c>
      <c r="G144" s="37">
        <f t="shared" si="0"/>
        <v>2.1171581555403662</v>
      </c>
      <c r="H144" s="12">
        <f>(IF(G144 &lt; Daily!ntcr, Daily!base_int*100, IF(G144 &gt; Daily!ctcr, Daily!upper_limit_int*100, (Daily!base_int + ((G144 - Daily!ntcr) / (Daily!ctcr - Daily!ntcr)) ^ Daily!exponent * (Daily!upper_limit_int - Daily!base_int)) * 100)))/100</f>
        <v>0.13124217481076433</v>
      </c>
      <c r="I144" s="51"/>
      <c r="J144" s="55">
        <f t="shared" si="1"/>
        <v>0.13808248449164726</v>
      </c>
      <c r="K144" s="50">
        <f t="shared" si="2"/>
        <v>-7.7072515720572055E-3</v>
      </c>
      <c r="L144" s="50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</row>
    <row r="145" spans="1:29" ht="15.75" customHeight="1">
      <c r="A145" s="1">
        <v>45160</v>
      </c>
      <c r="B145" s="20">
        <v>1692662400</v>
      </c>
      <c r="C145" s="20">
        <v>1.0068870000000001</v>
      </c>
      <c r="D145" s="20">
        <v>0.26294200000000001</v>
      </c>
      <c r="E145" s="20">
        <v>88536821</v>
      </c>
      <c r="F145" s="20">
        <v>11303312</v>
      </c>
      <c r="G145" s="37">
        <f t="shared" si="0"/>
        <v>2.0595776518760163</v>
      </c>
      <c r="H145" s="12">
        <f>(IF(G145 &lt; Daily!ntcr, Daily!base_int*100, IF(G145 &gt; Daily!ctcr, Daily!upper_limit_int*100, (Daily!base_int + ((G145 - Daily!ntcr) / (Daily!ctcr - Daily!ntcr)) ^ Daily!exponent * (Daily!upper_limit_int - Daily!base_int)) * 100)))/100</f>
        <v>0.11588737383360433</v>
      </c>
      <c r="I145" s="51"/>
      <c r="J145" s="55">
        <f t="shared" si="1"/>
        <v>0.13623807321692166</v>
      </c>
      <c r="K145" s="50">
        <f t="shared" si="2"/>
        <v>-1.335731524179784E-2</v>
      </c>
      <c r="L145" s="50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</row>
    <row r="146" spans="1:29" ht="15.75" customHeight="1">
      <c r="A146" s="1">
        <v>45161</v>
      </c>
      <c r="B146" s="20">
        <v>1692748800</v>
      </c>
      <c r="C146" s="20">
        <v>1.0114380000000001</v>
      </c>
      <c r="D146" s="20">
        <v>0.258382</v>
      </c>
      <c r="E146" s="20">
        <v>88588419</v>
      </c>
      <c r="F146" s="20">
        <v>11233608</v>
      </c>
      <c r="G146" s="37">
        <f t="shared" si="0"/>
        <v>2.0376047373255326</v>
      </c>
      <c r="H146" s="12">
        <f>(IF(G146 &lt; Daily!ntcr, Daily!base_int*100, IF(G146 &gt; Daily!ctcr, Daily!upper_limit_int*100, (Daily!base_int + ((G146 - Daily!ntcr) / (Daily!ctcr - Daily!ntcr)) ^ Daily!exponent * (Daily!upper_limit_int - Daily!base_int)) * 100)))/100</f>
        <v>0.11002792995347538</v>
      </c>
      <c r="I146" s="51"/>
      <c r="J146" s="55">
        <f t="shared" si="1"/>
        <v>0.1340286520720976</v>
      </c>
      <c r="K146" s="50">
        <f t="shared" si="2"/>
        <v>-1.6217354610602586E-2</v>
      </c>
      <c r="L146" s="50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</row>
    <row r="147" spans="1:29" ht="15.75" customHeight="1">
      <c r="A147" s="1">
        <v>45162</v>
      </c>
      <c r="B147" s="20">
        <v>1692835200</v>
      </c>
      <c r="C147" s="20">
        <v>1.0072350000000001</v>
      </c>
      <c r="D147" s="20">
        <v>0.26827299999999998</v>
      </c>
      <c r="E147" s="20">
        <v>88852418</v>
      </c>
      <c r="F147" s="20">
        <v>11266834</v>
      </c>
      <c r="G147" s="37">
        <f t="shared" si="0"/>
        <v>2.1156524303201767</v>
      </c>
      <c r="H147" s="12">
        <f>(IF(G147 &lt; Daily!ntcr, Daily!base_int*100, IF(G147 &gt; Daily!ctcr, Daily!upper_limit_int*100, (Daily!base_int + ((G147 - Daily!ntcr) / (Daily!ctcr - Daily!ntcr)) ^ Daily!exponent * (Daily!upper_limit_int - Daily!base_int)) * 100)))/100</f>
        <v>0.13084064808538046</v>
      </c>
      <c r="I147" s="51"/>
      <c r="J147" s="55">
        <f t="shared" si="1"/>
        <v>0.1322440356295618</v>
      </c>
      <c r="K147" s="50">
        <f t="shared" si="2"/>
        <v>-1.331518608107618E-2</v>
      </c>
      <c r="L147" s="50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</row>
    <row r="148" spans="1:29" ht="15.75" customHeight="1">
      <c r="A148" s="1">
        <v>45163</v>
      </c>
      <c r="B148" s="20">
        <v>1692921600</v>
      </c>
      <c r="C148" s="20">
        <v>1.0109049999999999</v>
      </c>
      <c r="D148" s="20">
        <v>0.26578499999999999</v>
      </c>
      <c r="E148" s="20">
        <v>88937182</v>
      </c>
      <c r="F148" s="20">
        <v>11279338</v>
      </c>
      <c r="G148" s="37">
        <f t="shared" si="0"/>
        <v>2.0957053435112947</v>
      </c>
      <c r="H148" s="12">
        <f>(IF(G148 &lt; Daily!ntcr, Daily!base_int*100, IF(G148 &gt; Daily!ctcr, Daily!upper_limit_int*100, (Daily!base_int + ((G148 - Daily!ntcr) / (Daily!ctcr - Daily!ntcr)) ^ Daily!exponent * (Daily!upper_limit_int - Daily!base_int)) * 100)))/100</f>
        <v>0.12552142493634524</v>
      </c>
      <c r="I148" s="51"/>
      <c r="J148" s="55">
        <f t="shared" si="1"/>
        <v>0.12968662873564876</v>
      </c>
      <c r="K148" s="50">
        <f t="shared" si="2"/>
        <v>-1.933854242830868E-2</v>
      </c>
      <c r="L148" s="50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</row>
    <row r="149" spans="1:29" ht="15.75" customHeight="1">
      <c r="A149" s="1">
        <v>45164</v>
      </c>
      <c r="B149" s="20">
        <v>1693008000</v>
      </c>
      <c r="C149" s="20">
        <v>1.0038290000000001</v>
      </c>
      <c r="D149" s="20">
        <v>0.26109100000000002</v>
      </c>
      <c r="E149" s="20">
        <v>89009840</v>
      </c>
      <c r="F149" s="20">
        <v>11296266</v>
      </c>
      <c r="G149" s="37">
        <f t="shared" si="0"/>
        <v>2.0572876148136032</v>
      </c>
      <c r="H149" s="12">
        <f>(IF(G149 &lt; Daily!ntcr, Daily!base_int*100, IF(G149 &gt; Daily!ctcr, Daily!upper_limit_int*100, (Daily!base_int + ((G149 - Daily!ntcr) / (Daily!ctcr - Daily!ntcr)) ^ Daily!exponent * (Daily!upper_limit_int - Daily!base_int)) * 100)))/100</f>
        <v>0.11527669728362752</v>
      </c>
      <c r="I149" s="51"/>
      <c r="J149" s="55">
        <f t="shared" si="1"/>
        <v>0.1271443375309679</v>
      </c>
      <c r="K149" s="50">
        <f t="shared" si="2"/>
        <v>-1.9603340987936591E-2</v>
      </c>
      <c r="L149" s="50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</row>
    <row r="150" spans="1:29" ht="15.75" customHeight="1">
      <c r="A150" s="1">
        <v>45165</v>
      </c>
      <c r="B150" s="20">
        <v>1693094400</v>
      </c>
      <c r="C150" s="20">
        <v>1.0129159999999999</v>
      </c>
      <c r="D150" s="20">
        <v>0.260791</v>
      </c>
      <c r="E150" s="20">
        <v>89064637</v>
      </c>
      <c r="F150" s="20">
        <v>11303519</v>
      </c>
      <c r="G150" s="37">
        <f t="shared" si="0"/>
        <v>2.0548694391425362</v>
      </c>
      <c r="H150" s="12">
        <f>(IF(G150 &lt; Daily!ntcr, Daily!base_int*100, IF(G150 &gt; Daily!ctcr, Daily!upper_limit_int*100, (Daily!base_int + ((G150 - Daily!ntcr) / (Daily!ctcr - Daily!ntcr)) ^ Daily!exponent * (Daily!upper_limit_int - Daily!base_int)) * 100)))/100</f>
        <v>0.11463185043800966</v>
      </c>
      <c r="I150" s="51"/>
      <c r="J150" s="55">
        <f t="shared" si="1"/>
        <v>0.12493990241132034</v>
      </c>
      <c r="K150" s="50">
        <f t="shared" si="2"/>
        <v>-1.733805187439541E-2</v>
      </c>
      <c r="L150" s="50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</row>
    <row r="151" spans="1:29" ht="15.75" customHeight="1">
      <c r="A151" s="1">
        <v>45166</v>
      </c>
      <c r="B151" s="20">
        <v>1693180800</v>
      </c>
      <c r="C151" s="20">
        <v>1.0002200000000001</v>
      </c>
      <c r="D151" s="20">
        <v>0.26325700000000002</v>
      </c>
      <c r="E151" s="20">
        <v>89168556</v>
      </c>
      <c r="F151" s="20">
        <v>11308888</v>
      </c>
      <c r="G151" s="37">
        <f t="shared" si="0"/>
        <v>2.0757342850059177</v>
      </c>
      <c r="H151" s="12">
        <f>(IF(G151 &lt; Daily!ntcr, Daily!base_int*100, IF(G151 &gt; Daily!ctcr, Daily!upper_limit_int*100, (Daily!base_int + ((G151 - Daily!ntcr) / (Daily!ctcr - Daily!ntcr)) ^ Daily!exponent * (Daily!upper_limit_int - Daily!base_int)) * 100)))/100</f>
        <v>0.1201958093349114</v>
      </c>
      <c r="I151" s="51">
        <f>AVERAGE(H137:H151)</f>
        <v>0.1233066406371652</v>
      </c>
      <c r="J151" s="55">
        <f t="shared" si="1"/>
        <v>0.1233066406371652</v>
      </c>
      <c r="K151" s="50">
        <f t="shared" si="2"/>
        <v>-1.307237914095849E-2</v>
      </c>
      <c r="L151" s="50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 t="e">
        <f>AVERAGE(W137:W151)</f>
        <v>#DIV/0!</v>
      </c>
      <c r="Y151" s="51"/>
      <c r="Z151" s="51"/>
      <c r="AA151" s="51"/>
      <c r="AB151" s="51"/>
      <c r="AC151" s="51"/>
    </row>
    <row r="152" spans="1:29" ht="15.75" customHeight="1">
      <c r="A152" s="1">
        <v>45167</v>
      </c>
      <c r="B152" s="20">
        <v>1693267200</v>
      </c>
      <c r="C152" s="20">
        <v>1.014958</v>
      </c>
      <c r="D152" s="20">
        <v>0.26750400000000002</v>
      </c>
      <c r="E152" s="20">
        <v>88642205</v>
      </c>
      <c r="F152" s="20">
        <v>11205905</v>
      </c>
      <c r="G152" s="37">
        <f t="shared" si="0"/>
        <v>2.1160401062047201</v>
      </c>
      <c r="H152" s="12">
        <f>(IF(G152 &lt; Daily!ntcr, Daily!base_int*100, IF(G152 &gt; Daily!ctcr, Daily!upper_limit_int*100, (Daily!base_int + ((G152 - Daily!ntcr) / (Daily!ctcr - Daily!ntcr)) ^ Daily!exponent * (Daily!upper_limit_int - Daily!base_int)) * 100)))/100</f>
        <v>0.13094402832125868</v>
      </c>
      <c r="I152" s="51"/>
      <c r="J152" s="55">
        <f t="shared" si="1"/>
        <v>0.1226674785165785</v>
      </c>
      <c r="K152" s="50">
        <f t="shared" si="2"/>
        <v>-5.1835174268307638E-3</v>
      </c>
      <c r="L152" s="50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</row>
    <row r="153" spans="1:29" ht="15.75" customHeight="1">
      <c r="A153" s="1">
        <v>45168</v>
      </c>
      <c r="B153" s="20">
        <v>1693353600</v>
      </c>
      <c r="C153" s="20">
        <v>1.0157449999999999</v>
      </c>
      <c r="D153" s="20">
        <v>0.27211800000000003</v>
      </c>
      <c r="E153" s="20">
        <v>88654735</v>
      </c>
      <c r="F153" s="20">
        <v>11221928</v>
      </c>
      <c r="G153" s="37">
        <f t="shared" si="0"/>
        <v>2.1497686653068886</v>
      </c>
      <c r="H153" s="12">
        <f>(IF(G153 &lt; Daily!ntcr, Daily!base_int*100, IF(G153 &gt; Daily!ctcr, Daily!upper_limit_int*100, (Daily!base_int + ((G153 - Daily!ntcr) / (Daily!ctcr - Daily!ntcr)) ^ Daily!exponent * (Daily!upper_limit_int - Daily!base_int)) * 100)))/100</f>
        <v>0.13993831074850363</v>
      </c>
      <c r="I153" s="51"/>
      <c r="J153" s="55">
        <f t="shared" si="1"/>
        <v>0.12250464872129391</v>
      </c>
      <c r="K153" s="50">
        <f t="shared" si="2"/>
        <v>-1.3274080241454378E-3</v>
      </c>
      <c r="L153" s="50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</row>
    <row r="154" spans="1:29" ht="15.75" customHeight="1">
      <c r="A154" s="1">
        <v>45169</v>
      </c>
      <c r="B154" s="20">
        <v>1693440000</v>
      </c>
      <c r="C154" s="20">
        <v>1.017979</v>
      </c>
      <c r="D154" s="20">
        <v>0.26556099999999999</v>
      </c>
      <c r="E154" s="20">
        <v>88757564</v>
      </c>
      <c r="F154" s="20">
        <v>11230929</v>
      </c>
      <c r="G154" s="37">
        <f t="shared" si="0"/>
        <v>2.0987175195750947</v>
      </c>
      <c r="H154" s="12">
        <f>(IF(G154 &lt; Daily!ntcr, Daily!base_int*100, IF(G154 &gt; Daily!ctcr, Daily!upper_limit_int*100, (Daily!base_int + ((G154 - Daily!ntcr) / (Daily!ctcr - Daily!ntcr)) ^ Daily!exponent * (Daily!upper_limit_int - Daily!base_int)) * 100)))/100</f>
        <v>0.12632467188669191</v>
      </c>
      <c r="I154" s="51"/>
      <c r="J154" s="55">
        <f t="shared" si="1"/>
        <v>0.12244775696961366</v>
      </c>
      <c r="K154" s="50">
        <f t="shared" si="2"/>
        <v>-4.6440483911502906E-4</v>
      </c>
      <c r="L154" s="50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</row>
    <row r="155" spans="1:29" ht="15.75" customHeight="1">
      <c r="A155" s="1">
        <v>45170</v>
      </c>
      <c r="B155" s="20">
        <v>1693526400</v>
      </c>
      <c r="C155" s="20">
        <v>1.026932</v>
      </c>
      <c r="D155" s="20">
        <v>0.255216</v>
      </c>
      <c r="E155" s="20">
        <v>88772175</v>
      </c>
      <c r="F155" s="20">
        <v>11222846</v>
      </c>
      <c r="G155" s="37">
        <f t="shared" si="0"/>
        <v>2.0187463513978541</v>
      </c>
      <c r="H155" s="12">
        <f>(IF(G155 &lt; Daily!ntcr, Daily!base_int*100, IF(G155 &gt; Daily!ctcr, Daily!upper_limit_int*100, (Daily!base_int + ((G155 - Daily!ntcr) / (Daily!ctcr - Daily!ntcr)) ^ Daily!exponent * (Daily!upper_limit_int - Daily!base_int)) * 100)))/100</f>
        <v>0.10499902703942776</v>
      </c>
      <c r="I155" s="51"/>
      <c r="J155" s="55">
        <f t="shared" si="1"/>
        <v>0.12092134879142412</v>
      </c>
      <c r="K155" s="50">
        <f t="shared" si="2"/>
        <v>-1.246579125633418E-2</v>
      </c>
      <c r="L155" s="50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</row>
    <row r="156" spans="1:29" ht="15.75" customHeight="1">
      <c r="A156" s="1">
        <v>45171</v>
      </c>
      <c r="B156" s="20">
        <v>1693612800</v>
      </c>
      <c r="C156" s="20">
        <v>1.008772</v>
      </c>
      <c r="D156" s="20">
        <v>0.25525999999999999</v>
      </c>
      <c r="E156" s="20">
        <v>88795605</v>
      </c>
      <c r="F156" s="20">
        <v>11220304</v>
      </c>
      <c r="G156" s="37">
        <f t="shared" si="0"/>
        <v>2.0200848508471787</v>
      </c>
      <c r="H156" s="12">
        <f>(IF(G156 &lt; Daily!ntcr, Daily!base_int*100, IF(G156 &gt; Daily!ctcr, Daily!upper_limit_int*100, (Daily!base_int + ((G156 - Daily!ntcr) / (Daily!ctcr - Daily!ntcr)) ^ Daily!exponent * (Daily!upper_limit_int - Daily!base_int)) * 100)))/100</f>
        <v>0.10535596022591433</v>
      </c>
      <c r="I156" s="51"/>
      <c r="J156" s="55">
        <f t="shared" si="1"/>
        <v>0.12127841280648508</v>
      </c>
      <c r="K156" s="50">
        <f t="shared" si="2"/>
        <v>2.9528616628058391E-3</v>
      </c>
      <c r="L156" s="50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</row>
    <row r="157" spans="1:29" ht="15.75" customHeight="1">
      <c r="A157" s="1">
        <v>45172</v>
      </c>
      <c r="B157" s="20">
        <v>1693699200</v>
      </c>
      <c r="C157" s="20">
        <v>1.013366</v>
      </c>
      <c r="D157" s="20">
        <v>0.25604900000000003</v>
      </c>
      <c r="E157" s="20">
        <v>88820885</v>
      </c>
      <c r="F157" s="20">
        <v>11213800</v>
      </c>
      <c r="G157" s="37">
        <f t="shared" si="0"/>
        <v>2.0280813625501617</v>
      </c>
      <c r="H157" s="12">
        <f>(IF(G157 &lt; Daily!ntcr, Daily!base_int*100, IF(G157 &gt; Daily!ctcr, Daily!upper_limit_int*100, (Daily!base_int + ((G157 - Daily!ntcr) / (Daily!ctcr - Daily!ntcr)) ^ Daily!exponent * (Daily!upper_limit_int - Daily!base_int)) * 100)))/100</f>
        <v>0.1074883633467098</v>
      </c>
      <c r="I157" s="51"/>
      <c r="J157" s="55">
        <f t="shared" si="1"/>
        <v>0.12051287408099887</v>
      </c>
      <c r="K157" s="50">
        <f t="shared" si="2"/>
        <v>-6.3122422842696313E-3</v>
      </c>
      <c r="L157" s="50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</row>
    <row r="158" spans="1:29" ht="15.75" customHeight="1">
      <c r="A158" s="1">
        <v>45173</v>
      </c>
      <c r="B158" s="20">
        <v>1693785600</v>
      </c>
      <c r="C158" s="20">
        <v>1.010284</v>
      </c>
      <c r="D158" s="20">
        <v>0.25573699999999999</v>
      </c>
      <c r="E158" s="20">
        <v>88835443</v>
      </c>
      <c r="F158" s="20">
        <v>11208355</v>
      </c>
      <c r="G158" s="37">
        <f t="shared" si="0"/>
        <v>2.0269263140301139</v>
      </c>
      <c r="H158" s="12">
        <f>(IF(G158 &lt; Daily!ntcr, Daily!base_int*100, IF(G158 &gt; Daily!ctcr, Daily!upper_limit_int*100, (Daily!base_int + ((G158 - Daily!ntcr) / (Daily!ctcr - Daily!ntcr)) ^ Daily!exponent * (Daily!upper_limit_int - Daily!base_int)) * 100)))/100</f>
        <v>0.10718035040803038</v>
      </c>
      <c r="I158" s="51"/>
      <c r="J158" s="55">
        <f t="shared" si="1"/>
        <v>0.119056974710177</v>
      </c>
      <c r="K158" s="50">
        <f t="shared" si="2"/>
        <v>-1.2080861749619642E-2</v>
      </c>
      <c r="L158" s="50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</row>
    <row r="159" spans="1:29" ht="15.75" customHeight="1">
      <c r="A159" s="1">
        <v>45174</v>
      </c>
      <c r="B159" s="20">
        <v>1693872000</v>
      </c>
      <c r="C159" s="20">
        <v>1.0079830000000001</v>
      </c>
      <c r="D159" s="20">
        <v>0.25616100000000003</v>
      </c>
      <c r="E159" s="20">
        <v>88903570</v>
      </c>
      <c r="F159" s="20">
        <v>11210908</v>
      </c>
      <c r="G159" s="37">
        <f t="shared" si="0"/>
        <v>2.0313811686591312</v>
      </c>
      <c r="H159" s="12">
        <f>(IF(G159 &lt; Daily!ntcr, Daily!base_int*100, IF(G159 &gt; Daily!ctcr, Daily!upper_limit_int*100, (Daily!base_int + ((G159 - Daily!ntcr) / (Daily!ctcr - Daily!ntcr)) ^ Daily!exponent * (Daily!upper_limit_int - Daily!base_int)) * 100)))/100</f>
        <v>0.10836831164243499</v>
      </c>
      <c r="I159" s="51"/>
      <c r="J159" s="55">
        <f t="shared" si="1"/>
        <v>0.11753205049895503</v>
      </c>
      <c r="K159" s="50">
        <f t="shared" si="2"/>
        <v>-1.2808356796686016E-2</v>
      </c>
      <c r="L159" s="50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</row>
    <row r="160" spans="1:29" ht="15.75" customHeight="1">
      <c r="A160" s="1">
        <v>45175</v>
      </c>
      <c r="B160" s="20">
        <v>1693958400</v>
      </c>
      <c r="C160" s="20">
        <v>1.0074399999999999</v>
      </c>
      <c r="D160" s="20">
        <v>0.25753999999999999</v>
      </c>
      <c r="E160" s="20">
        <v>89071969</v>
      </c>
      <c r="F160" s="20">
        <v>11226349</v>
      </c>
      <c r="G160" s="37">
        <f t="shared" si="0"/>
        <v>2.0433709032437886</v>
      </c>
      <c r="H160" s="12">
        <f>(IF(G160 &lt; Daily!ntcr, Daily!base_int*100, IF(G160 &gt; Daily!ctcr, Daily!upper_limit_int*100, (Daily!base_int + ((G160 - Daily!ntcr) / (Daily!ctcr - Daily!ntcr)) ^ Daily!exponent * (Daily!upper_limit_int - Daily!base_int)) * 100)))/100</f>
        <v>0.11156557419834362</v>
      </c>
      <c r="I160" s="51"/>
      <c r="J160" s="55">
        <f t="shared" si="1"/>
        <v>0.11724393052327099</v>
      </c>
      <c r="K160" s="50">
        <f t="shared" si="2"/>
        <v>-2.4514162261348726E-3</v>
      </c>
      <c r="L160" s="50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</row>
    <row r="161" spans="1:29" ht="15.75" customHeight="1">
      <c r="A161" s="1">
        <v>45176</v>
      </c>
      <c r="B161" s="20">
        <v>1694044800</v>
      </c>
      <c r="C161" s="20">
        <v>1.011083</v>
      </c>
      <c r="D161" s="20">
        <v>0.25773800000000002</v>
      </c>
      <c r="E161" s="20">
        <v>88635335</v>
      </c>
      <c r="F161" s="20">
        <v>11147336</v>
      </c>
      <c r="G161" s="37">
        <f t="shared" si="0"/>
        <v>2.0493411136284045</v>
      </c>
      <c r="H161" s="12">
        <f>(IF(G161 &lt; Daily!ntcr, Daily!base_int*100, IF(G161 &gt; Daily!ctcr, Daily!upper_limit_int*100, (Daily!base_int + ((G161 - Daily!ntcr) / (Daily!ctcr - Daily!ntcr)) ^ Daily!exponent * (Daily!upper_limit_int - Daily!base_int)) * 100)))/100</f>
        <v>0.11315763030090789</v>
      </c>
      <c r="I161" s="51"/>
      <c r="J161" s="55">
        <f t="shared" si="1"/>
        <v>0.11745257721309983</v>
      </c>
      <c r="K161" s="50">
        <f t="shared" si="2"/>
        <v>1.7795948062950817E-3</v>
      </c>
      <c r="L161" s="50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</row>
    <row r="162" spans="1:29" ht="15.75" customHeight="1">
      <c r="A162" s="1">
        <v>45177</v>
      </c>
      <c r="B162" s="20">
        <v>1694131200</v>
      </c>
      <c r="C162" s="20">
        <v>0.99292199999999997</v>
      </c>
      <c r="D162" s="20">
        <v>0.25751200000000002</v>
      </c>
      <c r="E162" s="20">
        <v>88715215</v>
      </c>
      <c r="F162" s="20">
        <v>11157150</v>
      </c>
      <c r="G162" s="37">
        <f t="shared" si="0"/>
        <v>2.0475867443818538</v>
      </c>
      <c r="H162" s="12">
        <f>(IF(G162 &lt; Daily!ntcr, Daily!base_int*100, IF(G162 &gt; Daily!ctcr, Daily!upper_limit_int*100, (Daily!base_int + ((G162 - Daily!ntcr) / (Daily!ctcr - Daily!ntcr)) ^ Daily!exponent * (Daily!upper_limit_int - Daily!base_int)) * 100)))/100</f>
        <v>0.1126897985018277</v>
      </c>
      <c r="I162" s="51"/>
      <c r="J162" s="55">
        <f t="shared" si="1"/>
        <v>0.11624252057419632</v>
      </c>
      <c r="K162" s="50">
        <f t="shared" si="2"/>
        <v>-1.0302512448986501E-2</v>
      </c>
      <c r="L162" s="50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</row>
    <row r="163" spans="1:29" ht="15.75" customHeight="1">
      <c r="A163" s="1">
        <v>45178</v>
      </c>
      <c r="B163" s="20">
        <v>1694217600</v>
      </c>
      <c r="C163" s="20">
        <v>0.98818399999999995</v>
      </c>
      <c r="D163" s="20">
        <v>0.254361</v>
      </c>
      <c r="E163" s="20">
        <v>88814058</v>
      </c>
      <c r="F163" s="20">
        <v>11159073</v>
      </c>
      <c r="G163" s="37">
        <f t="shared" si="0"/>
        <v>2.024436313566369</v>
      </c>
      <c r="H163" s="12">
        <f>(IF(G163 &lt; Daily!ntcr, Daily!base_int*100, IF(G163 &gt; Daily!ctcr, Daily!upper_limit_int*100, (Daily!base_int + ((G163 - Daily!ntcr) / (Daily!ctcr - Daily!ntcr)) ^ Daily!exponent * (Daily!upper_limit_int - Daily!base_int)) * 100)))/100</f>
        <v>0.10651635028436507</v>
      </c>
      <c r="I163" s="51"/>
      <c r="J163" s="55">
        <f t="shared" si="1"/>
        <v>0.11497551559739765</v>
      </c>
      <c r="K163" s="50">
        <f t="shared" si="2"/>
        <v>-1.0899668817745178E-2</v>
      </c>
      <c r="L163" s="50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</row>
    <row r="164" spans="1:29" ht="15.75" customHeight="1">
      <c r="A164" s="1">
        <v>45179</v>
      </c>
      <c r="B164" s="20">
        <v>1694304000</v>
      </c>
      <c r="C164" s="20">
        <v>1.0115419999999999</v>
      </c>
      <c r="D164" s="20">
        <v>0.25327</v>
      </c>
      <c r="E164" s="20">
        <v>88825379</v>
      </c>
      <c r="F164" s="20">
        <v>11172914</v>
      </c>
      <c r="G164" s="37">
        <f t="shared" si="0"/>
        <v>2.0135126556357634</v>
      </c>
      <c r="H164" s="12">
        <f>(IF(G164 &lt; Daily!ntcr, Daily!base_int*100, IF(G164 &gt; Daily!ctcr, Daily!upper_limit_int*100, (Daily!base_int + ((G164 - Daily!ntcr) / (Daily!ctcr - Daily!ntcr)) ^ Daily!exponent * (Daily!upper_limit_int - Daily!base_int)) * 100)))/100</f>
        <v>0.10360337483620359</v>
      </c>
      <c r="I164" s="51"/>
      <c r="J164" s="55">
        <f t="shared" si="1"/>
        <v>0.11419729410090271</v>
      </c>
      <c r="K164" s="50">
        <f t="shared" si="2"/>
        <v>-6.7685845325538008E-3</v>
      </c>
      <c r="L164" s="50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 spans="1:29" ht="15.75" customHeight="1">
      <c r="A165" s="1">
        <v>45180</v>
      </c>
      <c r="B165" s="20">
        <v>1694390400</v>
      </c>
      <c r="C165" s="20">
        <v>1.003905</v>
      </c>
      <c r="D165" s="20">
        <v>0.24915300000000001</v>
      </c>
      <c r="E165" s="20">
        <v>88874492</v>
      </c>
      <c r="F165" s="20">
        <v>11156443</v>
      </c>
      <c r="G165" s="37">
        <f t="shared" si="0"/>
        <v>1.9848034275150246</v>
      </c>
      <c r="H165" s="12">
        <f>(IF(G165 &lt; Daily!ntcr, Daily!base_int*100, IF(G165 &gt; Daily!ctcr, Daily!upper_limit_int*100, (Daily!base_int + ((G165 - Daily!ntcr) / (Daily!ctcr - Daily!ntcr)) ^ Daily!exponent * (Daily!upper_limit_int - Daily!base_int)) * 100)))/100</f>
        <v>0.1</v>
      </c>
      <c r="I165" s="51"/>
      <c r="J165" s="55">
        <f t="shared" si="1"/>
        <v>0.11322183740503539</v>
      </c>
      <c r="K165" s="50">
        <f t="shared" si="2"/>
        <v>-8.5418547221042251E-3</v>
      </c>
      <c r="L165" s="50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</row>
    <row r="166" spans="1:29" ht="15.75" customHeight="1">
      <c r="A166" s="1">
        <v>45181</v>
      </c>
      <c r="B166" s="20">
        <v>1694476800</v>
      </c>
      <c r="C166" s="20">
        <v>1.0003150000000001</v>
      </c>
      <c r="D166" s="20">
        <v>0.24155199999999999</v>
      </c>
      <c r="E166" s="20">
        <v>87966304</v>
      </c>
      <c r="F166" s="20">
        <v>10917733</v>
      </c>
      <c r="G166" s="37">
        <f t="shared" si="0"/>
        <v>1.9462315724159951</v>
      </c>
      <c r="H166" s="12">
        <f>(IF(G166 &lt; Daily!ntcr, Daily!base_int*100, IF(G166 &gt; Daily!ctcr, Daily!upper_limit_int*100, (Daily!base_int + ((G166 - Daily!ntcr) / (Daily!ctcr - Daily!ntcr)) ^ Daily!exponent * (Daily!upper_limit_int - Daily!base_int)) * 100)))/100</f>
        <v>0.1</v>
      </c>
      <c r="I166" s="51">
        <f>AVERAGE(H152:H166)</f>
        <v>0.1118754501160413</v>
      </c>
      <c r="J166" s="55">
        <f t="shared" si="1"/>
        <v>0.1118754501160413</v>
      </c>
      <c r="K166" s="50">
        <f t="shared" si="2"/>
        <v>-1.1891586639577012E-2</v>
      </c>
      <c r="L166" s="50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 t="e">
        <f>AVERAGE(W152:W166)</f>
        <v>#DIV/0!</v>
      </c>
      <c r="Y166" s="51"/>
      <c r="Z166" s="51"/>
      <c r="AA166" s="51"/>
      <c r="AB166" s="51"/>
      <c r="AC166" s="51"/>
    </row>
    <row r="167" spans="1:29" ht="15.75" customHeight="1">
      <c r="A167" s="1">
        <v>45182</v>
      </c>
      <c r="B167" s="20">
        <v>1694563200</v>
      </c>
      <c r="C167" s="20">
        <v>1.009755</v>
      </c>
      <c r="D167" s="20">
        <v>0.24582799999999999</v>
      </c>
      <c r="E167" s="20">
        <v>88094993</v>
      </c>
      <c r="F167" s="20">
        <v>10938864</v>
      </c>
      <c r="G167" s="37">
        <f t="shared" si="0"/>
        <v>1.9797499940765331</v>
      </c>
      <c r="H167" s="12">
        <f>(IF(G167 &lt; Daily!ntcr, Daily!base_int*100, IF(G167 &gt; Daily!ctcr, Daily!upper_limit_int*100, (Daily!base_int + ((G167 - Daily!ntcr) / (Daily!ctcr - Daily!ntcr)) ^ Daily!exponent * (Daily!upper_limit_int - Daily!base_int)) * 100)))/100</f>
        <v>0.1</v>
      </c>
      <c r="I167" s="51"/>
      <c r="J167" s="55">
        <f t="shared" si="1"/>
        <v>0.10981251489462407</v>
      </c>
      <c r="K167" s="50">
        <f t="shared" si="2"/>
        <v>-1.8439570247784309E-2</v>
      </c>
      <c r="L167" s="50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</row>
    <row r="168" spans="1:29" ht="15.75" customHeight="1">
      <c r="A168" s="1">
        <v>45183</v>
      </c>
      <c r="B168" s="20">
        <v>1694649600</v>
      </c>
      <c r="C168" s="20">
        <v>1.009965</v>
      </c>
      <c r="D168" s="20">
        <v>0.248755</v>
      </c>
      <c r="E168" s="20">
        <v>88218592</v>
      </c>
      <c r="F168" s="20">
        <v>10970134</v>
      </c>
      <c r="G168" s="37">
        <f t="shared" si="0"/>
        <v>2.0004145667646358</v>
      </c>
      <c r="H168" s="12">
        <f>(IF(G168 &lt; Daily!ntcr, Daily!base_int*100, IF(G168 &gt; Daily!ctcr, Daily!upper_limit_int*100, (Daily!base_int + ((G168 - Daily!ntcr) / (Daily!ctcr - Daily!ntcr)) ^ Daily!exponent * (Daily!upper_limit_int - Daily!base_int)) * 100)))/100</f>
        <v>0.10011055113723621</v>
      </c>
      <c r="I168" s="51"/>
      <c r="J168" s="55">
        <f t="shared" si="1"/>
        <v>0.10715733092053956</v>
      </c>
      <c r="K168" s="50">
        <f t="shared" si="2"/>
        <v>-2.4179247480420774E-2</v>
      </c>
      <c r="L168" s="50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</row>
    <row r="169" spans="1:29" ht="15.75" customHeight="1">
      <c r="A169" s="1">
        <v>45184</v>
      </c>
      <c r="B169" s="20">
        <v>1694736000</v>
      </c>
      <c r="C169" s="20">
        <v>1.000699</v>
      </c>
      <c r="D169" s="20">
        <v>0.25111</v>
      </c>
      <c r="E169" s="20">
        <v>88304423</v>
      </c>
      <c r="F169" s="20">
        <v>10984409</v>
      </c>
      <c r="G169" s="37">
        <f t="shared" si="0"/>
        <v>2.0186906423031044</v>
      </c>
      <c r="H169" s="12">
        <f>(IF(G169 &lt; Daily!ntcr, Daily!base_int*100, IF(G169 &gt; Daily!ctcr, Daily!upper_limit_int*100, (Daily!base_int + ((G169 - Daily!ntcr) / (Daily!ctcr - Daily!ntcr)) ^ Daily!exponent * (Daily!upper_limit_int - Daily!base_int)) * 100)))/100</f>
        <v>0.10498417128082783</v>
      </c>
      <c r="I169" s="51"/>
      <c r="J169" s="55">
        <f t="shared" si="1"/>
        <v>0.10573463088014862</v>
      </c>
      <c r="K169" s="50">
        <f t="shared" si="2"/>
        <v>-1.3276740174182899E-2</v>
      </c>
      <c r="L169" s="50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</row>
    <row r="170" spans="1:29" ht="15.75" customHeight="1">
      <c r="A170" s="1">
        <v>45185</v>
      </c>
      <c r="B170" s="20">
        <v>1694822400</v>
      </c>
      <c r="C170" s="20">
        <v>0.99654200000000004</v>
      </c>
      <c r="D170" s="20">
        <v>0.25059399999999998</v>
      </c>
      <c r="E170" s="20">
        <v>88340078</v>
      </c>
      <c r="F170" s="20">
        <v>10996561</v>
      </c>
      <c r="G170" s="37">
        <f t="shared" si="0"/>
        <v>2.013128786930023</v>
      </c>
      <c r="H170" s="12">
        <f>(IF(G170 &lt; Daily!ntcr, Daily!base_int*100, IF(G170 &gt; Daily!ctcr, Daily!upper_limit_int*100, (Daily!base_int + ((G170 - Daily!ntcr) / (Daily!ctcr - Daily!ntcr)) ^ Daily!exponent * (Daily!upper_limit_int - Daily!base_int)) * 100)))/100</f>
        <v>0.10350100984800611</v>
      </c>
      <c r="I170" s="51"/>
      <c r="J170" s="55">
        <f t="shared" si="1"/>
        <v>0.10563476306738719</v>
      </c>
      <c r="K170" s="50">
        <f t="shared" si="2"/>
        <v>-9.4451375041570973E-4</v>
      </c>
      <c r="L170" s="50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</row>
    <row r="171" spans="1:29" ht="15.75" customHeight="1">
      <c r="A171" s="1">
        <v>45186</v>
      </c>
      <c r="B171" s="20">
        <v>1694908800</v>
      </c>
      <c r="C171" s="20">
        <v>0.98964099999999999</v>
      </c>
      <c r="D171" s="20">
        <v>0.25029800000000002</v>
      </c>
      <c r="E171" s="20">
        <v>88481568</v>
      </c>
      <c r="F171" s="20">
        <v>11007758</v>
      </c>
      <c r="G171" s="37">
        <f t="shared" si="0"/>
        <v>2.011922819093952</v>
      </c>
      <c r="H171" s="12">
        <f>(IF(G171 &lt; Daily!ntcr, Daily!base_int*100, IF(G171 &gt; Daily!ctcr, Daily!upper_limit_int*100, (Daily!base_int + ((G171 - Daily!ntcr) / (Daily!ctcr - Daily!ntcr)) ^ Daily!exponent * (Daily!upper_limit_int - Daily!base_int)) * 100)))/100</f>
        <v>0.10317941842505386</v>
      </c>
      <c r="I171" s="51"/>
      <c r="J171" s="55">
        <f t="shared" si="1"/>
        <v>0.10548966028066316</v>
      </c>
      <c r="K171" s="50">
        <f t="shared" si="2"/>
        <v>-1.3736272275393091E-3</v>
      </c>
      <c r="L171" s="50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</row>
    <row r="172" spans="1:29" ht="15.75" customHeight="1">
      <c r="A172" s="1">
        <v>45187</v>
      </c>
      <c r="B172" s="20">
        <v>1694995200</v>
      </c>
      <c r="C172" s="20">
        <v>0.99126999999999998</v>
      </c>
      <c r="D172" s="20">
        <v>0.247089</v>
      </c>
      <c r="E172" s="20">
        <v>88513555</v>
      </c>
      <c r="F172" s="20">
        <v>11011077</v>
      </c>
      <c r="G172" s="37">
        <f t="shared" si="0"/>
        <v>1.9862476478363562</v>
      </c>
      <c r="H172" s="12">
        <f>(IF(G172 &lt; Daily!ntcr, Daily!base_int*100, IF(G172 &gt; Daily!ctcr, Daily!upper_limit_int*100, (Daily!base_int + ((G172 - Daily!ntcr) / (Daily!ctcr - Daily!ntcr)) ^ Daily!exponent * (Daily!upper_limit_int - Daily!base_int)) * 100)))/100</f>
        <v>0.1</v>
      </c>
      <c r="I172" s="51"/>
      <c r="J172" s="55">
        <f t="shared" si="1"/>
        <v>0.10499043605754915</v>
      </c>
      <c r="K172" s="50">
        <f t="shared" si="2"/>
        <v>-4.73244696954922E-3</v>
      </c>
      <c r="L172" s="50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</row>
    <row r="173" spans="1:29" ht="15.75" customHeight="1">
      <c r="A173" s="1">
        <v>45188</v>
      </c>
      <c r="B173" s="20">
        <v>1695081600</v>
      </c>
      <c r="C173" s="20">
        <v>1.0039910000000001</v>
      </c>
      <c r="D173" s="20">
        <v>0.251523</v>
      </c>
      <c r="E173" s="20">
        <v>88596950</v>
      </c>
      <c r="F173" s="20">
        <v>11024423</v>
      </c>
      <c r="G173" s="37">
        <f t="shared" si="0"/>
        <v>2.0213457570387128</v>
      </c>
      <c r="H173" s="12">
        <f>(IF(G173 &lt; Daily!ntcr, Daily!base_int*100, IF(G173 &gt; Daily!ctcr, Daily!upper_limit_int*100, (Daily!base_int + ((G173 - Daily!ntcr) / (Daily!ctcr - Daily!ntcr)) ^ Daily!exponent * (Daily!upper_limit_int - Daily!base_int)) * 100)))/100</f>
        <v>0.10569220187699008</v>
      </c>
      <c r="I173" s="51"/>
      <c r="J173" s="55">
        <f t="shared" si="1"/>
        <v>0.1048912261554798</v>
      </c>
      <c r="K173" s="50">
        <f t="shared" si="2"/>
        <v>-9.4494228040897799E-4</v>
      </c>
      <c r="L173" s="50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</row>
    <row r="174" spans="1:29" ht="15.75" customHeight="1">
      <c r="A174" s="1">
        <v>45189</v>
      </c>
      <c r="B174" s="20">
        <v>1695168000</v>
      </c>
      <c r="C174" s="20">
        <v>1.0043260000000001</v>
      </c>
      <c r="D174" s="20">
        <v>0.25499300000000003</v>
      </c>
      <c r="E174" s="20">
        <v>88633016</v>
      </c>
      <c r="F174" s="20">
        <v>11030305</v>
      </c>
      <c r="G174" s="37">
        <f t="shared" si="0"/>
        <v>2.0489731379946434</v>
      </c>
      <c r="H174" s="12">
        <f>(IF(G174 &lt; Daily!ntcr, Daily!base_int*100, IF(G174 &gt; Daily!ctcr, Daily!upper_limit_int*100, (Daily!base_int + ((G174 - Daily!ntcr) / (Daily!ctcr - Daily!ntcr)) ^ Daily!exponent * (Daily!upper_limit_int - Daily!base_int)) * 100)))/100</f>
        <v>0.11305950346523826</v>
      </c>
      <c r="I174" s="51"/>
      <c r="J174" s="55">
        <f t="shared" si="1"/>
        <v>0.10520397227700001</v>
      </c>
      <c r="K174" s="50">
        <f t="shared" si="2"/>
        <v>2.9816232775907725E-3</v>
      </c>
      <c r="L174" s="50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</row>
    <row r="175" spans="1:29" ht="15.75" customHeight="1">
      <c r="A175" s="1">
        <v>45190</v>
      </c>
      <c r="B175" s="20">
        <v>1695254400</v>
      </c>
      <c r="C175" s="20">
        <v>0.99292000000000002</v>
      </c>
      <c r="D175" s="20">
        <v>0.25136799999999998</v>
      </c>
      <c r="E175" s="20">
        <v>88549888</v>
      </c>
      <c r="F175" s="20">
        <v>11022964</v>
      </c>
      <c r="G175" s="37">
        <f t="shared" si="0"/>
        <v>2.0192942884313148</v>
      </c>
      <c r="H175" s="12">
        <f>(IF(G175 &lt; Daily!ntcr, Daily!base_int*100, IF(G175 &gt; Daily!ctcr, Daily!upper_limit_int*100, (Daily!base_int + ((G175 - Daily!ntcr) / (Daily!ctcr - Daily!ntcr)) ^ Daily!exponent * (Daily!upper_limit_int - Daily!base_int)) * 100)))/100</f>
        <v>0.10514514358168395</v>
      </c>
      <c r="I175" s="51"/>
      <c r="J175" s="55">
        <f t="shared" si="1"/>
        <v>0.10477594356922269</v>
      </c>
      <c r="K175" s="50">
        <f t="shared" si="2"/>
        <v>-4.0685603263185266E-3</v>
      </c>
      <c r="L175" s="50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</row>
    <row r="176" spans="1:29" ht="15.75" customHeight="1">
      <c r="A176" s="1">
        <v>45191</v>
      </c>
      <c r="B176" s="20">
        <v>1695340800</v>
      </c>
      <c r="C176" s="20">
        <v>0.98409000000000002</v>
      </c>
      <c r="D176" s="20">
        <v>0.24510000000000001</v>
      </c>
      <c r="E176" s="20">
        <v>88606162</v>
      </c>
      <c r="F176" s="20">
        <v>11033662</v>
      </c>
      <c r="G176" s="37">
        <f t="shared" si="0"/>
        <v>1.9682830873557664</v>
      </c>
      <c r="H176" s="12">
        <f>(IF(G176 &lt; Daily!ntcr, Daily!base_int*100, IF(G176 &gt; Daily!ctcr, Daily!upper_limit_int*100, (Daily!base_int + ((G176 - Daily!ntcr) / (Daily!ctcr - Daily!ntcr)) ^ Daily!exponent * (Daily!upper_limit_int - Daily!base_int)) * 100)))/100</f>
        <v>0.1</v>
      </c>
      <c r="I176" s="51"/>
      <c r="J176" s="55">
        <f t="shared" si="1"/>
        <v>0.10389876821582884</v>
      </c>
      <c r="K176" s="50">
        <f t="shared" si="2"/>
        <v>-8.3719155706225568E-3</v>
      </c>
      <c r="L176" s="50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</row>
    <row r="177" spans="1:29" ht="15.75" customHeight="1">
      <c r="A177" s="1">
        <v>45192</v>
      </c>
      <c r="B177" s="20">
        <v>1695427200</v>
      </c>
      <c r="C177" s="20">
        <v>0.99320200000000003</v>
      </c>
      <c r="D177" s="20">
        <v>0.244895</v>
      </c>
      <c r="E177" s="20">
        <v>88607617</v>
      </c>
      <c r="F177" s="20">
        <v>11021204</v>
      </c>
      <c r="G177" s="37">
        <f t="shared" si="0"/>
        <v>1.9688921795853702</v>
      </c>
      <c r="H177" s="12">
        <f>(IF(G177 &lt; Daily!ntcr, Daily!base_int*100, IF(G177 &gt; Daily!ctcr, Daily!upper_limit_int*100, (Daily!base_int + ((G177 - Daily!ntcr) / (Daily!ctcr - Daily!ntcr)) ^ Daily!exponent * (Daily!upper_limit_int - Daily!base_int)) * 100)))/100</f>
        <v>0.1</v>
      </c>
      <c r="I177" s="51"/>
      <c r="J177" s="55">
        <f t="shared" si="1"/>
        <v>0.10305278164904033</v>
      </c>
      <c r="K177" s="50">
        <f t="shared" si="2"/>
        <v>-8.1424119006987539E-3</v>
      </c>
      <c r="L177" s="50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</row>
    <row r="178" spans="1:29" ht="15.75" customHeight="1">
      <c r="A178" s="1">
        <v>45193</v>
      </c>
      <c r="B178" s="20">
        <v>1695513600</v>
      </c>
      <c r="C178" s="20">
        <v>0.99154900000000001</v>
      </c>
      <c r="D178" s="20">
        <v>0.245975</v>
      </c>
      <c r="E178" s="20">
        <v>88303465</v>
      </c>
      <c r="F178" s="20">
        <v>10949732</v>
      </c>
      <c r="G178" s="37">
        <f t="shared" si="0"/>
        <v>1.9836508147756491</v>
      </c>
      <c r="H178" s="12">
        <f>(IF(G178 &lt; Daily!ntcr, Daily!base_int*100, IF(G178 &gt; Daily!ctcr, Daily!upper_limit_int*100, (Daily!base_int + ((G178 - Daily!ntcr) / (Daily!ctcr - Daily!ntcr)) ^ Daily!exponent * (Daily!upper_limit_int - Daily!base_int)) * 100)))/100</f>
        <v>0.1</v>
      </c>
      <c r="I178" s="51"/>
      <c r="J178" s="55">
        <f t="shared" si="1"/>
        <v>0.10261835829674933</v>
      </c>
      <c r="K178" s="50">
        <f t="shared" si="2"/>
        <v>-4.215542223503399E-3</v>
      </c>
      <c r="L178" s="50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</row>
    <row r="179" spans="1:29" ht="15.75" customHeight="1">
      <c r="A179" s="1">
        <v>45194</v>
      </c>
      <c r="B179" s="20">
        <v>1695600000</v>
      </c>
      <c r="C179" s="20">
        <v>0.98732500000000001</v>
      </c>
      <c r="D179" s="20">
        <v>0.24255699999999999</v>
      </c>
      <c r="E179" s="20">
        <v>88363989</v>
      </c>
      <c r="F179" s="20">
        <v>10959142</v>
      </c>
      <c r="G179" s="37">
        <f t="shared" si="0"/>
        <v>1.9557465429203307</v>
      </c>
      <c r="H179" s="12">
        <f>(IF(G179 &lt; Daily!ntcr, Daily!base_int*100, IF(G179 &gt; Daily!ctcr, Daily!upper_limit_int*100, (Daily!base_int + ((G179 - Daily!ntcr) / (Daily!ctcr - Daily!ntcr)) ^ Daily!exponent * (Daily!upper_limit_int - Daily!base_int)) * 100)))/100</f>
        <v>0.1</v>
      </c>
      <c r="I179" s="51"/>
      <c r="J179" s="55">
        <f t="shared" si="1"/>
        <v>0.10237813330766911</v>
      </c>
      <c r="K179" s="50">
        <f t="shared" si="2"/>
        <v>-2.3409552936477507E-3</v>
      </c>
      <c r="L179" s="50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</row>
    <row r="180" spans="1:29" ht="15.75" customHeight="1">
      <c r="A180" s="1">
        <v>45195</v>
      </c>
      <c r="B180" s="20">
        <v>1695686400</v>
      </c>
      <c r="C180" s="20">
        <v>1.005374</v>
      </c>
      <c r="D180" s="20">
        <v>0.24587600000000001</v>
      </c>
      <c r="E180" s="20">
        <v>88373480</v>
      </c>
      <c r="F180" s="20">
        <v>10959249</v>
      </c>
      <c r="G180" s="37">
        <f t="shared" si="0"/>
        <v>1.9827013482839928</v>
      </c>
      <c r="H180" s="12">
        <f>(IF(G180 &lt; Daily!ntcr, Daily!base_int*100, IF(G180 &gt; Daily!ctcr, Daily!upper_limit_int*100, (Daily!base_int + ((G180 - Daily!ntcr) / (Daily!ctcr - Daily!ntcr)) ^ Daily!exponent * (Daily!upper_limit_int - Daily!base_int)) * 100)))/100</f>
        <v>0.1</v>
      </c>
      <c r="I180" s="51"/>
      <c r="J180" s="55">
        <f t="shared" si="1"/>
        <v>0.10237813330766912</v>
      </c>
      <c r="K180" s="50">
        <f t="shared" si="2"/>
        <v>0</v>
      </c>
      <c r="L180" s="50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</row>
    <row r="181" spans="1:29" ht="15.75" customHeight="1">
      <c r="A181" s="1">
        <v>45196</v>
      </c>
      <c r="B181" s="20">
        <v>1695772800</v>
      </c>
      <c r="C181" s="20">
        <v>0.98706000000000005</v>
      </c>
      <c r="D181" s="20">
        <v>0.245312</v>
      </c>
      <c r="E181" s="20">
        <v>88888437</v>
      </c>
      <c r="F181" s="20">
        <v>11027670</v>
      </c>
      <c r="G181" s="37">
        <f t="shared" si="0"/>
        <v>1.9773352174433947</v>
      </c>
      <c r="H181" s="12">
        <f>(IF(G181 &lt; Daily!ntcr, Daily!base_int*100, IF(G181 &gt; Daily!ctcr, Daily!upper_limit_int*100, (Daily!base_int + ((G181 - Daily!ntcr) / (Daily!ctcr - Daily!ntcr)) ^ Daily!exponent * (Daily!upper_limit_int - Daily!base_int)) * 100)))/100</f>
        <v>0.1</v>
      </c>
      <c r="I181" s="51">
        <f>AVERAGE(H167:H181)</f>
        <v>0.10237813330766912</v>
      </c>
      <c r="J181" s="55">
        <f t="shared" si="1"/>
        <v>0.10237813330766912</v>
      </c>
      <c r="K181" s="50">
        <f t="shared" si="2"/>
        <v>0</v>
      </c>
      <c r="L181" s="50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 t="e">
        <f>AVERAGE(W167:W181)</f>
        <v>#DIV/0!</v>
      </c>
      <c r="Y181" s="51"/>
      <c r="Z181" s="51"/>
      <c r="AA181" s="51"/>
      <c r="AB181" s="51"/>
      <c r="AC181" s="51"/>
    </row>
    <row r="182" spans="1:29" ht="15.75" customHeight="1">
      <c r="A182" s="1">
        <v>45197</v>
      </c>
      <c r="B182" s="20">
        <v>1695859200</v>
      </c>
      <c r="C182" s="20">
        <v>0.98702500000000004</v>
      </c>
      <c r="D182" s="20">
        <v>0.24476300000000001</v>
      </c>
      <c r="E182" s="20">
        <v>98846137</v>
      </c>
      <c r="F182" s="20">
        <v>11998135</v>
      </c>
      <c r="G182" s="37">
        <f t="shared" si="0"/>
        <v>2.0164698122275673</v>
      </c>
      <c r="H182" s="12">
        <f>(IF(G182 &lt; Daily!ntcr, Daily!base_int*100, IF(G182 &gt; Daily!ctcr, Daily!upper_limit_int*100, (Daily!base_int + ((G182 - Daily!ntcr) / (Daily!ctcr - Daily!ntcr)) ^ Daily!exponent * (Daily!upper_limit_int - Daily!base_int)) * 100)))/100</f>
        <v>0.10439194992735129</v>
      </c>
      <c r="I182" s="51"/>
      <c r="J182" s="55">
        <f t="shared" si="1"/>
        <v>0.10267092996949254</v>
      </c>
      <c r="K182" s="50">
        <f t="shared" si="2"/>
        <v>2.8599531204920314E-3</v>
      </c>
      <c r="L182" s="50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</row>
    <row r="183" spans="1:29" ht="15.75" customHeight="1">
      <c r="A183" s="1">
        <v>45198</v>
      </c>
      <c r="B183" s="20">
        <v>1695945600</v>
      </c>
      <c r="C183" s="20">
        <v>0.98611700000000002</v>
      </c>
      <c r="D183" s="20">
        <v>0.24888199999999999</v>
      </c>
      <c r="E183" s="20">
        <v>98877560</v>
      </c>
      <c r="F183" s="20">
        <v>12007751</v>
      </c>
      <c r="G183" s="37">
        <f t="shared" si="0"/>
        <v>2.0494133237706209</v>
      </c>
      <c r="H183" s="12">
        <f>(IF(G183 &lt; Daily!ntcr, Daily!base_int*100, IF(G183 &gt; Daily!ctcr, Daily!upper_limit_int*100, (Daily!base_int + ((G183 - Daily!ntcr) / (Daily!ctcr - Daily!ntcr)) ^ Daily!exponent * (Daily!upper_limit_int - Daily!base_int)) * 100)))/100</f>
        <v>0.11317688633883223</v>
      </c>
      <c r="I183" s="51"/>
      <c r="J183" s="55">
        <f t="shared" si="1"/>
        <v>0.10354201898293226</v>
      </c>
      <c r="K183" s="50">
        <f t="shared" si="2"/>
        <v>8.4842809322809298E-3</v>
      </c>
      <c r="L183" s="50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</row>
    <row r="184" spans="1:29" ht="15.75" customHeight="1">
      <c r="A184" s="1">
        <v>45199</v>
      </c>
      <c r="B184" s="20">
        <v>1696032000</v>
      </c>
      <c r="C184" s="20">
        <v>0.98939299999999997</v>
      </c>
      <c r="D184" s="20">
        <v>0.249421</v>
      </c>
      <c r="E184" s="20">
        <v>98914727</v>
      </c>
      <c r="F184" s="20">
        <v>12020622</v>
      </c>
      <c r="G184" s="37">
        <f t="shared" si="0"/>
        <v>2.0524237533687524</v>
      </c>
      <c r="H184" s="12">
        <f>(IF(G184 &lt; Daily!ntcr, Daily!base_int*100, IF(G184 &gt; Daily!ctcr, Daily!upper_limit_int*100, (Daily!base_int + ((G184 - Daily!ntcr) / (Daily!ctcr - Daily!ntcr)) ^ Daily!exponent * (Daily!upper_limit_int - Daily!base_int)) * 100)))/100</f>
        <v>0.11397966756500062</v>
      </c>
      <c r="I184" s="51"/>
      <c r="J184" s="55">
        <f t="shared" si="1"/>
        <v>0.10414171873521044</v>
      </c>
      <c r="K184" s="50">
        <f t="shared" si="2"/>
        <v>5.7918491272324069E-3</v>
      </c>
      <c r="L184" s="50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</row>
    <row r="185" spans="1:29" ht="15.75" customHeight="1">
      <c r="A185" s="1">
        <v>45200</v>
      </c>
      <c r="B185" s="20">
        <v>1696118400</v>
      </c>
      <c r="C185" s="20">
        <v>0.98724299999999998</v>
      </c>
      <c r="D185" s="20">
        <v>0.25379299999999999</v>
      </c>
      <c r="E185" s="20">
        <v>98992903</v>
      </c>
      <c r="F185" s="20">
        <v>12029041</v>
      </c>
      <c r="G185" s="37">
        <f t="shared" si="0"/>
        <v>2.0885875965572818</v>
      </c>
      <c r="H185" s="12">
        <f>(IF(G185 &lt; Daily!ntcr, Daily!base_int*100, IF(G185 &gt; Daily!ctcr, Daily!upper_limit_int*100, (Daily!base_int + ((G185 - Daily!ntcr) / (Daily!ctcr - Daily!ntcr)) ^ Daily!exponent * (Daily!upper_limit_int - Daily!base_int)) * 100)))/100</f>
        <v>0.12362335908194182</v>
      </c>
      <c r="I185" s="51"/>
      <c r="J185" s="55">
        <f t="shared" si="1"/>
        <v>0.10548320868413949</v>
      </c>
      <c r="K185" s="50">
        <f t="shared" si="2"/>
        <v>1.288138860411836E-2</v>
      </c>
      <c r="L185" s="50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</row>
    <row r="186" spans="1:29" ht="15.75" customHeight="1">
      <c r="A186" s="1">
        <v>45201</v>
      </c>
      <c r="B186" s="20">
        <v>1696204800</v>
      </c>
      <c r="C186" s="20">
        <v>0.98856100000000002</v>
      </c>
      <c r="D186" s="20">
        <v>0.26589099999999999</v>
      </c>
      <c r="E186" s="20">
        <v>99107357</v>
      </c>
      <c r="F186" s="20">
        <v>12062180</v>
      </c>
      <c r="G186" s="37">
        <f t="shared" si="0"/>
        <v>2.1846593451670429</v>
      </c>
      <c r="H186" s="12">
        <f>(IF(G186 &lt; Daily!ntcr, Daily!base_int*100, IF(G186 &gt; Daily!ctcr, Daily!upper_limit_int*100, (Daily!base_int + ((G186 - Daily!ntcr) / (Daily!ctcr - Daily!ntcr)) ^ Daily!exponent * (Daily!upper_limit_int - Daily!base_int)) * 100)))/100</f>
        <v>0.14924249204454476</v>
      </c>
      <c r="I186" s="51"/>
      <c r="J186" s="55">
        <f t="shared" si="1"/>
        <v>0.1085540802587722</v>
      </c>
      <c r="K186" s="50">
        <f t="shared" si="2"/>
        <v>2.9112420952496443E-2</v>
      </c>
      <c r="L186" s="50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</row>
    <row r="187" spans="1:29" ht="15.75" customHeight="1">
      <c r="A187" s="1">
        <v>45202</v>
      </c>
      <c r="B187" s="20">
        <v>1696291200</v>
      </c>
      <c r="C187" s="20">
        <v>0.94540400000000002</v>
      </c>
      <c r="D187" s="20">
        <v>0.259716</v>
      </c>
      <c r="E187" s="20">
        <v>109000000</v>
      </c>
      <c r="F187" s="20">
        <v>13014694</v>
      </c>
      <c r="G187" s="37">
        <f t="shared" si="0"/>
        <v>2.1751601689597928</v>
      </c>
      <c r="H187" s="12">
        <f>(IF(G187 &lt; Daily!ntcr, Daily!base_int*100, IF(G187 &gt; Daily!ctcr, Daily!upper_limit_int*100, (Daily!base_int + ((G187 - Daily!ntcr) / (Daily!ctcr - Daily!ntcr)) ^ Daily!exponent * (Daily!upper_limit_int - Daily!base_int)) * 100)))/100</f>
        <v>0.14670937838927808</v>
      </c>
      <c r="I187" s="51"/>
      <c r="J187" s="55">
        <f t="shared" si="1"/>
        <v>0.1116680388180574</v>
      </c>
      <c r="K187" s="50">
        <f t="shared" si="2"/>
        <v>2.868578087403173E-2</v>
      </c>
      <c r="L187" s="50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</row>
    <row r="188" spans="1:29" ht="15.75" customHeight="1">
      <c r="A188" s="1">
        <v>45203</v>
      </c>
      <c r="B188" s="20">
        <v>1696377600</v>
      </c>
      <c r="C188" s="20">
        <v>0.94959099999999996</v>
      </c>
      <c r="D188" s="20">
        <v>0.26102599999999998</v>
      </c>
      <c r="E188" s="20">
        <v>108000000</v>
      </c>
      <c r="F188" s="20">
        <v>13000632</v>
      </c>
      <c r="G188" s="37">
        <f t="shared" si="0"/>
        <v>2.1684182738193032</v>
      </c>
      <c r="H188" s="12">
        <f>(IF(G188 &lt; Daily!ntcr, Daily!base_int*100, IF(G188 &gt; Daily!ctcr, Daily!upper_limit_int*100, (Daily!base_int + ((G188 - Daily!ntcr) / (Daily!ctcr - Daily!ntcr)) ^ Daily!exponent * (Daily!upper_limit_int - Daily!base_int)) * 100)))/100</f>
        <v>0.14491153968514753</v>
      </c>
      <c r="I188" s="51"/>
      <c r="J188" s="55">
        <f t="shared" si="1"/>
        <v>0.11428266133860122</v>
      </c>
      <c r="K188" s="50">
        <f t="shared" si="2"/>
        <v>2.3414242322316481E-2</v>
      </c>
      <c r="L188" s="50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</row>
    <row r="189" spans="1:29" ht="15.75" customHeight="1">
      <c r="A189" s="1">
        <v>45204</v>
      </c>
      <c r="B189" s="20">
        <v>1696464000</v>
      </c>
      <c r="C189" s="20">
        <v>0.95380100000000001</v>
      </c>
      <c r="D189" s="20">
        <v>0.259411</v>
      </c>
      <c r="E189" s="20">
        <v>108000000</v>
      </c>
      <c r="F189" s="20">
        <v>12937384</v>
      </c>
      <c r="G189" s="37">
        <f t="shared" si="0"/>
        <v>2.1655373296487141</v>
      </c>
      <c r="H189" s="12">
        <f>(IF(G189 &lt; Daily!ntcr, Daily!base_int*100, IF(G189 &gt; Daily!ctcr, Daily!upper_limit_int*100, (Daily!base_int + ((G189 - Daily!ntcr) / (Daily!ctcr - Daily!ntcr)) ^ Daily!exponent * (Daily!upper_limit_int - Daily!base_int)) * 100)))/100</f>
        <v>0.14414328790632377</v>
      </c>
      <c r="I189" s="51"/>
      <c r="J189" s="55">
        <f t="shared" si="1"/>
        <v>0.1163549136346736</v>
      </c>
      <c r="K189" s="50">
        <f t="shared" si="2"/>
        <v>1.813269197444245E-2</v>
      </c>
      <c r="L189" s="50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</row>
    <row r="190" spans="1:29" ht="15.75" customHeight="1">
      <c r="A190" s="1">
        <v>45205</v>
      </c>
      <c r="B190" s="20">
        <v>1696550400</v>
      </c>
      <c r="C190" s="20">
        <v>0.94141399999999997</v>
      </c>
      <c r="D190" s="20">
        <v>0.26020399999999999</v>
      </c>
      <c r="E190" s="20">
        <v>108000000</v>
      </c>
      <c r="F190" s="20">
        <v>12944093</v>
      </c>
      <c r="G190" s="37">
        <f t="shared" si="0"/>
        <v>2.1710313731522168</v>
      </c>
      <c r="H190" s="12">
        <f>(IF(G190 &lt; Daily!ntcr, Daily!base_int*100, IF(G190 &gt; Daily!ctcr, Daily!upper_limit_int*100, (Daily!base_int + ((G190 - Daily!ntcr) / (Daily!ctcr - Daily!ntcr)) ^ Daily!exponent * (Daily!upper_limit_int - Daily!base_int)) * 100)))/100</f>
        <v>0.1456083661739245</v>
      </c>
      <c r="I190" s="51"/>
      <c r="J190" s="55">
        <f t="shared" si="1"/>
        <v>0.11905246180748964</v>
      </c>
      <c r="K190" s="50">
        <f t="shared" si="2"/>
        <v>2.3183792489294364E-2</v>
      </c>
      <c r="L190" s="50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</row>
    <row r="191" spans="1:29" ht="15.75" customHeight="1">
      <c r="A191" s="1">
        <v>45206</v>
      </c>
      <c r="B191" s="20">
        <v>1696636800</v>
      </c>
      <c r="C191" s="20">
        <v>0.94725099999999995</v>
      </c>
      <c r="D191" s="20">
        <v>0.264905</v>
      </c>
      <c r="E191" s="20">
        <v>108000000</v>
      </c>
      <c r="F191" s="20">
        <v>12922635</v>
      </c>
      <c r="G191" s="37">
        <f t="shared" si="0"/>
        <v>2.2139246368871364</v>
      </c>
      <c r="H191" s="12">
        <f>(IF(G191 &lt; Daily!ntcr, Daily!base_int*100, IF(G191 &gt; Daily!ctcr, Daily!upper_limit_int*100, (Daily!base_int + ((G191 - Daily!ntcr) / (Daily!ctcr - Daily!ntcr)) ^ Daily!exponent * (Daily!upper_limit_int - Daily!base_int)) * 100)))/100</f>
        <v>0.1570465698365697</v>
      </c>
      <c r="I191" s="51"/>
      <c r="J191" s="55">
        <f t="shared" si="1"/>
        <v>0.12285556646326096</v>
      </c>
      <c r="K191" s="50">
        <f t="shared" si="2"/>
        <v>3.1944779620945774E-2</v>
      </c>
      <c r="L191" s="50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</row>
    <row r="192" spans="1:29" ht="15.75" customHeight="1">
      <c r="A192" s="1">
        <v>45207</v>
      </c>
      <c r="B192" s="20">
        <v>1696723200</v>
      </c>
      <c r="C192" s="20">
        <v>0.95630599999999999</v>
      </c>
      <c r="D192" s="20">
        <v>0.25872299999999998</v>
      </c>
      <c r="E192" s="20">
        <v>108000000</v>
      </c>
      <c r="F192" s="20">
        <v>12937358</v>
      </c>
      <c r="G192" s="37">
        <f t="shared" si="0"/>
        <v>2.1597983143080679</v>
      </c>
      <c r="H192" s="12">
        <f>(IF(G192 &lt; Daily!ntcr, Daily!base_int*100, IF(G192 &gt; Daily!ctcr, Daily!upper_limit_int*100, (Daily!base_int + ((G192 - Daily!ntcr) / (Daily!ctcr - Daily!ntcr)) ^ Daily!exponent * (Daily!upper_limit_int - Daily!base_int)) * 100)))/100</f>
        <v>0.14261288381548479</v>
      </c>
      <c r="I192" s="51"/>
      <c r="J192" s="55">
        <f t="shared" si="1"/>
        <v>0.12569642538429326</v>
      </c>
      <c r="K192" s="50">
        <f t="shared" si="2"/>
        <v>2.3123566988572986E-2</v>
      </c>
      <c r="L192" s="50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</row>
    <row r="193" spans="1:29" ht="15.75" customHeight="1">
      <c r="A193" s="1">
        <v>45208</v>
      </c>
      <c r="B193" s="20">
        <v>1696809600</v>
      </c>
      <c r="C193" s="20">
        <v>0.93840400000000002</v>
      </c>
      <c r="D193" s="20">
        <v>0.25650299999999998</v>
      </c>
      <c r="E193" s="20">
        <v>108000000</v>
      </c>
      <c r="F193" s="20">
        <v>12966783</v>
      </c>
      <c r="G193" s="37">
        <f t="shared" si="0"/>
        <v>2.1364068481750635</v>
      </c>
      <c r="H193" s="12">
        <f>(IF(G193 &lt; Daily!ntcr, Daily!base_int*100, IF(G193 &gt; Daily!ctcr, Daily!upper_limit_int*100, (Daily!base_int + ((G193 - Daily!ntcr) / (Daily!ctcr - Daily!ntcr)) ^ Daily!exponent * (Daily!upper_limit_int - Daily!base_int)) * 100)))/100</f>
        <v>0.13637515951335027</v>
      </c>
      <c r="I193" s="51"/>
      <c r="J193" s="55">
        <f t="shared" si="1"/>
        <v>0.12812143601851661</v>
      </c>
      <c r="K193" s="50">
        <f t="shared" si="2"/>
        <v>1.9292598232681035E-2</v>
      </c>
      <c r="L193" s="50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</row>
    <row r="194" spans="1:29" ht="15.75" customHeight="1">
      <c r="A194" s="1">
        <v>45209</v>
      </c>
      <c r="B194" s="20">
        <v>1696896000</v>
      </c>
      <c r="C194" s="20">
        <v>0.93599600000000005</v>
      </c>
      <c r="D194" s="20">
        <v>0.25158799999999998</v>
      </c>
      <c r="E194" s="20">
        <v>108000000</v>
      </c>
      <c r="F194" s="20">
        <v>12952035</v>
      </c>
      <c r="G194" s="37">
        <f t="shared" si="0"/>
        <v>2.0978559739840108</v>
      </c>
      <c r="H194" s="12">
        <f>(IF(G194 &lt; Daily!ntcr, Daily!base_int*100, IF(G194 &gt; Daily!ctcr, Daily!upper_limit_int*100, (Daily!base_int + ((G194 - Daily!ntcr) / (Daily!ctcr - Daily!ntcr)) ^ Daily!exponent * (Daily!upper_limit_int - Daily!base_int)) * 100)))/100</f>
        <v>0.12609492639573622</v>
      </c>
      <c r="I194" s="51"/>
      <c r="J194" s="55">
        <f t="shared" si="1"/>
        <v>0.12986109777823238</v>
      </c>
      <c r="K194" s="50">
        <f t="shared" si="2"/>
        <v>1.3578225578616987E-2</v>
      </c>
      <c r="L194" s="50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</row>
    <row r="195" spans="1:29" ht="15.75" customHeight="1">
      <c r="A195" s="1">
        <v>45210</v>
      </c>
      <c r="B195" s="20">
        <v>1696982400</v>
      </c>
      <c r="C195" s="20">
        <v>0.95973200000000003</v>
      </c>
      <c r="D195" s="20">
        <v>0.249033</v>
      </c>
      <c r="E195" s="20">
        <v>108000000</v>
      </c>
      <c r="F195" s="20">
        <v>12972423</v>
      </c>
      <c r="G195" s="37">
        <f t="shared" si="0"/>
        <v>2.0732876194370164</v>
      </c>
      <c r="H195" s="12">
        <f>(IF(G195 &lt; Daily!ntcr, Daily!base_int*100, IF(G195 &gt; Daily!ctcr, Daily!upper_limit_int*100, (Daily!base_int + ((G195 - Daily!ntcr) / (Daily!ctcr - Daily!ntcr)) ^ Daily!exponent * (Daily!upper_limit_int - Daily!base_int)) * 100)))/100</f>
        <v>0.11954336518320438</v>
      </c>
      <c r="I195" s="51"/>
      <c r="J195" s="55">
        <f t="shared" si="1"/>
        <v>0.131163988790446</v>
      </c>
      <c r="K195" s="50">
        <f t="shared" si="2"/>
        <v>1.0032958557293359E-2</v>
      </c>
      <c r="L195" s="50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</row>
    <row r="196" spans="1:29" ht="15.75" customHeight="1">
      <c r="A196" s="1">
        <v>45211</v>
      </c>
      <c r="B196" s="20">
        <v>1697068800</v>
      </c>
      <c r="C196" s="20">
        <v>0.94903899999999997</v>
      </c>
      <c r="D196" s="20">
        <v>0.247784</v>
      </c>
      <c r="E196" s="20">
        <v>109000000</v>
      </c>
      <c r="F196" s="20">
        <v>13036404</v>
      </c>
      <c r="G196" s="37">
        <f t="shared" si="0"/>
        <v>2.0717719395624745</v>
      </c>
      <c r="H196" s="12">
        <f>(IF(G196 &lt; Daily!ntcr, Daily!base_int*100, IF(G196 &gt; Daily!ctcr, Daily!upper_limit_int*100, (Daily!base_int + ((G196 - Daily!ntcr) / (Daily!ctcr - Daily!ntcr)) ^ Daily!exponent * (Daily!upper_limit_int - Daily!base_int)) * 100)))/100</f>
        <v>0.11913918388332653</v>
      </c>
      <c r="I196" s="51">
        <f>AVERAGE(H182:H196)</f>
        <v>0.13243993438266777</v>
      </c>
      <c r="J196" s="55">
        <f t="shared" si="1"/>
        <v>0.13243993438266777</v>
      </c>
      <c r="K196" s="50">
        <f t="shared" si="2"/>
        <v>9.7278651250860548E-3</v>
      </c>
      <c r="L196" s="50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 t="e">
        <f>AVERAGE(W182:W196)</f>
        <v>#DIV/0!</v>
      </c>
      <c r="Y196" s="51"/>
      <c r="Z196" s="51"/>
      <c r="AA196" s="51"/>
      <c r="AB196" s="51"/>
      <c r="AC196" s="51"/>
    </row>
    <row r="197" spans="1:29" ht="15.75" customHeight="1">
      <c r="A197" s="1">
        <v>45212</v>
      </c>
      <c r="B197" s="20">
        <v>1697155200</v>
      </c>
      <c r="C197" s="20">
        <v>0.94367299999999998</v>
      </c>
      <c r="D197" s="20">
        <v>0.24565899999999999</v>
      </c>
      <c r="E197" s="20">
        <v>109000000</v>
      </c>
      <c r="F197" s="20">
        <v>13040501</v>
      </c>
      <c r="G197" s="37">
        <f t="shared" si="0"/>
        <v>2.053359069563355</v>
      </c>
      <c r="H197" s="12">
        <f>(IF(G197 &lt; Daily!ntcr, Daily!base_int*100, IF(G197 &gt; Daily!ctcr, Daily!upper_limit_int*100, (Daily!base_int + ((G197 - Daily!ntcr) / (Daily!ctcr - Daily!ntcr)) ^ Daily!exponent * (Daily!upper_limit_int - Daily!base_int)) * 100)))/100</f>
        <v>0.11422908521689468</v>
      </c>
      <c r="I197" s="51"/>
      <c r="J197" s="55">
        <f t="shared" si="1"/>
        <v>0.13309574340197064</v>
      </c>
      <c r="K197" s="50">
        <f t="shared" si="2"/>
        <v>4.9517467851349917E-3</v>
      </c>
      <c r="L197" s="50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</row>
    <row r="198" spans="1:29" ht="15.75" customHeight="1">
      <c r="A198" s="1">
        <v>45213</v>
      </c>
      <c r="B198" s="20">
        <v>1697241600</v>
      </c>
      <c r="C198" s="20">
        <v>0.93301500000000004</v>
      </c>
      <c r="D198" s="20">
        <v>0.24582399999999999</v>
      </c>
      <c r="E198" s="20">
        <v>109000000</v>
      </c>
      <c r="F198" s="20">
        <v>13034580</v>
      </c>
      <c r="G198" s="37">
        <f t="shared" si="0"/>
        <v>2.0556716058361681</v>
      </c>
      <c r="H198" s="12">
        <f>(IF(G198 &lt; Daily!ntcr, Daily!base_int*100, IF(G198 &gt; Daily!ctcr, Daily!upper_limit_int*100, (Daily!base_int + ((G198 - Daily!ntcr) / (Daily!ctcr - Daily!ntcr)) ^ Daily!exponent * (Daily!upper_limit_int - Daily!base_int)) * 100)))/100</f>
        <v>0.11484576155631152</v>
      </c>
      <c r="I198" s="51"/>
      <c r="J198" s="55">
        <f t="shared" si="1"/>
        <v>0.13320700174980257</v>
      </c>
      <c r="K198" s="50">
        <f t="shared" si="2"/>
        <v>8.3592716782776577E-4</v>
      </c>
      <c r="L198" s="50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</row>
    <row r="199" spans="1:29" ht="15.75" customHeight="1">
      <c r="A199" s="1">
        <v>45214</v>
      </c>
      <c r="B199" s="20">
        <v>1697328000</v>
      </c>
      <c r="C199" s="20">
        <v>0.94436200000000003</v>
      </c>
      <c r="D199" s="20">
        <v>0.24698999999999999</v>
      </c>
      <c r="E199" s="20">
        <v>108000000</v>
      </c>
      <c r="F199" s="20">
        <v>13026807</v>
      </c>
      <c r="G199" s="37">
        <f t="shared" si="0"/>
        <v>2.0476944196686109</v>
      </c>
      <c r="H199" s="12">
        <f>(IF(G199 &lt; Daily!ntcr, Daily!base_int*100, IF(G199 &gt; Daily!ctcr, Daily!upper_limit_int*100, (Daily!base_int + ((G199 - Daily!ntcr) / (Daily!ctcr - Daily!ntcr)) ^ Daily!exponent * (Daily!upper_limit_int - Daily!base_int)) * 100)))/100</f>
        <v>0.11271851191162957</v>
      </c>
      <c r="I199" s="51"/>
      <c r="J199" s="55">
        <f t="shared" si="1"/>
        <v>0.13312292470624451</v>
      </c>
      <c r="K199" s="50">
        <f t="shared" si="2"/>
        <v>-6.3117585752725525E-4</v>
      </c>
      <c r="L199" s="50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</row>
    <row r="200" spans="1:29" ht="15.75" customHeight="1">
      <c r="A200" s="1">
        <v>45215</v>
      </c>
      <c r="B200" s="20">
        <v>1697414400</v>
      </c>
      <c r="C200" s="20">
        <v>0.93076400000000004</v>
      </c>
      <c r="D200" s="20">
        <v>0.24714900000000001</v>
      </c>
      <c r="E200" s="20">
        <v>108000000</v>
      </c>
      <c r="F200" s="20">
        <v>13027374</v>
      </c>
      <c r="G200" s="37">
        <f t="shared" si="0"/>
        <v>2.0489234438191457</v>
      </c>
      <c r="H200" s="12">
        <f>(IF(G200 &lt; Daily!ntcr, Daily!base_int*100, IF(G200 &gt; Daily!ctcr, Daily!upper_limit_int*100, (Daily!base_int + ((G200 - Daily!ntcr) / (Daily!ctcr - Daily!ntcr)) ^ Daily!exponent * (Daily!upper_limit_int - Daily!base_int)) * 100)))/100</f>
        <v>0.11304625168510553</v>
      </c>
      <c r="I200" s="51"/>
      <c r="J200" s="55">
        <f t="shared" si="1"/>
        <v>0.13241778421312211</v>
      </c>
      <c r="K200" s="50">
        <f t="shared" si="2"/>
        <v>-5.2969125691791907E-3</v>
      </c>
      <c r="L200" s="50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</row>
    <row r="201" spans="1:29" ht="15.75" customHeight="1">
      <c r="A201" s="1">
        <v>45216</v>
      </c>
      <c r="B201" s="20">
        <v>1697500800</v>
      </c>
      <c r="C201" s="20">
        <v>0.92045200000000005</v>
      </c>
      <c r="D201" s="20">
        <v>0.251307</v>
      </c>
      <c r="E201" s="20">
        <v>108000000</v>
      </c>
      <c r="F201" s="20">
        <v>13035988</v>
      </c>
      <c r="G201" s="37">
        <f t="shared" si="0"/>
        <v>2.0820175655270625</v>
      </c>
      <c r="H201" s="12">
        <f>(IF(G201 &lt; Daily!ntcr, Daily!base_int*100, IF(G201 &gt; Daily!ctcr, Daily!upper_limit_int*100, (Daily!base_int + ((G201 - Daily!ntcr) / (Daily!ctcr - Daily!ntcr)) ^ Daily!exponent * (Daily!upper_limit_int - Daily!base_int)) * 100)))/100</f>
        <v>0.12187135080721667</v>
      </c>
      <c r="I201" s="51"/>
      <c r="J201" s="55">
        <f t="shared" si="1"/>
        <v>0.13059304146396691</v>
      </c>
      <c r="K201" s="50">
        <f t="shared" si="2"/>
        <v>-1.3780193952032449E-2</v>
      </c>
      <c r="L201" s="50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</row>
    <row r="202" spans="1:29" ht="15.75" customHeight="1">
      <c r="A202" s="1">
        <v>45217</v>
      </c>
      <c r="B202" s="20">
        <v>1697587200</v>
      </c>
      <c r="C202" s="20">
        <v>0.91625299999999998</v>
      </c>
      <c r="D202" s="20">
        <v>0.24649299999999999</v>
      </c>
      <c r="E202" s="20">
        <v>108000000</v>
      </c>
      <c r="F202" s="20">
        <v>13036110</v>
      </c>
      <c r="G202" s="37">
        <f t="shared" si="0"/>
        <v>2.0421156311200197</v>
      </c>
      <c r="H202" s="12">
        <f>(IF(G202 &lt; Daily!ntcr, Daily!base_int*100, IF(G202 &gt; Daily!ctcr, Daily!upper_limit_int*100, (Daily!base_int + ((G202 - Daily!ntcr) / (Daily!ctcr - Daily!ntcr)) ^ Daily!exponent * (Daily!upper_limit_int - Daily!base_int)) * 100)))/100</f>
        <v>0.11123083496533859</v>
      </c>
      <c r="I202" s="51"/>
      <c r="J202" s="55">
        <f t="shared" si="1"/>
        <v>0.12822780523570426</v>
      </c>
      <c r="K202" s="50">
        <f t="shared" si="2"/>
        <v>-1.8111502739717289E-2</v>
      </c>
      <c r="L202" s="50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</row>
    <row r="203" spans="1:29" ht="15.75" customHeight="1">
      <c r="A203" s="1">
        <v>45218</v>
      </c>
      <c r="B203" s="20">
        <v>1697673600</v>
      </c>
      <c r="C203" s="20">
        <v>0.93832700000000002</v>
      </c>
      <c r="D203" s="20">
        <v>0.24296400000000001</v>
      </c>
      <c r="E203" s="20">
        <v>109000000</v>
      </c>
      <c r="F203" s="20">
        <v>13037283</v>
      </c>
      <c r="G203" s="37">
        <f t="shared" si="0"/>
        <v>2.031333982701764</v>
      </c>
      <c r="H203" s="12">
        <f>(IF(G203 &lt; Daily!ntcr, Daily!base_int*100, IF(G203 &gt; Daily!ctcr, Daily!upper_limit_int*100, (Daily!base_int + ((G203 - Daily!ntcr) / (Daily!ctcr - Daily!ntcr)) ^ Daily!exponent * (Daily!upper_limit_int - Daily!base_int)) * 100)))/100</f>
        <v>0.10835572872047042</v>
      </c>
      <c r="I203" s="51"/>
      <c r="J203" s="55">
        <f t="shared" si="1"/>
        <v>0.12579075117139246</v>
      </c>
      <c r="K203" s="50">
        <f t="shared" si="2"/>
        <v>-1.9005659964561383E-2</v>
      </c>
      <c r="L203" s="50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</row>
    <row r="204" spans="1:29" ht="15.75" customHeight="1">
      <c r="A204" s="1">
        <v>45219</v>
      </c>
      <c r="B204" s="20">
        <v>1697760000</v>
      </c>
      <c r="C204" s="20">
        <v>0.95342899999999997</v>
      </c>
      <c r="D204" s="20">
        <v>0.246949</v>
      </c>
      <c r="E204" s="20">
        <v>109000000</v>
      </c>
      <c r="F204" s="20">
        <v>13038239</v>
      </c>
      <c r="G204" s="37">
        <f t="shared" si="0"/>
        <v>2.0644997380397765</v>
      </c>
      <c r="H204" s="12">
        <f>(IF(G204 &lt; Daily!ntcr, Daily!base_int*100, IF(G204 &gt; Daily!ctcr, Daily!upper_limit_int*100, (Daily!base_int + ((G204 - Daily!ntcr) / (Daily!ctcr - Daily!ntcr)) ^ Daily!exponent * (Daily!upper_limit_int - Daily!base_int)) * 100)))/100</f>
        <v>0.11719993014394041</v>
      </c>
      <c r="I204" s="51"/>
      <c r="J204" s="55">
        <f t="shared" si="1"/>
        <v>0.12399452732056691</v>
      </c>
      <c r="K204" s="50">
        <f t="shared" si="2"/>
        <v>-1.4279458816317536E-2</v>
      </c>
      <c r="L204" s="50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</row>
    <row r="205" spans="1:29" ht="15.75" customHeight="1">
      <c r="A205" s="1">
        <v>45220</v>
      </c>
      <c r="B205" s="20">
        <v>1697846400</v>
      </c>
      <c r="C205" s="20">
        <v>0.94059999999999999</v>
      </c>
      <c r="D205" s="20">
        <v>0.25112099999999998</v>
      </c>
      <c r="E205" s="20">
        <v>109000000</v>
      </c>
      <c r="F205" s="20">
        <v>13075007</v>
      </c>
      <c r="G205" s="37">
        <f t="shared" si="0"/>
        <v>2.0934741373369818</v>
      </c>
      <c r="H205" s="12">
        <f>(IF(G205 &lt; Daily!ntcr, Daily!base_int*100, IF(G205 &gt; Daily!ctcr, Daily!upper_limit_int*100, (Daily!base_int + ((G205 - Daily!ntcr) / (Daily!ctcr - Daily!ntcr)) ^ Daily!exponent * (Daily!upper_limit_int - Daily!base_int)) * 100)))/100</f>
        <v>0.12492643662319516</v>
      </c>
      <c r="I205" s="51"/>
      <c r="J205" s="55">
        <f t="shared" si="1"/>
        <v>0.12261573201718498</v>
      </c>
      <c r="K205" s="50">
        <f t="shared" si="2"/>
        <v>-1.1119807730040288E-2</v>
      </c>
      <c r="L205" s="50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</row>
    <row r="206" spans="1:29" ht="15.75" customHeight="1">
      <c r="A206" s="1">
        <v>45221</v>
      </c>
      <c r="B206" s="20">
        <v>1697932800</v>
      </c>
      <c r="C206" s="20">
        <v>0.94356899999999999</v>
      </c>
      <c r="D206" s="20">
        <v>0.25848199999999999</v>
      </c>
      <c r="E206" s="20">
        <v>109000000</v>
      </c>
      <c r="F206" s="20">
        <v>13088199</v>
      </c>
      <c r="G206" s="37">
        <f t="shared" si="0"/>
        <v>2.1526672997560627</v>
      </c>
      <c r="H206" s="12">
        <f>(IF(G206 &lt; Daily!ntcr, Daily!base_int*100, IF(G206 &gt; Daily!ctcr, Daily!upper_limit_int*100, (Daily!base_int + ((G206 - Daily!ntcr) / (Daily!ctcr - Daily!ntcr)) ^ Daily!exponent * (Daily!upper_limit_int - Daily!base_int)) * 100)))/100</f>
        <v>0.14071127993495008</v>
      </c>
      <c r="I206" s="51"/>
      <c r="J206" s="55">
        <f t="shared" si="1"/>
        <v>0.12152671269041034</v>
      </c>
      <c r="K206" s="50">
        <f t="shared" si="2"/>
        <v>-8.8815628211722508E-3</v>
      </c>
      <c r="L206" s="50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</row>
    <row r="207" spans="1:29" ht="15.75" customHeight="1">
      <c r="A207" s="1">
        <v>45222</v>
      </c>
      <c r="B207" s="20">
        <v>1698019200</v>
      </c>
      <c r="C207" s="20">
        <v>0.95694100000000004</v>
      </c>
      <c r="D207" s="20">
        <v>0.26401200000000002</v>
      </c>
      <c r="E207" s="20">
        <v>109000000</v>
      </c>
      <c r="F207" s="20">
        <v>13105358</v>
      </c>
      <c r="G207" s="37">
        <f t="shared" si="0"/>
        <v>2.1958429521726917</v>
      </c>
      <c r="H207" s="12">
        <f>(IF(G207 &lt; Daily!ntcr, Daily!base_int*100, IF(G207 &gt; Daily!ctcr, Daily!upper_limit_int*100, (Daily!base_int + ((G207 - Daily!ntcr) / (Daily!ctcr - Daily!ntcr)) ^ Daily!exponent * (Daily!upper_limit_int - Daily!base_int)) * 100)))/100</f>
        <v>0.15222478724605112</v>
      </c>
      <c r="I207" s="51"/>
      <c r="J207" s="55">
        <f t="shared" si="1"/>
        <v>0.12216750625244809</v>
      </c>
      <c r="K207" s="50">
        <f t="shared" si="2"/>
        <v>5.2728618083348611E-3</v>
      </c>
      <c r="L207" s="50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</row>
    <row r="208" spans="1:29" ht="15.75" customHeight="1">
      <c r="A208" s="1">
        <v>45223</v>
      </c>
      <c r="B208" s="20">
        <v>1698105600</v>
      </c>
      <c r="C208" s="20">
        <v>0.95221299999999998</v>
      </c>
      <c r="D208" s="20">
        <v>0.278887</v>
      </c>
      <c r="E208" s="20">
        <v>109000000</v>
      </c>
      <c r="F208" s="20">
        <v>13135350</v>
      </c>
      <c r="G208" s="37">
        <f t="shared" si="0"/>
        <v>2.3142651699421788</v>
      </c>
      <c r="H208" s="12">
        <f>(IF(G208 &lt; Daily!ntcr, Daily!base_int*100, IF(G208 &gt; Daily!ctcr, Daily!upper_limit_int*100, (Daily!base_int + ((G208 - Daily!ntcr) / (Daily!ctcr - Daily!ntcr)) ^ Daily!exponent * (Daily!upper_limit_int - Daily!base_int)) * 100)))/100</f>
        <v>0.18380404531791433</v>
      </c>
      <c r="I208" s="51"/>
      <c r="J208" s="55">
        <f t="shared" si="1"/>
        <v>0.12532943197275237</v>
      </c>
      <c r="K208" s="50">
        <f t="shared" si="2"/>
        <v>2.5881888051070279E-2</v>
      </c>
      <c r="L208" s="50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 spans="1:29" ht="15.75" customHeight="1">
      <c r="A209" s="1">
        <v>45224</v>
      </c>
      <c r="B209" s="20">
        <v>1698192000</v>
      </c>
      <c r="C209" s="20">
        <v>0.94870399999999999</v>
      </c>
      <c r="D209" s="20">
        <v>0.27889599999999998</v>
      </c>
      <c r="E209" s="20">
        <v>109000000</v>
      </c>
      <c r="F209" s="20">
        <v>13202438</v>
      </c>
      <c r="G209" s="37">
        <f t="shared" si="0"/>
        <v>2.3025795690159647</v>
      </c>
      <c r="H209" s="12">
        <f>(IF(G209 &lt; Daily!ntcr, Daily!base_int*100, IF(G209 &gt; Daily!ctcr, Daily!upper_limit_int*100, (Daily!base_int + ((G209 - Daily!ntcr) / (Daily!ctcr - Daily!ntcr)) ^ Daily!exponent * (Daily!upper_limit_int - Daily!base_int)) * 100)))/100</f>
        <v>0.18068788507092393</v>
      </c>
      <c r="I209" s="51"/>
      <c r="J209" s="55">
        <f t="shared" si="1"/>
        <v>0.12896896255109822</v>
      </c>
      <c r="K209" s="50">
        <f t="shared" si="2"/>
        <v>2.9039711750525665E-2</v>
      </c>
      <c r="L209" s="50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</row>
    <row r="210" spans="1:29" ht="15.75" customHeight="1">
      <c r="A210" s="1">
        <v>45225</v>
      </c>
      <c r="B210" s="20">
        <v>1698278400</v>
      </c>
      <c r="C210" s="20">
        <v>0.91946000000000006</v>
      </c>
      <c r="D210" s="20">
        <v>0.28032499999999999</v>
      </c>
      <c r="E210" s="20">
        <v>109000000</v>
      </c>
      <c r="F210" s="20">
        <v>13211430</v>
      </c>
      <c r="G210" s="37">
        <f t="shared" si="0"/>
        <v>2.3128022477506218</v>
      </c>
      <c r="H210" s="12">
        <f>(IF(G210 &lt; Daily!ntcr, Daily!base_int*100, IF(G210 &gt; Daily!ctcr, Daily!upper_limit_int*100, (Daily!base_int + ((G210 - Daily!ntcr) / (Daily!ctcr - Daily!ntcr)) ^ Daily!exponent * (Daily!upper_limit_int - Daily!base_int)) * 100)))/100</f>
        <v>0.18341393273349915</v>
      </c>
      <c r="I210" s="51"/>
      <c r="J210" s="55">
        <f t="shared" si="1"/>
        <v>0.13322700038778454</v>
      </c>
      <c r="K210" s="50">
        <f t="shared" si="2"/>
        <v>3.3015988905076732E-2</v>
      </c>
      <c r="L210" s="50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</row>
    <row r="211" spans="1:29" ht="15.75" customHeight="1">
      <c r="A211" s="1">
        <v>45226</v>
      </c>
      <c r="B211" s="20">
        <v>1698364800</v>
      </c>
      <c r="C211" s="20">
        <v>0.93408999999999998</v>
      </c>
      <c r="D211" s="20">
        <v>0.28747499999999998</v>
      </c>
      <c r="E211" s="20">
        <v>109000000</v>
      </c>
      <c r="F211" s="20">
        <v>13271731</v>
      </c>
      <c r="G211" s="37">
        <f t="shared" si="0"/>
        <v>2.3610164341034334</v>
      </c>
      <c r="H211" s="12">
        <f>(IF(G211 &lt; Daily!ntcr, Daily!base_int*100, IF(G211 &gt; Daily!ctcr, Daily!upper_limit_int*100, (Daily!base_int + ((G211 - Daily!ntcr) / (Daily!ctcr - Daily!ntcr)) ^ Daily!exponent * (Daily!upper_limit_int - Daily!base_int)) * 100)))/100</f>
        <v>0.19627104909424889</v>
      </c>
      <c r="I211" s="51">
        <f>AVERAGE(H197:H211)</f>
        <v>0.13836912473517934</v>
      </c>
      <c r="J211" s="55">
        <f t="shared" si="1"/>
        <v>0.13836912473517934</v>
      </c>
      <c r="K211" s="50">
        <f t="shared" si="2"/>
        <v>3.8596713372121227E-2</v>
      </c>
      <c r="L211" s="50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 t="e">
        <f>AVERAGE(W197:W211)</f>
        <v>#DIV/0!</v>
      </c>
      <c r="Y211" s="51"/>
      <c r="Z211" s="51"/>
      <c r="AA211" s="51"/>
      <c r="AB211" s="51"/>
      <c r="AC211" s="51"/>
    </row>
    <row r="212" spans="1:29" ht="15.75" customHeight="1">
      <c r="A212" s="1">
        <v>45227</v>
      </c>
      <c r="B212" s="20">
        <v>1698451200</v>
      </c>
      <c r="C212" s="20">
        <v>0.95155599999999996</v>
      </c>
      <c r="D212" s="20">
        <v>0.28934399999999999</v>
      </c>
      <c r="E212" s="20">
        <v>109000000</v>
      </c>
      <c r="F212" s="20">
        <v>13302019</v>
      </c>
      <c r="G212" s="37">
        <f t="shared" si="0"/>
        <v>2.3709555669706983</v>
      </c>
      <c r="H212" s="12">
        <f>(IF(G212 &lt; Daily!ntcr, Daily!base_int*100, IF(G212 &gt; Daily!ctcr, Daily!upper_limit_int*100, (Daily!base_int + ((G212 - Daily!ntcr) / (Daily!ctcr - Daily!ntcr)) ^ Daily!exponent * (Daily!upper_limit_int - Daily!base_int)) * 100)))/100</f>
        <v>0.19892148452551953</v>
      </c>
      <c r="I212" s="51"/>
      <c r="J212" s="55">
        <f t="shared" si="1"/>
        <v>0.14401528468908767</v>
      </c>
      <c r="K212" s="50">
        <f t="shared" si="2"/>
        <v>4.0805056508916637E-2</v>
      </c>
      <c r="L212" s="50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</row>
    <row r="213" spans="1:29" ht="15.75" customHeight="1">
      <c r="A213" s="1">
        <v>45228</v>
      </c>
      <c r="B213" s="20">
        <v>1698537600</v>
      </c>
      <c r="C213" s="20">
        <v>0.93816600000000006</v>
      </c>
      <c r="D213" s="20">
        <v>0.2908</v>
      </c>
      <c r="E213" s="20">
        <v>109000000</v>
      </c>
      <c r="F213" s="20">
        <v>13341251</v>
      </c>
      <c r="G213" s="37">
        <f t="shared" si="0"/>
        <v>2.375879143567571</v>
      </c>
      <c r="H213" s="12">
        <f>(IF(G213 &lt; Daily!ntcr, Daily!base_int*100, IF(G213 &gt; Daily!ctcr, Daily!upper_limit_int*100, (Daily!base_int + ((G213 - Daily!ntcr) / (Daily!ctcr - Daily!ntcr)) ^ Daily!exponent * (Daily!upper_limit_int - Daily!base_int)) * 100)))/100</f>
        <v>0.20023443828468562</v>
      </c>
      <c r="I213" s="51"/>
      <c r="J213" s="55">
        <f t="shared" si="1"/>
        <v>0.14970786313764595</v>
      </c>
      <c r="K213" s="50">
        <f t="shared" si="2"/>
        <v>3.9527599177044959E-2</v>
      </c>
      <c r="L213" s="50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</row>
    <row r="214" spans="1:29" ht="15.75" customHeight="1">
      <c r="A214" s="1">
        <v>45229</v>
      </c>
      <c r="B214" s="20">
        <v>1698624000</v>
      </c>
      <c r="C214" s="20">
        <v>0.94152800000000003</v>
      </c>
      <c r="D214" s="20">
        <v>0.29510199999999998</v>
      </c>
      <c r="E214" s="20">
        <v>109000000</v>
      </c>
      <c r="F214" s="20">
        <v>13375208</v>
      </c>
      <c r="G214" s="37">
        <f t="shared" si="0"/>
        <v>2.4049060022094606</v>
      </c>
      <c r="H214" s="12">
        <f>(IF(G214 &lt; Daily!ntcr, Daily!base_int*100, IF(G214 &gt; Daily!ctcr, Daily!upper_limit_int*100, (Daily!base_int + ((G214 - Daily!ntcr) / (Daily!ctcr - Daily!ntcr)) ^ Daily!exponent * (Daily!upper_limit_int - Daily!base_int)) * 100)))/100</f>
        <v>0.20797493392252286</v>
      </c>
      <c r="I214" s="51"/>
      <c r="J214" s="55">
        <f t="shared" si="1"/>
        <v>0.15605829127170551</v>
      </c>
      <c r="K214" s="50">
        <f t="shared" si="2"/>
        <v>4.2418801530957451E-2</v>
      </c>
      <c r="L214" s="50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</row>
    <row r="215" spans="1:29" ht="15.75" customHeight="1">
      <c r="A215" s="1">
        <v>45230</v>
      </c>
      <c r="B215" s="20">
        <v>1698710400</v>
      </c>
      <c r="C215" s="20">
        <v>0.95352999999999999</v>
      </c>
      <c r="D215" s="20">
        <v>0.302811</v>
      </c>
      <c r="E215" s="20">
        <v>110000000</v>
      </c>
      <c r="F215" s="20">
        <v>13430366</v>
      </c>
      <c r="G215" s="37">
        <f t="shared" si="0"/>
        <v>2.4801416431987038</v>
      </c>
      <c r="H215" s="12">
        <f>(IF(G215 &lt; Daily!ntcr, Daily!base_int*100, IF(G215 &gt; Daily!ctcr, Daily!upper_limit_int*100, (Daily!base_int + ((G215 - Daily!ntcr) / (Daily!ctcr - Daily!ntcr)) ^ Daily!exponent * (Daily!upper_limit_int - Daily!base_int)) * 100)))/100</f>
        <v>0.22803777151965435</v>
      </c>
      <c r="I215" s="51"/>
      <c r="J215" s="55">
        <f t="shared" si="1"/>
        <v>0.16372439259400876</v>
      </c>
      <c r="K215" s="50">
        <f t="shared" si="2"/>
        <v>4.9123319625204553E-2</v>
      </c>
      <c r="L215" s="50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</row>
    <row r="216" spans="1:29" ht="15.75" customHeight="1">
      <c r="A216" s="1">
        <v>45231</v>
      </c>
      <c r="B216" s="20">
        <v>1698796800</v>
      </c>
      <c r="C216" s="20">
        <v>0.94163200000000002</v>
      </c>
      <c r="D216" s="20">
        <v>0.29324699999999998</v>
      </c>
      <c r="E216" s="20">
        <v>110000000</v>
      </c>
      <c r="F216" s="20">
        <v>13511053</v>
      </c>
      <c r="G216" s="37">
        <f t="shared" si="0"/>
        <v>2.3874652849041444</v>
      </c>
      <c r="H216" s="12">
        <f>(IF(G216 &lt; Daily!ntcr, Daily!base_int*100, IF(G216 &gt; Daily!ctcr, Daily!upper_limit_int*100, (Daily!base_int + ((G216 - Daily!ntcr) / (Daily!ctcr - Daily!ntcr)) ^ Daily!exponent * (Daily!upper_limit_int - Daily!base_int)) * 100)))/100</f>
        <v>0.2033240759744385</v>
      </c>
      <c r="I216" s="51"/>
      <c r="J216" s="55">
        <f t="shared" si="1"/>
        <v>0.16915457427182357</v>
      </c>
      <c r="K216" s="50">
        <f t="shared" si="2"/>
        <v>3.3166601456144473E-2</v>
      </c>
      <c r="L216" s="50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</row>
    <row r="217" spans="1:29" ht="15.75" customHeight="1">
      <c r="A217" s="1">
        <v>45232</v>
      </c>
      <c r="B217" s="20">
        <v>1698883200</v>
      </c>
      <c r="C217" s="20">
        <v>0.92081400000000002</v>
      </c>
      <c r="D217" s="20">
        <v>0.30754599999999999</v>
      </c>
      <c r="E217" s="20">
        <v>110000000</v>
      </c>
      <c r="F217" s="20">
        <v>13583817</v>
      </c>
      <c r="G217" s="37">
        <f t="shared" si="0"/>
        <v>2.4904678854257241</v>
      </c>
      <c r="H217" s="12">
        <f>(IF(G217 &lt; Daily!ntcr, Daily!base_int*100, IF(G217 &gt; Daily!ctcr, Daily!upper_limit_int*100, (Daily!base_int + ((G217 - Daily!ntcr) / (Daily!ctcr - Daily!ntcr)) ^ Daily!exponent * (Daily!upper_limit_int - Daily!base_int)) * 100)))/100</f>
        <v>0.23079143611352643</v>
      </c>
      <c r="I217" s="51"/>
      <c r="J217" s="55">
        <f t="shared" si="1"/>
        <v>0.17712528101503608</v>
      </c>
      <c r="K217" s="50">
        <f t="shared" si="2"/>
        <v>4.7120846583811327E-2</v>
      </c>
      <c r="L217" s="50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</row>
    <row r="218" spans="1:29" ht="15.75" customHeight="1">
      <c r="A218" s="1">
        <v>45233</v>
      </c>
      <c r="B218" s="20">
        <v>1698969600</v>
      </c>
      <c r="C218" s="20">
        <v>0.93426200000000004</v>
      </c>
      <c r="D218" s="20">
        <v>0.32330799999999998</v>
      </c>
      <c r="E218" s="20">
        <v>110000000</v>
      </c>
      <c r="F218" s="20">
        <v>13686395</v>
      </c>
      <c r="G218" s="37">
        <f t="shared" si="0"/>
        <v>2.5984841150646316</v>
      </c>
      <c r="H218" s="12">
        <f>(IF(G218 &lt; Daily!ntcr, Daily!base_int*100, IF(G218 &gt; Daily!ctcr, Daily!upper_limit_int*100, (Daily!base_int + ((G218 - Daily!ntcr) / (Daily!ctcr - Daily!ntcr)) ^ Daily!exponent * (Daily!upper_limit_int - Daily!base_int)) * 100)))/100</f>
        <v>0.25959576401723511</v>
      </c>
      <c r="I218" s="51"/>
      <c r="J218" s="55">
        <f t="shared" si="1"/>
        <v>0.18720795003482041</v>
      </c>
      <c r="K218" s="50">
        <f t="shared" si="2"/>
        <v>5.6923940851381971E-2</v>
      </c>
      <c r="L218" s="50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</row>
    <row r="219" spans="1:29" ht="15.75" customHeight="1">
      <c r="A219" s="1">
        <v>45234</v>
      </c>
      <c r="B219" s="20">
        <v>1699056000</v>
      </c>
      <c r="C219" s="20">
        <v>0.94816599999999995</v>
      </c>
      <c r="D219" s="20">
        <v>0.32906400000000002</v>
      </c>
      <c r="E219" s="20">
        <v>110000000</v>
      </c>
      <c r="F219" s="20">
        <v>13897303</v>
      </c>
      <c r="G219" s="37">
        <f t="shared" si="0"/>
        <v>2.6046089662145238</v>
      </c>
      <c r="H219" s="12">
        <f>(IF(G219 &lt; Daily!ntcr, Daily!base_int*100, IF(G219 &gt; Daily!ctcr, Daily!upper_limit_int*100, (Daily!base_int + ((G219 - Daily!ntcr) / (Daily!ctcr - Daily!ntcr)) ^ Daily!exponent * (Daily!upper_limit_int - Daily!base_int)) * 100)))/100</f>
        <v>0.26122905765720639</v>
      </c>
      <c r="I219" s="51"/>
      <c r="J219" s="55">
        <f t="shared" si="1"/>
        <v>0.19680989186903813</v>
      </c>
      <c r="K219" s="50">
        <f t="shared" si="2"/>
        <v>5.1290246127003503E-2</v>
      </c>
      <c r="L219" s="50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</row>
    <row r="220" spans="1:29" ht="15.75" customHeight="1">
      <c r="A220" s="1">
        <v>45235</v>
      </c>
      <c r="B220" s="20">
        <v>1699142400</v>
      </c>
      <c r="C220" s="20">
        <v>0.917439</v>
      </c>
      <c r="D220" s="20">
        <v>0.32802399999999998</v>
      </c>
      <c r="E220" s="20">
        <v>110000000</v>
      </c>
      <c r="F220" s="20">
        <v>13963554</v>
      </c>
      <c r="G220" s="37">
        <f t="shared" si="0"/>
        <v>2.5840584710740546</v>
      </c>
      <c r="H220" s="12">
        <f>(IF(G220 &lt; Daily!ntcr, Daily!base_int*100, IF(G220 &gt; Daily!ctcr, Daily!upper_limit_int*100, (Daily!base_int + ((G220 - Daily!ntcr) / (Daily!ctcr - Daily!ntcr)) ^ Daily!exponent * (Daily!upper_limit_int - Daily!base_int)) * 100)))/100</f>
        <v>0.25574892561974794</v>
      </c>
      <c r="I220" s="51"/>
      <c r="J220" s="55">
        <f t="shared" si="1"/>
        <v>0.20553139113547497</v>
      </c>
      <c r="K220" s="50">
        <f t="shared" si="2"/>
        <v>4.4314333916916748E-2</v>
      </c>
      <c r="L220" s="50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</row>
    <row r="221" spans="1:29" ht="15.75" customHeight="1">
      <c r="A221" s="1">
        <v>45236</v>
      </c>
      <c r="B221" s="20">
        <v>1699228800</v>
      </c>
      <c r="C221" s="20">
        <v>0.942299</v>
      </c>
      <c r="D221" s="20">
        <v>0.34319300000000003</v>
      </c>
      <c r="E221" s="20">
        <v>110000000</v>
      </c>
      <c r="F221" s="20">
        <v>14257676</v>
      </c>
      <c r="G221" s="37">
        <f t="shared" si="0"/>
        <v>2.6477828504449112</v>
      </c>
      <c r="H221" s="12">
        <f>(IF(G221 &lt; Daily!ntcr, Daily!base_int*100, IF(G221 &gt; Daily!ctcr, Daily!upper_limit_int*100, (Daily!base_int + ((G221 - Daily!ntcr) / (Daily!ctcr - Daily!ntcr)) ^ Daily!exponent * (Daily!upper_limit_int - Daily!base_int)) * 100)))/100</f>
        <v>0.27274209345197631</v>
      </c>
      <c r="I221" s="51"/>
      <c r="J221" s="55">
        <f t="shared" si="1"/>
        <v>0.21433344536994342</v>
      </c>
      <c r="K221" s="50">
        <f t="shared" si="2"/>
        <v>4.2825838845544695E-2</v>
      </c>
      <c r="L221" s="50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</row>
    <row r="222" spans="1:29" ht="15.75" customHeight="1">
      <c r="A222" s="1">
        <v>45237</v>
      </c>
      <c r="B222" s="20">
        <v>1699315200</v>
      </c>
      <c r="C222" s="20">
        <v>0.93457800000000002</v>
      </c>
      <c r="D222" s="20">
        <v>0.36333599999999999</v>
      </c>
      <c r="E222" s="20">
        <v>110000000</v>
      </c>
      <c r="F222" s="20">
        <v>14422199</v>
      </c>
      <c r="G222" s="37">
        <f t="shared" si="0"/>
        <v>2.7712112417808132</v>
      </c>
      <c r="H222" s="12">
        <f>(IF(G222 &lt; Daily!ntcr, Daily!base_int*100, IF(G222 &gt; Daily!ctcr, Daily!upper_limit_int*100, (Daily!base_int + ((G222 - Daily!ntcr) / (Daily!ctcr - Daily!ntcr)) ^ Daily!exponent * (Daily!upper_limit_int - Daily!base_int)) * 100)))/100</f>
        <v>0.30565633114155022</v>
      </c>
      <c r="I222" s="51"/>
      <c r="J222" s="55">
        <f t="shared" si="1"/>
        <v>0.22456221496297665</v>
      </c>
      <c r="K222" s="50">
        <f t="shared" si="2"/>
        <v>4.772362789847473E-2</v>
      </c>
      <c r="L222" s="50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</row>
    <row r="223" spans="1:29" ht="15.75" customHeight="1">
      <c r="A223" s="1">
        <v>45238</v>
      </c>
      <c r="B223" s="20">
        <v>1699401600</v>
      </c>
      <c r="C223" s="20">
        <v>0.92041899999999999</v>
      </c>
      <c r="D223" s="20">
        <v>0.35120499999999999</v>
      </c>
      <c r="E223" s="20">
        <v>110000000</v>
      </c>
      <c r="F223" s="20">
        <v>14405522</v>
      </c>
      <c r="G223" s="37">
        <f t="shared" si="0"/>
        <v>2.6817875811789396</v>
      </c>
      <c r="H223" s="12">
        <f>(IF(G223 &lt; Daily!ntcr, Daily!base_int*100, IF(G223 &gt; Daily!ctcr, Daily!upper_limit_int*100, (Daily!base_int + ((G223 - Daily!ntcr) / (Daily!ctcr - Daily!ntcr)) ^ Daily!exponent * (Daily!upper_limit_int - Daily!base_int)) * 100)))/100</f>
        <v>0.28181002164771723</v>
      </c>
      <c r="I223" s="51"/>
      <c r="J223" s="55">
        <f t="shared" si="1"/>
        <v>0.23109594671829684</v>
      </c>
      <c r="K223" s="50">
        <f t="shared" si="2"/>
        <v>2.9095419086409446E-2</v>
      </c>
      <c r="L223" s="50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</row>
    <row r="224" spans="1:29" ht="15.75" customHeight="1">
      <c r="A224" s="1">
        <v>45239</v>
      </c>
      <c r="B224" s="20">
        <v>1699488000</v>
      </c>
      <c r="C224" s="20">
        <v>0.92999100000000001</v>
      </c>
      <c r="D224" s="20">
        <v>0.35848600000000003</v>
      </c>
      <c r="E224" s="20">
        <v>110000000</v>
      </c>
      <c r="F224" s="20">
        <v>14440090</v>
      </c>
      <c r="G224" s="37">
        <f t="shared" si="0"/>
        <v>2.7308320100497987</v>
      </c>
      <c r="H224" s="12">
        <f>(IF(G224 &lt; Daily!ntcr, Daily!base_int*100, IF(G224 &gt; Daily!ctcr, Daily!upper_limit_int*100, (Daily!base_int + ((G224 - Daily!ntcr) / (Daily!ctcr - Daily!ntcr)) ^ Daily!exponent * (Daily!upper_limit_int - Daily!base_int)) * 100)))/100</f>
        <v>0.29488853601327969</v>
      </c>
      <c r="I224" s="51"/>
      <c r="J224" s="55">
        <f t="shared" si="1"/>
        <v>0.23870932344778723</v>
      </c>
      <c r="K224" s="50">
        <f t="shared" si="2"/>
        <v>3.2944657133129995E-2</v>
      </c>
      <c r="L224" s="50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</row>
    <row r="225" spans="1:29" ht="15.75" customHeight="1">
      <c r="A225" s="1">
        <v>45240</v>
      </c>
      <c r="B225" s="20">
        <v>1699574400</v>
      </c>
      <c r="C225" s="20">
        <v>0.92615000000000003</v>
      </c>
      <c r="D225" s="20">
        <v>0.36824400000000002</v>
      </c>
      <c r="E225" s="20">
        <v>110000000</v>
      </c>
      <c r="F225" s="20">
        <v>14603350</v>
      </c>
      <c r="G225" s="37">
        <f t="shared" si="0"/>
        <v>2.773804640716</v>
      </c>
      <c r="H225" s="12">
        <f>(IF(G225 &lt; Daily!ntcr, Daily!base_int*100, IF(G225 &gt; Daily!ctcr, Daily!upper_limit_int*100, (Daily!base_int + ((G225 - Daily!ntcr) / (Daily!ctcr - Daily!ntcr)) ^ Daily!exponent * (Daily!upper_limit_int - Daily!base_int)) * 100)))/100</f>
        <v>0.30634790419093338</v>
      </c>
      <c r="I225" s="51"/>
      <c r="J225" s="55">
        <f t="shared" si="1"/>
        <v>0.2469049215449495</v>
      </c>
      <c r="K225" s="50">
        <f t="shared" si="2"/>
        <v>3.4332961858336786E-2</v>
      </c>
      <c r="L225" s="50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</row>
    <row r="226" spans="1:29" ht="15.75" customHeight="1">
      <c r="A226" s="1">
        <v>45241</v>
      </c>
      <c r="B226" s="20">
        <v>1699660800</v>
      </c>
      <c r="C226" s="20">
        <v>0.91870399999999997</v>
      </c>
      <c r="D226" s="20">
        <v>0.38630700000000001</v>
      </c>
      <c r="E226" s="20">
        <v>110000000</v>
      </c>
      <c r="F226" s="20">
        <v>14675380</v>
      </c>
      <c r="G226" s="37">
        <f t="shared" si="0"/>
        <v>2.8955822609022732</v>
      </c>
      <c r="H226" s="12">
        <f>(IF(G226 &lt; Daily!ntcr, Daily!base_int*100, IF(G226 &gt; Daily!ctcr, Daily!upper_limit_int*100, (Daily!base_int + ((G226 - Daily!ntcr) / (Daily!ctcr - Daily!ntcr)) ^ Daily!exponent * (Daily!upper_limit_int - Daily!base_int)) * 100)))/100</f>
        <v>0.33882193624060619</v>
      </c>
      <c r="I226" s="51">
        <f>AVERAGE(H212:H226)</f>
        <v>0.25640831402137332</v>
      </c>
      <c r="J226" s="55">
        <f t="shared" si="1"/>
        <v>0.25640831402137332</v>
      </c>
      <c r="K226" s="50">
        <f t="shared" si="2"/>
        <v>3.8490089290073914E-2</v>
      </c>
      <c r="L226" s="50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 t="e">
        <f>AVERAGE(W212:W226)</f>
        <v>#DIV/0!</v>
      </c>
      <c r="Y226" s="51"/>
      <c r="Z226" s="51"/>
      <c r="AA226" s="51"/>
      <c r="AB226" s="51"/>
      <c r="AC226" s="51"/>
    </row>
    <row r="227" spans="1:29" ht="15.75" customHeight="1">
      <c r="A227" s="1">
        <v>45242</v>
      </c>
      <c r="B227" s="20">
        <v>1699747200</v>
      </c>
      <c r="C227" s="20">
        <v>0.89286299999999996</v>
      </c>
      <c r="D227" s="20">
        <v>0.38486799999999999</v>
      </c>
      <c r="E227" s="20">
        <v>112000000</v>
      </c>
      <c r="F227" s="20">
        <v>15071331</v>
      </c>
      <c r="G227" s="37">
        <f t="shared" si="0"/>
        <v>2.860080241088196</v>
      </c>
      <c r="H227" s="12">
        <f>(IF(G227 &lt; Daily!ntcr, Daily!base_int*100, IF(G227 &gt; Daily!ctcr, Daily!upper_limit_int*100, (Daily!base_int + ((G227 - Daily!ntcr) / (Daily!ctcr - Daily!ntcr)) ^ Daily!exponent * (Daily!upper_limit_int - Daily!base_int)) * 100)))/100</f>
        <v>0.3293547309568523</v>
      </c>
      <c r="I227" s="51"/>
      <c r="J227" s="55">
        <f t="shared" si="1"/>
        <v>0.26510386378346218</v>
      </c>
      <c r="K227" s="50">
        <f t="shared" si="2"/>
        <v>3.3912900973109839E-2</v>
      </c>
      <c r="L227" s="50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</row>
    <row r="228" spans="1:29" ht="15.75" customHeight="1">
      <c r="A228" s="1">
        <v>45243</v>
      </c>
      <c r="B228" s="20">
        <v>1699833600</v>
      </c>
      <c r="C228" s="20">
        <v>0.89552299999999996</v>
      </c>
      <c r="D228" s="20">
        <v>0.38314700000000002</v>
      </c>
      <c r="E228" s="20">
        <v>112000000</v>
      </c>
      <c r="F228" s="20">
        <v>15189939</v>
      </c>
      <c r="G228" s="37">
        <f t="shared" si="0"/>
        <v>2.825058349477243</v>
      </c>
      <c r="H228" s="12">
        <f>(IF(G228 &lt; Daily!ntcr, Daily!base_int*100, IF(G228 &gt; Daily!ctcr, Daily!upper_limit_int*100, (Daily!base_int + ((G228 - Daily!ntcr) / (Daily!ctcr - Daily!ntcr)) ^ Daily!exponent * (Daily!upper_limit_int - Daily!base_int)) * 100)))/100</f>
        <v>0.32001555986059815</v>
      </c>
      <c r="I228" s="51"/>
      <c r="J228" s="55">
        <f t="shared" si="1"/>
        <v>0.273089271888523</v>
      </c>
      <c r="K228" s="50">
        <f t="shared" si="2"/>
        <v>3.0121809584726877E-2</v>
      </c>
      <c r="L228" s="50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</row>
    <row r="229" spans="1:29" ht="15.75" customHeight="1">
      <c r="A229" s="1">
        <v>45244</v>
      </c>
      <c r="B229" s="20">
        <v>1699920000</v>
      </c>
      <c r="C229" s="20">
        <v>0.89095299999999999</v>
      </c>
      <c r="D229" s="20">
        <v>0.35876799999999998</v>
      </c>
      <c r="E229" s="20">
        <v>112000000</v>
      </c>
      <c r="F229" s="20">
        <v>15341308</v>
      </c>
      <c r="G229" s="37">
        <f t="shared" si="0"/>
        <v>2.6192040470082474</v>
      </c>
      <c r="H229" s="12">
        <f>(IF(G229 &lt; Daily!ntcr, Daily!base_int*100, IF(G229 &gt; Daily!ctcr, Daily!upper_limit_int*100, (Daily!base_int + ((G229 - Daily!ntcr) / (Daily!ctcr - Daily!ntcr)) ^ Daily!exponent * (Daily!upper_limit_int - Daily!base_int)) * 100)))/100</f>
        <v>0.26512107920219929</v>
      </c>
      <c r="I229" s="51"/>
      <c r="J229" s="55">
        <f t="shared" si="1"/>
        <v>0.27689901490716812</v>
      </c>
      <c r="K229" s="50">
        <f t="shared" si="2"/>
        <v>1.3950540760166774E-2</v>
      </c>
      <c r="L229" s="50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</row>
    <row r="230" spans="1:29" ht="15.75" customHeight="1">
      <c r="A230" s="1">
        <v>45245</v>
      </c>
      <c r="B230" s="20">
        <v>1700006400</v>
      </c>
      <c r="C230" s="20">
        <v>0.89851700000000001</v>
      </c>
      <c r="D230" s="20">
        <v>0.357707</v>
      </c>
      <c r="E230" s="20">
        <v>113000000</v>
      </c>
      <c r="F230" s="20">
        <v>15317223</v>
      </c>
      <c r="G230" s="37">
        <f t="shared" si="0"/>
        <v>2.6389177072110264</v>
      </c>
      <c r="H230" s="12">
        <f>(IF(G230 &lt; Daily!ntcr, Daily!base_int*100, IF(G230 &gt; Daily!ctcr, Daily!upper_limit_int*100, (Daily!base_int + ((G230 - Daily!ntcr) / (Daily!ctcr - Daily!ntcr)) ^ Daily!exponent * (Daily!upper_limit_int - Daily!base_int)) * 100)))/100</f>
        <v>0.27037805525627367</v>
      </c>
      <c r="I230" s="51"/>
      <c r="J230" s="55">
        <f t="shared" si="1"/>
        <v>0.27972170048960937</v>
      </c>
      <c r="K230" s="50">
        <f t="shared" si="2"/>
        <v>1.0193917025625998E-2</v>
      </c>
      <c r="L230" s="50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</row>
    <row r="231" spans="1:29" ht="15.75" customHeight="1">
      <c r="A231" s="1">
        <v>45246</v>
      </c>
      <c r="B231" s="20">
        <v>1700092800</v>
      </c>
      <c r="C231" s="20">
        <v>0.90263400000000005</v>
      </c>
      <c r="D231" s="20">
        <v>0.37895899999999999</v>
      </c>
      <c r="E231" s="20">
        <v>119000000</v>
      </c>
      <c r="F231" s="20">
        <v>16115786</v>
      </c>
      <c r="G231" s="37">
        <f t="shared" si="0"/>
        <v>2.798257621440245</v>
      </c>
      <c r="H231" s="12">
        <f>(IF(G231 &lt; Daily!ntcr, Daily!base_int*100, IF(G231 &gt; Daily!ctcr, Daily!upper_limit_int*100, (Daily!base_int + ((G231 - Daily!ntcr) / (Daily!ctcr - Daily!ntcr)) ^ Daily!exponent * (Daily!upper_limit_int - Daily!base_int)) * 100)))/100</f>
        <v>0.312868699050732</v>
      </c>
      <c r="I231" s="51"/>
      <c r="J231" s="55">
        <f t="shared" si="1"/>
        <v>0.28702467536136228</v>
      </c>
      <c r="K231" s="50">
        <f t="shared" si="2"/>
        <v>2.6108002557435395E-2</v>
      </c>
      <c r="L231" s="50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</row>
    <row r="232" spans="1:29" ht="15.75" customHeight="1">
      <c r="A232" s="1">
        <v>45247</v>
      </c>
      <c r="B232" s="20">
        <v>1700179200</v>
      </c>
      <c r="C232" s="20">
        <v>0.85906400000000005</v>
      </c>
      <c r="D232" s="20">
        <v>0.37051499999999998</v>
      </c>
      <c r="E232" s="20">
        <v>119000000</v>
      </c>
      <c r="F232" s="20">
        <v>16223103</v>
      </c>
      <c r="G232" s="37">
        <f t="shared" si="0"/>
        <v>2.717808362555548</v>
      </c>
      <c r="H232" s="12">
        <f>(IF(G232 &lt; Daily!ntcr, Daily!base_int*100, IF(G232 &gt; Daily!ctcr, Daily!upper_limit_int*100, (Daily!base_int + ((G232 - Daily!ntcr) / (Daily!ctcr - Daily!ntcr)) ^ Daily!exponent * (Daily!upper_limit_int - Daily!base_int)) * 100)))/100</f>
        <v>0.29141556334814611</v>
      </c>
      <c r="I232" s="51"/>
      <c r="J232" s="55">
        <f t="shared" si="1"/>
        <v>0.29106628384367023</v>
      </c>
      <c r="K232" s="50">
        <f t="shared" si="2"/>
        <v>1.4081048875744129E-2</v>
      </c>
      <c r="L232" s="50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</row>
    <row r="233" spans="1:29" ht="15.75" customHeight="1">
      <c r="A233" s="1">
        <v>45248</v>
      </c>
      <c r="B233" s="20">
        <v>1700265600</v>
      </c>
      <c r="C233" s="20">
        <v>0.86822999999999995</v>
      </c>
      <c r="D233" s="20">
        <v>0.36572100000000002</v>
      </c>
      <c r="E233" s="20">
        <v>119000000</v>
      </c>
      <c r="F233" s="20">
        <v>16321835</v>
      </c>
      <c r="G233" s="37">
        <f t="shared" si="0"/>
        <v>2.666415816603954</v>
      </c>
      <c r="H233" s="12">
        <f>(IF(G233 &lt; Daily!ntcr, Daily!base_int*100, IF(G233 &gt; Daily!ctcr, Daily!upper_limit_int*100, (Daily!base_int + ((G233 - Daily!ntcr) / (Daily!ctcr - Daily!ntcr)) ^ Daily!exponent * (Daily!upper_limit_int - Daily!base_int)) * 100)))/100</f>
        <v>0.27771088442772107</v>
      </c>
      <c r="I233" s="51"/>
      <c r="J233" s="55">
        <f t="shared" si="1"/>
        <v>0.29227395853770266</v>
      </c>
      <c r="K233" s="50">
        <f t="shared" si="2"/>
        <v>4.1491397701050037E-3</v>
      </c>
      <c r="L233" s="50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</row>
    <row r="234" spans="1:29" ht="15.75" customHeight="1">
      <c r="A234" s="1">
        <v>45249</v>
      </c>
      <c r="B234" s="20">
        <v>1700352000</v>
      </c>
      <c r="C234" s="20">
        <v>0.92285300000000003</v>
      </c>
      <c r="D234" s="20">
        <v>0.37761</v>
      </c>
      <c r="E234" s="20">
        <v>119000000</v>
      </c>
      <c r="F234" s="20">
        <v>16297065</v>
      </c>
      <c r="G234" s="37">
        <f t="shared" si="0"/>
        <v>2.7572811423406609</v>
      </c>
      <c r="H234" s="12">
        <f>(IF(G234 &lt; Daily!ntcr, Daily!base_int*100, IF(G234 &gt; Daily!ctcr, Daily!upper_limit_int*100, (Daily!base_int + ((G234 - Daily!ntcr) / (Daily!ctcr - Daily!ntcr)) ^ Daily!exponent * (Daily!upper_limit_int - Daily!base_int)) * 100)))/100</f>
        <v>0.30194163795750961</v>
      </c>
      <c r="I234" s="51"/>
      <c r="J234" s="55">
        <f t="shared" si="1"/>
        <v>0.29498813055772283</v>
      </c>
      <c r="K234" s="50">
        <f t="shared" si="2"/>
        <v>9.286397028321014E-3</v>
      </c>
      <c r="L234" s="50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</row>
    <row r="235" spans="1:29" ht="15.75" customHeight="1">
      <c r="A235" s="1">
        <v>45250</v>
      </c>
      <c r="B235" s="20">
        <v>1700438400</v>
      </c>
      <c r="C235" s="20">
        <v>0.92723800000000001</v>
      </c>
      <c r="D235" s="20">
        <v>0.38397599999999998</v>
      </c>
      <c r="E235" s="20">
        <v>119000000</v>
      </c>
      <c r="F235" s="20">
        <v>16326598</v>
      </c>
      <c r="G235" s="37">
        <f t="shared" si="0"/>
        <v>2.7986935183925028</v>
      </c>
      <c r="H235" s="12">
        <f>(IF(G235 &lt; Daily!ntcr, Daily!base_int*100, IF(G235 &gt; Daily!ctcr, Daily!upper_limit_int*100, (Daily!base_int + ((G235 - Daily!ntcr) / (Daily!ctcr - Daily!ntcr)) ^ Daily!exponent * (Daily!upper_limit_int - Daily!base_int)) * 100)))/100</f>
        <v>0.31298493823800078</v>
      </c>
      <c r="I235" s="51"/>
      <c r="J235" s="55">
        <f t="shared" si="1"/>
        <v>0.29880386473227305</v>
      </c>
      <c r="K235" s="50">
        <f t="shared" si="2"/>
        <v>1.2935212570539534E-2</v>
      </c>
      <c r="L235" s="50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</row>
    <row r="236" spans="1:29" ht="15.75" customHeight="1">
      <c r="A236" s="1">
        <v>45251</v>
      </c>
      <c r="B236" s="20">
        <v>1700524800</v>
      </c>
      <c r="C236" s="20">
        <v>0.90629300000000002</v>
      </c>
      <c r="D236" s="20">
        <v>0.37957999999999997</v>
      </c>
      <c r="E236" s="20">
        <v>120000000</v>
      </c>
      <c r="F236" s="20">
        <v>16366520</v>
      </c>
      <c r="G236" s="37">
        <f t="shared" si="0"/>
        <v>2.7830962232655447</v>
      </c>
      <c r="H236" s="12">
        <f>(IF(G236 &lt; Daily!ntcr, Daily!base_int*100, IF(G236 &gt; Daily!ctcr, Daily!upper_limit_int*100, (Daily!base_int + ((G236 - Daily!ntcr) / (Daily!ctcr - Daily!ntcr)) ^ Daily!exponent * (Daily!upper_limit_int - Daily!base_int)) * 100)))/100</f>
        <v>0.30882565953747859</v>
      </c>
      <c r="I236" s="51"/>
      <c r="J236" s="55">
        <f t="shared" si="1"/>
        <v>0.30120943580463988</v>
      </c>
      <c r="K236" s="50">
        <f t="shared" si="2"/>
        <v>8.0506692057755735E-3</v>
      </c>
      <c r="L236" s="50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</row>
    <row r="237" spans="1:29" ht="15.75" customHeight="1">
      <c r="A237" s="1">
        <v>45252</v>
      </c>
      <c r="B237" s="20">
        <v>1700611200</v>
      </c>
      <c r="C237" s="20">
        <v>0.894339</v>
      </c>
      <c r="D237" s="20">
        <v>0.35858699999999999</v>
      </c>
      <c r="E237" s="20">
        <v>120000000</v>
      </c>
      <c r="F237" s="20">
        <v>16385506</v>
      </c>
      <c r="G237" s="37">
        <f t="shared" si="0"/>
        <v>2.6261282379683606</v>
      </c>
      <c r="H237" s="12">
        <f>(IF(G237 &lt; Daily!ntcr, Daily!base_int*100, IF(G237 &gt; Daily!ctcr, Daily!upper_limit_int*100, (Daily!base_int + ((G237 - Daily!ntcr) / (Daily!ctcr - Daily!ntcr)) ^ Daily!exponent * (Daily!upper_limit_int - Daily!base_int)) * 100)))/100</f>
        <v>0.26696753012489616</v>
      </c>
      <c r="I237" s="51"/>
      <c r="J237" s="55">
        <f t="shared" si="1"/>
        <v>0.29863018240352962</v>
      </c>
      <c r="K237" s="50">
        <f t="shared" si="2"/>
        <v>-8.562990047838781E-3</v>
      </c>
      <c r="L237" s="50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</row>
    <row r="238" spans="1:29" ht="15.75" customHeight="1">
      <c r="A238" s="1">
        <v>45253</v>
      </c>
      <c r="B238" s="20">
        <v>1700697600</v>
      </c>
      <c r="C238" s="20">
        <v>0.92081299999999999</v>
      </c>
      <c r="D238" s="20">
        <v>0.38031900000000002</v>
      </c>
      <c r="E238" s="20">
        <v>120000000</v>
      </c>
      <c r="F238" s="20">
        <v>16372497</v>
      </c>
      <c r="G238" s="37">
        <f t="shared" si="0"/>
        <v>2.7874966170401496</v>
      </c>
      <c r="H238" s="12">
        <f>(IF(G238 &lt; Daily!ntcr, Daily!base_int*100, IF(G238 &gt; Daily!ctcr, Daily!upper_limit_int*100, (Daily!base_int + ((G238 - Daily!ntcr) / (Daily!ctcr - Daily!ntcr)) ^ Daily!exponent * (Daily!upper_limit_int - Daily!base_int)) * 100)))/100</f>
        <v>0.30999909787737323</v>
      </c>
      <c r="I238" s="51"/>
      <c r="J238" s="55">
        <f t="shared" si="1"/>
        <v>0.30050945415217334</v>
      </c>
      <c r="K238" s="50">
        <f t="shared" si="2"/>
        <v>6.2929732471057598E-3</v>
      </c>
      <c r="L238" s="50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</row>
    <row r="239" spans="1:29" ht="15.75" customHeight="1">
      <c r="A239" s="1">
        <v>45254</v>
      </c>
      <c r="B239" s="20">
        <v>1700784000</v>
      </c>
      <c r="C239" s="20">
        <v>0.93082600000000004</v>
      </c>
      <c r="D239" s="20">
        <v>0.38613799999999998</v>
      </c>
      <c r="E239" s="20">
        <v>120000000</v>
      </c>
      <c r="F239" s="20">
        <v>16379076</v>
      </c>
      <c r="G239" s="37">
        <f t="shared" si="0"/>
        <v>2.8290094019955703</v>
      </c>
      <c r="H239" s="12">
        <f>(IF(G239 &lt; Daily!ntcr, Daily!base_int*100, IF(G239 &gt; Daily!ctcr, Daily!upper_limit_int*100, (Daily!base_int + ((G239 - Daily!ntcr) / (Daily!ctcr - Daily!ntcr)) ^ Daily!exponent * (Daily!upper_limit_int - Daily!base_int)) * 100)))/100</f>
        <v>0.32106917386548539</v>
      </c>
      <c r="I239" s="51"/>
      <c r="J239" s="55">
        <f t="shared" si="1"/>
        <v>0.30225483000898706</v>
      </c>
      <c r="K239" s="50">
        <f t="shared" si="2"/>
        <v>5.8080563945581698E-3</v>
      </c>
      <c r="L239" s="50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</row>
    <row r="240" spans="1:29" ht="15.75" customHeight="1">
      <c r="A240" s="1">
        <v>45255</v>
      </c>
      <c r="B240" s="20">
        <v>1700870400</v>
      </c>
      <c r="C240" s="20">
        <v>0.93074000000000001</v>
      </c>
      <c r="D240" s="20">
        <v>0.38619100000000001</v>
      </c>
      <c r="E240" s="20">
        <v>120000000</v>
      </c>
      <c r="F240" s="20">
        <v>16434629</v>
      </c>
      <c r="G240" s="37">
        <f t="shared" si="0"/>
        <v>2.8198336573341569</v>
      </c>
      <c r="H240" s="12">
        <f>(IF(G240 &lt; Daily!ntcr, Daily!base_int*100, IF(G240 &gt; Daily!ctcr, Daily!upper_limit_int*100, (Daily!base_int + ((G240 - Daily!ntcr) / (Daily!ctcr - Daily!ntcr)) ^ Daily!exponent * (Daily!upper_limit_int - Daily!base_int)) * 100)))/100</f>
        <v>0.31862230862244184</v>
      </c>
      <c r="I240" s="51"/>
      <c r="J240" s="55">
        <f t="shared" si="1"/>
        <v>0.30307312363775429</v>
      </c>
      <c r="K240" s="50">
        <f t="shared" si="2"/>
        <v>2.7072971133097479E-3</v>
      </c>
      <c r="L240" s="50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</row>
    <row r="241" spans="1:29" ht="15.75" customHeight="1">
      <c r="A241" s="1">
        <v>45256</v>
      </c>
      <c r="B241" s="20">
        <v>1700956800</v>
      </c>
      <c r="C241" s="20">
        <v>0.93954899999999997</v>
      </c>
      <c r="D241" s="20">
        <v>0.39457900000000001</v>
      </c>
      <c r="E241" s="20">
        <v>121000000</v>
      </c>
      <c r="F241" s="20">
        <v>16550054</v>
      </c>
      <c r="G241" s="37">
        <f t="shared" si="0"/>
        <v>2.8848279890808817</v>
      </c>
      <c r="H241" s="12">
        <f>(IF(G241 &lt; Daily!ntcr, Daily!base_int*100, IF(G241 &gt; Daily!ctcr, Daily!upper_limit_int*100, (Daily!base_int + ((G241 - Daily!ntcr) / (Daily!ctcr - Daily!ntcr)) ^ Daily!exponent * (Daily!upper_limit_int - Daily!base_int)) * 100)))/100</f>
        <v>0.33595413042156841</v>
      </c>
      <c r="I241" s="51">
        <f>AVERAGE(H227:H241)</f>
        <v>0.30288193658315177</v>
      </c>
      <c r="J241" s="55">
        <f t="shared" si="1"/>
        <v>0.30288193658315177</v>
      </c>
      <c r="K241" s="50">
        <f t="shared" si="2"/>
        <v>-6.3082813912274105E-4</v>
      </c>
      <c r="L241" s="50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 t="e">
        <f>AVERAGE(W227:W241)</f>
        <v>#DIV/0!</v>
      </c>
      <c r="Y241" s="51"/>
      <c r="Z241" s="51"/>
      <c r="AA241" s="51"/>
      <c r="AB241" s="51"/>
      <c r="AC241" s="51"/>
    </row>
    <row r="242" spans="1:29" ht="15.75" customHeight="1">
      <c r="A242" s="1">
        <v>45257</v>
      </c>
      <c r="B242" s="20">
        <v>1701043200</v>
      </c>
      <c r="C242" s="20">
        <v>0.93262100000000003</v>
      </c>
      <c r="D242" s="20">
        <v>0.38787300000000002</v>
      </c>
      <c r="E242" s="20">
        <v>121000000</v>
      </c>
      <c r="F242" s="20">
        <v>16559965</v>
      </c>
      <c r="G242" s="37">
        <f t="shared" si="0"/>
        <v>2.8341021856024455</v>
      </c>
      <c r="H242" s="12">
        <f>(IF(G242 &lt; Daily!ntcr, Daily!base_int*100, IF(G242 &gt; Daily!ctcr, Daily!upper_limit_int*100, (Daily!base_int + ((G242 - Daily!ntcr) / (Daily!ctcr - Daily!ntcr)) ^ Daily!exponent * (Daily!upper_limit_int - Daily!base_int)) * 100)))/100</f>
        <v>0.32242724949398549</v>
      </c>
      <c r="I242" s="51"/>
      <c r="J242" s="55">
        <f t="shared" si="1"/>
        <v>0.30242010448562734</v>
      </c>
      <c r="K242" s="50">
        <f t="shared" si="2"/>
        <v>-1.5247924743694297E-3</v>
      </c>
      <c r="L242" s="50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</row>
    <row r="243" spans="1:29" ht="15.75" customHeight="1">
      <c r="A243" s="1">
        <v>45258</v>
      </c>
      <c r="B243" s="20">
        <v>1701129600</v>
      </c>
      <c r="C243" s="20">
        <v>0.93848799999999999</v>
      </c>
      <c r="D243" s="20">
        <v>0.37839499999999998</v>
      </c>
      <c r="E243" s="20">
        <v>121000000</v>
      </c>
      <c r="F243" s="20">
        <v>16665122</v>
      </c>
      <c r="G243" s="37">
        <f t="shared" si="0"/>
        <v>2.7474023292478749</v>
      </c>
      <c r="H243" s="12">
        <f>(IF(G243 &lt; Daily!ntcr, Daily!base_int*100, IF(G243 &gt; Daily!ctcr, Daily!upper_limit_int*100, (Daily!base_int + ((G243 - Daily!ntcr) / (Daily!ctcr - Daily!ntcr)) ^ Daily!exponent * (Daily!upper_limit_int - Daily!base_int)) * 100)))/100</f>
        <v>0.29930728779943327</v>
      </c>
      <c r="I243" s="51"/>
      <c r="J243" s="55">
        <f t="shared" si="1"/>
        <v>0.30103955301488294</v>
      </c>
      <c r="K243" s="50">
        <f t="shared" si="2"/>
        <v>-4.5650122140276084E-3</v>
      </c>
      <c r="L243" s="50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</row>
    <row r="244" spans="1:29" ht="15.75" customHeight="1">
      <c r="A244" s="1">
        <v>45259</v>
      </c>
      <c r="B244" s="20">
        <v>1701216000</v>
      </c>
      <c r="C244" s="20">
        <v>0.911798</v>
      </c>
      <c r="D244" s="20">
        <v>0.38545400000000002</v>
      </c>
      <c r="E244" s="20">
        <v>122000000</v>
      </c>
      <c r="F244" s="20">
        <v>16655640</v>
      </c>
      <c r="G244" s="37">
        <f t="shared" si="0"/>
        <v>2.8233912356415005</v>
      </c>
      <c r="H244" s="12">
        <f>(IF(G244 &lt; Daily!ntcr, Daily!base_int*100, IF(G244 &gt; Daily!ctcr, Daily!upper_limit_int*100, (Daily!base_int + ((G244 - Daily!ntcr) / (Daily!ctcr - Daily!ntcr)) ^ Daily!exponent * (Daily!upper_limit_int - Daily!base_int)) * 100)))/100</f>
        <v>0.31957099617106677</v>
      </c>
      <c r="I244" s="51"/>
      <c r="J244" s="55">
        <f t="shared" si="1"/>
        <v>0.30466954747947411</v>
      </c>
      <c r="K244" s="50">
        <f t="shared" si="2"/>
        <v>1.205819776251027E-2</v>
      </c>
      <c r="L244" s="50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</row>
    <row r="245" spans="1:29" ht="15.75" customHeight="1">
      <c r="A245" s="1">
        <v>45260</v>
      </c>
      <c r="B245" s="20">
        <v>1701302400</v>
      </c>
      <c r="C245" s="20">
        <v>0.92027400000000004</v>
      </c>
      <c r="D245" s="20">
        <v>0.38134400000000002</v>
      </c>
      <c r="E245" s="20">
        <v>122000000</v>
      </c>
      <c r="F245" s="20">
        <v>16672646</v>
      </c>
      <c r="G245" s="37">
        <f t="shared" si="0"/>
        <v>2.7904369828280404</v>
      </c>
      <c r="H245" s="12">
        <f>(IF(G245 &lt; Daily!ntcr, Daily!base_int*100, IF(G245 &gt; Daily!ctcr, Daily!upper_limit_int*100, (Daily!base_int + ((G245 - Daily!ntcr) / (Daily!ctcr - Daily!ntcr)) ^ Daily!exponent * (Daily!upper_limit_int - Daily!base_int)) * 100)))/100</f>
        <v>0.31078319542081079</v>
      </c>
      <c r="I245" s="51"/>
      <c r="J245" s="55">
        <f t="shared" si="1"/>
        <v>0.30736322349044332</v>
      </c>
      <c r="K245" s="50">
        <f t="shared" si="2"/>
        <v>8.8413037445125298E-3</v>
      </c>
      <c r="L245" s="50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</row>
    <row r="246" spans="1:29" ht="15.75" customHeight="1">
      <c r="A246" s="1">
        <v>45261</v>
      </c>
      <c r="B246" s="20">
        <v>1701388800</v>
      </c>
      <c r="C246" s="20">
        <v>0.919207</v>
      </c>
      <c r="D246" s="20">
        <v>0.375635</v>
      </c>
      <c r="E246" s="20">
        <v>121000000</v>
      </c>
      <c r="F246" s="20">
        <v>16615782</v>
      </c>
      <c r="G246" s="37">
        <f t="shared" si="0"/>
        <v>2.7354616833562213</v>
      </c>
      <c r="H246" s="12">
        <f>(IF(G246 &lt; Daily!ntcr, Daily!base_int*100, IF(G246 &gt; Daily!ctcr, Daily!upper_limit_int*100, (Daily!base_int + ((G246 - Daily!ntcr) / (Daily!ctcr - Daily!ntcr)) ^ Daily!exponent * (Daily!upper_limit_int - Daily!base_int)) * 100)))/100</f>
        <v>0.29612311556165904</v>
      </c>
      <c r="I246" s="51"/>
      <c r="J246" s="55">
        <f t="shared" si="1"/>
        <v>0.3062468512578384</v>
      </c>
      <c r="K246" s="50">
        <f t="shared" si="2"/>
        <v>-3.6320943668123329E-3</v>
      </c>
      <c r="L246" s="50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</row>
    <row r="247" spans="1:29" ht="15.75" customHeight="1">
      <c r="A247" s="1">
        <v>45262</v>
      </c>
      <c r="B247" s="20">
        <v>1701475200</v>
      </c>
      <c r="C247" s="20">
        <v>0.91339999999999999</v>
      </c>
      <c r="D247" s="20">
        <v>0.384135</v>
      </c>
      <c r="E247" s="20">
        <v>121000000</v>
      </c>
      <c r="F247" s="20">
        <v>16467485</v>
      </c>
      <c r="G247" s="37">
        <f t="shared" si="0"/>
        <v>2.8225521383502095</v>
      </c>
      <c r="H247" s="12">
        <f>(IF(G247 &lt; Daily!ntcr, Daily!base_int*100, IF(G247 &gt; Daily!ctcr, Daily!upper_limit_int*100, (Daily!base_int + ((G247 - Daily!ntcr) / (Daily!ctcr - Daily!ntcr)) ^ Daily!exponent * (Daily!upper_limit_int - Daily!base_int)) * 100)))/100</f>
        <v>0.31934723689338917</v>
      </c>
      <c r="I247" s="51"/>
      <c r="J247" s="55">
        <f t="shared" si="1"/>
        <v>0.30810896282752132</v>
      </c>
      <c r="K247" s="50">
        <f t="shared" si="2"/>
        <v>6.0804268257279581E-3</v>
      </c>
      <c r="L247" s="50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</row>
    <row r="248" spans="1:29" ht="15.75" customHeight="1">
      <c r="A248" s="1">
        <v>45263</v>
      </c>
      <c r="B248" s="20">
        <v>1701561600</v>
      </c>
      <c r="C248" s="20">
        <v>0.89664200000000005</v>
      </c>
      <c r="D248" s="20">
        <v>0.39805400000000002</v>
      </c>
      <c r="E248" s="20">
        <v>122000000</v>
      </c>
      <c r="F248" s="20">
        <v>16494345</v>
      </c>
      <c r="G248" s="37">
        <f t="shared" si="0"/>
        <v>2.9441962078518427</v>
      </c>
      <c r="H248" s="12">
        <f>(IF(G248 &lt; Daily!ntcr, Daily!base_int*100, IF(G248 &gt; Daily!ctcr, Daily!upper_limit_int*100, (Daily!base_int + ((G248 - Daily!ntcr) / (Daily!ctcr - Daily!ntcr)) ^ Daily!exponent * (Daily!upper_limit_int - Daily!base_int)) * 100)))/100</f>
        <v>0.35178565542715801</v>
      </c>
      <c r="I248" s="51"/>
      <c r="J248" s="55">
        <f t="shared" si="1"/>
        <v>0.31304728089415046</v>
      </c>
      <c r="K248" s="50">
        <f t="shared" si="2"/>
        <v>1.6027829964146756E-2</v>
      </c>
      <c r="L248" s="50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</row>
    <row r="249" spans="1:29" ht="15.75" customHeight="1">
      <c r="A249" s="1">
        <v>45264</v>
      </c>
      <c r="B249" s="20">
        <v>1701648000</v>
      </c>
      <c r="C249" s="20">
        <v>0.89520999999999995</v>
      </c>
      <c r="D249" s="20">
        <v>0.39465899999999998</v>
      </c>
      <c r="E249" s="20">
        <v>122000000</v>
      </c>
      <c r="F249" s="20">
        <v>16502819</v>
      </c>
      <c r="G249" s="37">
        <f t="shared" si="0"/>
        <v>2.917586262080436</v>
      </c>
      <c r="H249" s="12">
        <f>(IF(G249 &lt; Daily!ntcr, Daily!base_int*100, IF(G249 &gt; Daily!ctcr, Daily!upper_limit_int*100, (Daily!base_int + ((G249 - Daily!ntcr) / (Daily!ctcr - Daily!ntcr)) ^ Daily!exponent * (Daily!upper_limit_int - Daily!base_int)) * 100)))/100</f>
        <v>0.34468966988811628</v>
      </c>
      <c r="I249" s="51"/>
      <c r="J249" s="55">
        <f t="shared" si="1"/>
        <v>0.31589714968952426</v>
      </c>
      <c r="K249" s="50">
        <f t="shared" si="2"/>
        <v>9.1036369561612318E-3</v>
      </c>
      <c r="L249" s="50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</row>
    <row r="250" spans="1:29" ht="15.75" customHeight="1">
      <c r="A250" s="1">
        <v>45265</v>
      </c>
      <c r="B250" s="20">
        <v>1701734400</v>
      </c>
      <c r="C250" s="20">
        <v>0.88476999999999995</v>
      </c>
      <c r="D250" s="20">
        <v>0.40687099999999998</v>
      </c>
      <c r="E250" s="20">
        <v>122000000</v>
      </c>
      <c r="F250" s="20">
        <v>16454971</v>
      </c>
      <c r="G250" s="37">
        <f t="shared" si="0"/>
        <v>3.0166119405497587</v>
      </c>
      <c r="H250" s="12">
        <f>(IF(G250 &lt; Daily!ntcr, Daily!base_int*100, IF(G250 &gt; Daily!ctcr, Daily!upper_limit_int*100, (Daily!base_int + ((G250 - Daily!ntcr) / (Daily!ctcr - Daily!ntcr)) ^ Daily!exponent * (Daily!upper_limit_int - Daily!base_int)) * 100)))/100</f>
        <v>0.37109651747993566</v>
      </c>
      <c r="I250" s="51"/>
      <c r="J250" s="55">
        <f t="shared" si="1"/>
        <v>0.31977125497231995</v>
      </c>
      <c r="K250" s="50">
        <f t="shared" si="2"/>
        <v>1.2263818418758454E-2</v>
      </c>
      <c r="L250" s="50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</row>
    <row r="251" spans="1:29" ht="15.75" customHeight="1">
      <c r="A251" s="1">
        <v>45266</v>
      </c>
      <c r="B251" s="20">
        <v>1701820800</v>
      </c>
      <c r="C251" s="20">
        <v>0.84655599999999998</v>
      </c>
      <c r="D251" s="20">
        <v>0.42552499999999999</v>
      </c>
      <c r="E251" s="20">
        <v>121000000</v>
      </c>
      <c r="F251" s="20">
        <v>16493875</v>
      </c>
      <c r="G251" s="37">
        <f t="shared" si="0"/>
        <v>3.1216754704397847</v>
      </c>
      <c r="H251" s="12">
        <f>(IF(G251 &lt; Daily!ntcr, Daily!base_int*100, IF(G251 &gt; Daily!ctcr, Daily!upper_limit_int*100, (Daily!base_int + ((G251 - Daily!ntcr) / (Daily!ctcr - Daily!ntcr)) ^ Daily!exponent * (Daily!upper_limit_int - Daily!base_int)) * 100)))/100</f>
        <v>0.39911345878394255</v>
      </c>
      <c r="I251" s="51"/>
      <c r="J251" s="55">
        <f t="shared" si="1"/>
        <v>0.32579044158875076</v>
      </c>
      <c r="K251" s="50">
        <f t="shared" si="2"/>
        <v>1.8823413683483947E-2</v>
      </c>
      <c r="L251" s="50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</row>
    <row r="252" spans="1:29" ht="15.75" customHeight="1">
      <c r="A252" s="1">
        <v>45267</v>
      </c>
      <c r="B252" s="20">
        <v>1701907200</v>
      </c>
      <c r="C252" s="20">
        <v>0.86878100000000003</v>
      </c>
      <c r="D252" s="20">
        <v>0.44208900000000001</v>
      </c>
      <c r="E252" s="20">
        <v>121000000</v>
      </c>
      <c r="F252" s="20">
        <v>16597284</v>
      </c>
      <c r="G252" s="37">
        <f t="shared" si="0"/>
        <v>3.2229832905190996</v>
      </c>
      <c r="H252" s="12">
        <f>(IF(G252 &lt; Daily!ntcr, Daily!base_int*100, IF(G252 &gt; Daily!ctcr, Daily!upper_limit_int*100, (Daily!base_int + ((G252 - Daily!ntcr) / (Daily!ctcr - Daily!ntcr)) ^ Daily!exponent * (Daily!upper_limit_int - Daily!base_int)) * 100)))/100</f>
        <v>0.42612887747175987</v>
      </c>
      <c r="I252" s="51"/>
      <c r="J252" s="55">
        <f t="shared" si="1"/>
        <v>0.33640119807854163</v>
      </c>
      <c r="K252" s="50">
        <f t="shared" si="2"/>
        <v>3.2569268877399971E-2</v>
      </c>
      <c r="L252" s="50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</row>
    <row r="253" spans="1:29" ht="15.75" customHeight="1">
      <c r="A253" s="1">
        <v>45268</v>
      </c>
      <c r="B253" s="20">
        <v>1701993600</v>
      </c>
      <c r="C253" s="20">
        <v>0.89856199999999997</v>
      </c>
      <c r="D253" s="20">
        <v>0.45587299999999997</v>
      </c>
      <c r="E253" s="20">
        <v>122000000</v>
      </c>
      <c r="F253" s="20">
        <v>16840570</v>
      </c>
      <c r="G253" s="37">
        <f t="shared" si="0"/>
        <v>3.302531090099682</v>
      </c>
      <c r="H253" s="12">
        <f>(IF(G253 &lt; Daily!ntcr, Daily!base_int*100, IF(G253 &gt; Daily!ctcr, Daily!upper_limit_int*100, (Daily!base_int + ((G253 - Daily!ntcr) / (Daily!ctcr - Daily!ntcr)) ^ Daily!exponent * (Daily!upper_limit_int - Daily!base_int)) * 100)))/100</f>
        <v>0.44734162402658184</v>
      </c>
      <c r="I253" s="51"/>
      <c r="J253" s="55">
        <f t="shared" si="1"/>
        <v>0.34555736648848889</v>
      </c>
      <c r="K253" s="50">
        <f t="shared" si="2"/>
        <v>2.7218001785503487E-2</v>
      </c>
      <c r="L253" s="50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</row>
    <row r="254" spans="1:29" ht="15.75" customHeight="1">
      <c r="A254" s="1">
        <v>45269</v>
      </c>
      <c r="B254" s="20">
        <v>1702080000</v>
      </c>
      <c r="C254" s="20">
        <v>0.91868700000000003</v>
      </c>
      <c r="D254" s="20">
        <v>0.547404</v>
      </c>
      <c r="E254" s="20">
        <v>122000000</v>
      </c>
      <c r="F254" s="20">
        <v>17477599</v>
      </c>
      <c r="G254" s="37">
        <f t="shared" si="0"/>
        <v>3.8210790852908341</v>
      </c>
      <c r="H254" s="12">
        <f>(IF(G254 &lt; Daily!ntcr, Daily!base_int*100, IF(G254 &gt; Daily!ctcr, Daily!upper_limit_int*100, (Daily!base_int + ((G254 - Daily!ntcr) / (Daily!ctcr - Daily!ntcr)) ^ Daily!exponent * (Daily!upper_limit_int - Daily!base_int)) * 100)))/100</f>
        <v>0.5</v>
      </c>
      <c r="I254" s="51"/>
      <c r="J254" s="55">
        <f t="shared" si="1"/>
        <v>0.35748608823078992</v>
      </c>
      <c r="K254" s="50">
        <f t="shared" si="2"/>
        <v>3.4520235709396774E-2</v>
      </c>
      <c r="L254" s="50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</row>
    <row r="255" spans="1:29" ht="15.75" customHeight="1">
      <c r="A255" s="1">
        <v>45270</v>
      </c>
      <c r="B255" s="20">
        <v>1702166400</v>
      </c>
      <c r="C255" s="20">
        <v>0.92496199999999995</v>
      </c>
      <c r="D255" s="20">
        <v>0.57901899999999995</v>
      </c>
      <c r="E255" s="20">
        <v>123000000</v>
      </c>
      <c r="F255" s="20">
        <v>18463647</v>
      </c>
      <c r="G255" s="37">
        <f t="shared" si="0"/>
        <v>3.8572735386459676</v>
      </c>
      <c r="H255" s="12">
        <f>(IF(G255 &lt; Daily!ntcr, Daily!base_int*100, IF(G255 &gt; Daily!ctcr, Daily!upper_limit_int*100, (Daily!base_int + ((G255 - Daily!ntcr) / (Daily!ctcr - Daily!ntcr)) ^ Daily!exponent * (Daily!upper_limit_int - Daily!base_int)) * 100)))/100</f>
        <v>0.5</v>
      </c>
      <c r="I255" s="51"/>
      <c r="J255" s="55">
        <f t="shared" si="1"/>
        <v>0.36957793432262714</v>
      </c>
      <c r="K255" s="50">
        <f t="shared" si="2"/>
        <v>3.382466196567302E-2</v>
      </c>
      <c r="L255" s="50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</row>
    <row r="256" spans="1:29" ht="15.75" customHeight="1">
      <c r="A256" s="1">
        <v>45271</v>
      </c>
      <c r="B256" s="20">
        <v>1702252800</v>
      </c>
      <c r="C256" s="20">
        <v>0.927921</v>
      </c>
      <c r="D256" s="20">
        <v>0.59552499999999997</v>
      </c>
      <c r="E256" s="20">
        <v>123000000</v>
      </c>
      <c r="F256" s="20">
        <v>18698780</v>
      </c>
      <c r="G256" s="37">
        <f t="shared" si="0"/>
        <v>3.9173451423034016</v>
      </c>
      <c r="H256" s="12">
        <f>(IF(G256 &lt; Daily!ntcr, Daily!base_int*100, IF(G256 &gt; Daily!ctcr, Daily!upper_limit_int*100, (Daily!base_int + ((G256 - Daily!ntcr) / (Daily!ctcr - Daily!ntcr)) ^ Daily!exponent * (Daily!upper_limit_int - Daily!base_int)) * 100)))/100</f>
        <v>0.5</v>
      </c>
      <c r="I256" s="51">
        <f>AVERAGE(H242:H256)</f>
        <v>0.38051432562785598</v>
      </c>
      <c r="J256" s="55">
        <f t="shared" si="1"/>
        <v>0.38051432562785598</v>
      </c>
      <c r="K256" s="50">
        <f t="shared" si="2"/>
        <v>2.9591569976366028E-2</v>
      </c>
      <c r="L256" s="50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 t="e">
        <f>AVERAGE(W242:W256)</f>
        <v>#DIV/0!</v>
      </c>
      <c r="Y256" s="51"/>
      <c r="Z256" s="51"/>
      <c r="AA256" s="51"/>
      <c r="AB256" s="51"/>
      <c r="AC256" s="51"/>
    </row>
    <row r="257" spans="1:29" ht="15.75" customHeight="1">
      <c r="A257" s="1">
        <v>45272</v>
      </c>
      <c r="B257" s="20">
        <v>1702339200</v>
      </c>
      <c r="C257" s="20">
        <v>0.90245799999999998</v>
      </c>
      <c r="D257" s="20">
        <v>0.55035199999999995</v>
      </c>
      <c r="E257" s="20">
        <v>123000000</v>
      </c>
      <c r="F257" s="20">
        <v>18719245</v>
      </c>
      <c r="G257" s="37">
        <f t="shared" ref="G257:G396" si="3">(D257*E257)/F257</f>
        <v>3.6162407191101993</v>
      </c>
      <c r="H257" s="12">
        <f>(IF(G257 &lt; Daily!ntcr, Daily!base_int*100, IF(G257 &gt; Daily!ctcr, Daily!upper_limit_int*100, (Daily!base_int + ((G257 - Daily!ntcr) / (Daily!ctcr - Daily!ntcr)) ^ Daily!exponent * (Daily!upper_limit_int - Daily!base_int)) * 100)))/100</f>
        <v>0.5</v>
      </c>
      <c r="I257" s="51"/>
      <c r="J257" s="55">
        <f t="shared" si="1"/>
        <v>0.39235250899492358</v>
      </c>
      <c r="K257" s="50">
        <f t="shared" si="2"/>
        <v>3.1111005735551034E-2</v>
      </c>
      <c r="L257" s="50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</row>
    <row r="258" spans="1:29" ht="15.75" customHeight="1">
      <c r="A258" s="1">
        <v>45273</v>
      </c>
      <c r="B258" s="20">
        <v>1702425600</v>
      </c>
      <c r="C258" s="20">
        <v>0.89671800000000002</v>
      </c>
      <c r="D258" s="20">
        <v>0.57626200000000005</v>
      </c>
      <c r="E258" s="20">
        <v>123000000</v>
      </c>
      <c r="F258" s="20">
        <v>18861390</v>
      </c>
      <c r="G258" s="37">
        <f t="shared" si="3"/>
        <v>3.7579534700252739</v>
      </c>
      <c r="H258" s="12">
        <f>(IF(G258 &lt; Daily!ntcr, Daily!base_int*100, IF(G258 &gt; Daily!ctcr, Daily!upper_limit_int*100, (Daily!base_int + ((G258 - Daily!ntcr) / (Daily!ctcr - Daily!ntcr)) ^ Daily!exponent * (Daily!upper_limit_int - Daily!base_int)) * 100)))/100</f>
        <v>0.5</v>
      </c>
      <c r="I258" s="51"/>
      <c r="J258" s="55">
        <f t="shared" si="1"/>
        <v>0.40573202314162804</v>
      </c>
      <c r="K258" s="50">
        <f t="shared" si="2"/>
        <v>3.4100748281126858E-2</v>
      </c>
      <c r="L258" s="50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</row>
    <row r="259" spans="1:29" ht="15.75" customHeight="1">
      <c r="A259" s="1">
        <v>45274</v>
      </c>
      <c r="B259" s="20">
        <v>1702512000</v>
      </c>
      <c r="C259" s="20">
        <v>0.90470399999999995</v>
      </c>
      <c r="D259" s="20">
        <v>0.661389</v>
      </c>
      <c r="E259" s="20">
        <v>123000000</v>
      </c>
      <c r="F259" s="20">
        <v>19007166</v>
      </c>
      <c r="G259" s="37">
        <f t="shared" si="3"/>
        <v>4.2800092870236419</v>
      </c>
      <c r="H259" s="12">
        <f>(IF(G259 &lt; Daily!ntcr, Daily!base_int*100, IF(G259 &gt; Daily!ctcr, Daily!upper_limit_int*100, (Daily!base_int + ((G259 - Daily!ntcr) / (Daily!ctcr - Daily!ntcr)) ^ Daily!exponent * (Daily!upper_limit_int - Daily!base_int)) * 100)))/100</f>
        <v>0.5</v>
      </c>
      <c r="I259" s="51"/>
      <c r="J259" s="55">
        <f t="shared" si="1"/>
        <v>0.41776062339689018</v>
      </c>
      <c r="K259" s="50">
        <f t="shared" si="2"/>
        <v>2.9646662252891254E-2</v>
      </c>
      <c r="L259" s="50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</row>
    <row r="260" spans="1:29" ht="15.75" customHeight="1">
      <c r="A260" s="1">
        <v>45275</v>
      </c>
      <c r="B260" s="20">
        <v>1702598400</v>
      </c>
      <c r="C260" s="20">
        <v>0.87845300000000004</v>
      </c>
      <c r="D260" s="20">
        <v>0.64245099999999999</v>
      </c>
      <c r="E260" s="20">
        <v>123000000</v>
      </c>
      <c r="F260" s="20">
        <v>19225422</v>
      </c>
      <c r="G260" s="37">
        <f t="shared" si="3"/>
        <v>4.1102594783095006</v>
      </c>
      <c r="H260" s="12">
        <f>(IF(G260 &lt; Daily!ntcr, Daily!base_int*100, IF(G260 &gt; Daily!ctcr, Daily!upper_limit_int*100, (Daily!base_int + ((G260 - Daily!ntcr) / (Daily!ctcr - Daily!ntcr)) ^ Daily!exponent * (Daily!upper_limit_int - Daily!base_int)) * 100)))/100</f>
        <v>0.5</v>
      </c>
      <c r="I260" s="51"/>
      <c r="J260" s="55">
        <f t="shared" si="1"/>
        <v>0.43037507703550282</v>
      </c>
      <c r="K260" s="50">
        <f t="shared" si="2"/>
        <v>3.0195410797796418E-2</v>
      </c>
      <c r="L260" s="50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</row>
    <row r="261" spans="1:29" ht="15.75" customHeight="1">
      <c r="A261" s="1">
        <v>45276</v>
      </c>
      <c r="B261" s="20">
        <v>1702684800</v>
      </c>
      <c r="C261" s="20">
        <v>0.86460899999999996</v>
      </c>
      <c r="D261" s="20">
        <v>0.60204000000000002</v>
      </c>
      <c r="E261" s="20">
        <v>122000000</v>
      </c>
      <c r="F261" s="20">
        <v>19340861</v>
      </c>
      <c r="G261" s="37">
        <f t="shared" si="3"/>
        <v>3.7976013580781123</v>
      </c>
      <c r="H261" s="12">
        <f>(IF(G261 &lt; Daily!ntcr, Daily!base_int*100, IF(G261 &gt; Daily!ctcr, Daily!upper_limit_int*100, (Daily!base_int + ((G261 - Daily!ntcr) / (Daily!ctcr - Daily!ntcr)) ^ Daily!exponent * (Daily!upper_limit_int - Daily!base_int)) * 100)))/100</f>
        <v>0.5</v>
      </c>
      <c r="I261" s="51"/>
      <c r="J261" s="55">
        <f t="shared" si="1"/>
        <v>0.44396686933139223</v>
      </c>
      <c r="K261" s="50">
        <f t="shared" si="2"/>
        <v>3.1581271828080792E-2</v>
      </c>
      <c r="L261" s="50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</row>
    <row r="262" spans="1:29" ht="15.75" customHeight="1">
      <c r="A262" s="1">
        <v>45277</v>
      </c>
      <c r="B262" s="20">
        <v>1702771200</v>
      </c>
      <c r="C262" s="20">
        <v>0.86748499999999995</v>
      </c>
      <c r="D262" s="20">
        <v>0.60649900000000001</v>
      </c>
      <c r="E262" s="20">
        <v>122000000</v>
      </c>
      <c r="F262" s="20">
        <v>19355270</v>
      </c>
      <c r="G262" s="37">
        <f t="shared" si="3"/>
        <v>3.82288017682006</v>
      </c>
      <c r="H262" s="12">
        <f>(IF(G262 &lt; Daily!ntcr, Daily!base_int*100, IF(G262 &gt; Daily!ctcr, Daily!upper_limit_int*100, (Daily!base_int + ((G262 - Daily!ntcr) / (Daily!ctcr - Daily!ntcr)) ^ Daily!exponent * (Daily!upper_limit_int - Daily!base_int)) * 100)))/100</f>
        <v>0.5</v>
      </c>
      <c r="I262" s="51"/>
      <c r="J262" s="55">
        <f t="shared" si="1"/>
        <v>0.45601038687183293</v>
      </c>
      <c r="K262" s="50">
        <f t="shared" si="2"/>
        <v>2.7127063689635467E-2</v>
      </c>
      <c r="L262" s="50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</row>
    <row r="263" spans="1:29" ht="15.75" customHeight="1">
      <c r="A263" s="1">
        <v>45278</v>
      </c>
      <c r="B263" s="20">
        <v>1702857600</v>
      </c>
      <c r="C263" s="20">
        <v>0.85848500000000005</v>
      </c>
      <c r="D263" s="20">
        <v>0.58052999999999999</v>
      </c>
      <c r="E263" s="20">
        <v>122000000</v>
      </c>
      <c r="F263" s="20">
        <v>19343193</v>
      </c>
      <c r="G263" s="37">
        <f t="shared" si="3"/>
        <v>3.661477192519353</v>
      </c>
      <c r="H263" s="12">
        <f>(IF(G263 &lt; Daily!ntcr, Daily!base_int*100, IF(G263 &gt; Daily!ctcr, Daily!upper_limit_int*100, (Daily!base_int + ((G263 - Daily!ntcr) / (Daily!ctcr - Daily!ntcr)) ^ Daily!exponent * (Daily!upper_limit_int - Daily!base_int)) * 100)))/100</f>
        <v>0.5</v>
      </c>
      <c r="I263" s="51"/>
      <c r="J263" s="55">
        <f t="shared" si="1"/>
        <v>0.46589134317668907</v>
      </c>
      <c r="K263" s="50">
        <f t="shared" si="2"/>
        <v>2.1668270261644862E-2</v>
      </c>
      <c r="L263" s="50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</row>
    <row r="264" spans="1:29" ht="15.75" customHeight="1">
      <c r="A264" s="1">
        <v>45279</v>
      </c>
      <c r="B264" s="20">
        <v>1702944000</v>
      </c>
      <c r="C264" s="20">
        <v>0.87676699999999996</v>
      </c>
      <c r="D264" s="20">
        <v>0.60087100000000004</v>
      </c>
      <c r="E264" s="20">
        <v>122000000</v>
      </c>
      <c r="F264" s="20">
        <v>19202546</v>
      </c>
      <c r="G264" s="37">
        <f t="shared" si="3"/>
        <v>3.8175282590131538</v>
      </c>
      <c r="H264" s="12">
        <f>(IF(G264 &lt; Daily!ntcr, Daily!base_int*100, IF(G264 &gt; Daily!ctcr, Daily!upper_limit_int*100, (Daily!base_int + ((G264 - Daily!ntcr) / (Daily!ctcr - Daily!ntcr)) ^ Daily!exponent * (Daily!upper_limit_int - Daily!base_int)) * 100)))/100</f>
        <v>0.5</v>
      </c>
      <c r="I264" s="51"/>
      <c r="J264" s="55">
        <f t="shared" si="1"/>
        <v>0.47624536518414801</v>
      </c>
      <c r="K264" s="50">
        <f t="shared" si="2"/>
        <v>2.2224113324063488E-2</v>
      </c>
      <c r="L264" s="50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</row>
    <row r="265" spans="1:29" ht="15.75" customHeight="1">
      <c r="A265" s="1">
        <v>45280</v>
      </c>
      <c r="B265" s="20">
        <v>1703030400</v>
      </c>
      <c r="C265" s="20">
        <v>0.86116499999999996</v>
      </c>
      <c r="D265" s="20">
        <v>0.57500099999999998</v>
      </c>
      <c r="E265" s="20">
        <v>122000000</v>
      </c>
      <c r="F265" s="20">
        <v>19166027</v>
      </c>
      <c r="G265" s="37">
        <f t="shared" si="3"/>
        <v>3.6601285180282801</v>
      </c>
      <c r="H265" s="12">
        <f>(IF(G265 &lt; Daily!ntcr, Daily!base_int*100, IF(G265 &gt; Daily!ctcr, Daily!upper_limit_int*100, (Daily!base_int + ((G265 - Daily!ntcr) / (Daily!ctcr - Daily!ntcr)) ^ Daily!exponent * (Daily!upper_limit_int - Daily!base_int)) * 100)))/100</f>
        <v>0.5</v>
      </c>
      <c r="I265" s="51"/>
      <c r="J265" s="55">
        <f t="shared" si="1"/>
        <v>0.48483893068548567</v>
      </c>
      <c r="K265" s="50">
        <f t="shared" si="2"/>
        <v>1.8044407630118942E-2</v>
      </c>
      <c r="L265" s="50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</row>
    <row r="266" spans="1:29" ht="15.75" customHeight="1">
      <c r="A266" s="1">
        <v>45281</v>
      </c>
      <c r="B266" s="20">
        <v>1703116800</v>
      </c>
      <c r="C266" s="20">
        <v>0.84417399999999998</v>
      </c>
      <c r="D266" s="20">
        <v>0.58972100000000005</v>
      </c>
      <c r="E266" s="20">
        <v>122000000</v>
      </c>
      <c r="F266" s="20">
        <v>18808334</v>
      </c>
      <c r="G266" s="37">
        <f t="shared" si="3"/>
        <v>3.8252171617113988</v>
      </c>
      <c r="H266" s="12">
        <f>(IF(G266 &lt; Daily!ntcr, Daily!base_int*100, IF(G266 &gt; Daily!ctcr, Daily!upper_limit_int*100, (Daily!base_int + ((G266 - Daily!ntcr) / (Daily!ctcr - Daily!ntcr)) ^ Daily!exponent * (Daily!upper_limit_int - Daily!base_int)) * 100)))/100</f>
        <v>0.5</v>
      </c>
      <c r="I266" s="51"/>
      <c r="J266" s="55">
        <f t="shared" si="1"/>
        <v>0.49156470009988945</v>
      </c>
      <c r="K266" s="50">
        <f t="shared" si="2"/>
        <v>1.3872172774769931E-2</v>
      </c>
      <c r="L266" s="50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</row>
    <row r="267" spans="1:29" ht="15.75" customHeight="1">
      <c r="A267" s="1">
        <v>45282</v>
      </c>
      <c r="B267" s="20">
        <v>1703203200</v>
      </c>
      <c r="C267" s="20">
        <v>0.87044900000000003</v>
      </c>
      <c r="D267" s="20">
        <v>0.63631000000000004</v>
      </c>
      <c r="E267" s="20">
        <v>122000000</v>
      </c>
      <c r="F267" s="20">
        <v>18863218</v>
      </c>
      <c r="G267" s="37">
        <f t="shared" si="3"/>
        <v>4.1154070318224596</v>
      </c>
      <c r="H267" s="12">
        <f>(IF(G267 &lt; Daily!ntcr, Daily!base_int*100, IF(G267 &gt; Daily!ctcr, Daily!upper_limit_int*100, (Daily!base_int + ((G267 - Daily!ntcr) / (Daily!ctcr - Daily!ntcr)) ^ Daily!exponent * (Daily!upper_limit_int - Daily!base_int)) * 100)))/100</f>
        <v>0.5</v>
      </c>
      <c r="I267" s="51"/>
      <c r="J267" s="55">
        <f t="shared" si="1"/>
        <v>0.49648944160177211</v>
      </c>
      <c r="K267" s="50">
        <f t="shared" si="2"/>
        <v>1.0018501126874968E-2</v>
      </c>
      <c r="L267" s="50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</row>
    <row r="268" spans="1:29" ht="15.75" customHeight="1">
      <c r="A268" s="1">
        <v>45283</v>
      </c>
      <c r="B268" s="20">
        <v>1703289600</v>
      </c>
      <c r="C268" s="20">
        <v>0.84940700000000002</v>
      </c>
      <c r="D268" s="20">
        <v>0.62361800000000001</v>
      </c>
      <c r="E268" s="20">
        <v>122000000</v>
      </c>
      <c r="F268" s="20">
        <v>19185691</v>
      </c>
      <c r="G268" s="37">
        <f t="shared" si="3"/>
        <v>3.9655280594272053</v>
      </c>
      <c r="H268" s="12">
        <f>(IF(G268 &lt; Daily!ntcr, Daily!base_int*100, IF(G268 &gt; Daily!ctcr, Daily!upper_limit_int*100, (Daily!base_int + ((G268 - Daily!ntcr) / (Daily!ctcr - Daily!ntcr)) ^ Daily!exponent * (Daily!upper_limit_int - Daily!base_int)) * 100)))/100</f>
        <v>0.5</v>
      </c>
      <c r="I268" s="51"/>
      <c r="J268" s="55">
        <f t="shared" si="1"/>
        <v>0.5</v>
      </c>
      <c r="K268" s="50">
        <f t="shared" si="2"/>
        <v>7.0707614383542783E-3</v>
      </c>
      <c r="L268" s="50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</row>
    <row r="269" spans="1:29" ht="15.75" customHeight="1">
      <c r="A269" s="1">
        <v>45284</v>
      </c>
      <c r="B269" s="20">
        <v>1703376000</v>
      </c>
      <c r="C269" s="20">
        <v>0.85059600000000002</v>
      </c>
      <c r="D269" s="20">
        <v>0.61480299999999999</v>
      </c>
      <c r="E269" s="20">
        <v>122000000</v>
      </c>
      <c r="F269" s="20">
        <v>19182013</v>
      </c>
      <c r="G269" s="37">
        <f t="shared" si="3"/>
        <v>3.9102239165409802</v>
      </c>
      <c r="H269" s="12">
        <f>(IF(G269 &lt; Daily!ntcr, Daily!base_int*100, IF(G269 &gt; Daily!ctcr, Daily!upper_limit_int*100, (Daily!base_int + ((G269 - Daily!ntcr) / (Daily!ctcr - Daily!ntcr)) ^ Daily!exponent * (Daily!upper_limit_int - Daily!base_int)) * 100)))/100</f>
        <v>0.5</v>
      </c>
      <c r="I269" s="51"/>
      <c r="J269" s="55">
        <f t="shared" si="1"/>
        <v>0.5</v>
      </c>
      <c r="K269" s="50">
        <f t="shared" si="2"/>
        <v>0</v>
      </c>
      <c r="L269" s="50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</row>
    <row r="270" spans="1:29" ht="15.75" customHeight="1">
      <c r="A270" s="1">
        <v>45285</v>
      </c>
      <c r="B270" s="20">
        <v>1703462400</v>
      </c>
      <c r="C270" s="20">
        <v>0.823268</v>
      </c>
      <c r="D270" s="20">
        <v>0.59309000000000001</v>
      </c>
      <c r="E270" s="20">
        <v>122000000</v>
      </c>
      <c r="F270" s="20">
        <v>19192639</v>
      </c>
      <c r="G270" s="37">
        <f t="shared" si="3"/>
        <v>3.7700380859557665</v>
      </c>
      <c r="H270" s="12">
        <f>(IF(G270 &lt; Daily!ntcr, Daily!base_int*100, IF(G270 &gt; Daily!ctcr, Daily!upper_limit_int*100, (Daily!base_int + ((G270 - Daily!ntcr) / (Daily!ctcr - Daily!ntcr)) ^ Daily!exponent * (Daily!upper_limit_int - Daily!base_int)) * 100)))/100</f>
        <v>0.5</v>
      </c>
      <c r="I270" s="51"/>
      <c r="J270" s="55">
        <f t="shared" si="1"/>
        <v>0.5</v>
      </c>
      <c r="K270" s="50">
        <f t="shared" si="2"/>
        <v>0</v>
      </c>
      <c r="L270" s="50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</row>
    <row r="271" spans="1:29" ht="15.75" customHeight="1">
      <c r="A271" s="1">
        <v>45286</v>
      </c>
      <c r="B271" s="20">
        <v>1703548800</v>
      </c>
      <c r="C271" s="20">
        <v>0.82593899999999998</v>
      </c>
      <c r="D271" s="20">
        <v>0.62576399999999999</v>
      </c>
      <c r="E271" s="20">
        <v>122000000</v>
      </c>
      <c r="F271" s="20">
        <v>19213849</v>
      </c>
      <c r="G271" s="37">
        <f t="shared" si="3"/>
        <v>3.9733427695825028</v>
      </c>
      <c r="H271" s="12">
        <f>(IF(G271 &lt; Daily!ntcr, Daily!base_int*100, IF(G271 &gt; Daily!ctcr, Daily!upper_limit_int*100, (Daily!base_int + ((G271 - Daily!ntcr) / (Daily!ctcr - Daily!ntcr)) ^ Daily!exponent * (Daily!upper_limit_int - Daily!base_int)) * 100)))/100</f>
        <v>0.5</v>
      </c>
      <c r="I271" s="51">
        <f>AVERAGE(H257:H271)</f>
        <v>0.5</v>
      </c>
      <c r="J271" s="55">
        <f t="shared" ref="J271:J396" si="4">AVERAGE(H257:H271)</f>
        <v>0.5</v>
      </c>
      <c r="K271" s="50">
        <f t="shared" si="2"/>
        <v>0</v>
      </c>
      <c r="L271" s="50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 t="e">
        <f>AVERAGE(W257:W271)</f>
        <v>#DIV/0!</v>
      </c>
      <c r="Y271" s="51"/>
      <c r="Z271" s="51"/>
      <c r="AA271" s="51"/>
      <c r="AB271" s="51"/>
      <c r="AC271" s="51"/>
    </row>
    <row r="272" spans="1:29" ht="15.75" customHeight="1">
      <c r="A272" s="1">
        <v>45287</v>
      </c>
      <c r="B272" s="20">
        <v>1703635200</v>
      </c>
      <c r="C272" s="20">
        <v>0.84098399999999995</v>
      </c>
      <c r="D272" s="20">
        <v>0.60791700000000004</v>
      </c>
      <c r="E272" s="20">
        <v>122000000</v>
      </c>
      <c r="F272" s="20">
        <v>19234430</v>
      </c>
      <c r="G272" s="37">
        <f t="shared" si="3"/>
        <v>3.8558914405053852</v>
      </c>
      <c r="H272" s="12">
        <f>(IF(G272 &lt; Daily!ntcr, Daily!base_int*100, IF(G272 &gt; Daily!ctcr, Daily!upper_limit_int*100, (Daily!base_int + ((G272 - Daily!ntcr) / (Daily!ctcr - Daily!ntcr)) ^ Daily!exponent * (Daily!upper_limit_int - Daily!base_int)) * 100)))/100</f>
        <v>0.5</v>
      </c>
      <c r="I272" s="51"/>
      <c r="J272" s="55">
        <f t="shared" si="4"/>
        <v>0.5</v>
      </c>
      <c r="K272" s="50">
        <f t="shared" ref="K272:K396" si="5">(J272/J271)-1</f>
        <v>0</v>
      </c>
      <c r="L272" s="50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</row>
    <row r="273" spans="1:29" ht="15.75" customHeight="1">
      <c r="A273" s="1">
        <v>45288</v>
      </c>
      <c r="B273" s="20">
        <v>1703721600</v>
      </c>
      <c r="C273" s="20">
        <v>0.83782299999999998</v>
      </c>
      <c r="D273" s="20">
        <v>0.63293500000000003</v>
      </c>
      <c r="E273" s="20">
        <v>122000000</v>
      </c>
      <c r="F273" s="20">
        <v>19232310</v>
      </c>
      <c r="G273" s="37">
        <f t="shared" si="3"/>
        <v>4.0150179567613042</v>
      </c>
      <c r="H273" s="12">
        <f>(IF(G273 &lt; Daily!ntcr, Daily!base_int*100, IF(G273 &gt; Daily!ctcr, Daily!upper_limit_int*100, (Daily!base_int + ((G273 - Daily!ntcr) / (Daily!ctcr - Daily!ntcr)) ^ Daily!exponent * (Daily!upper_limit_int - Daily!base_int)) * 100)))/100</f>
        <v>0.5</v>
      </c>
      <c r="I273" s="51"/>
      <c r="J273" s="55">
        <f t="shared" si="4"/>
        <v>0.5</v>
      </c>
      <c r="K273" s="50">
        <f t="shared" si="5"/>
        <v>0</v>
      </c>
      <c r="L273" s="50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</row>
    <row r="274" spans="1:29" ht="15.75" customHeight="1">
      <c r="A274" s="1">
        <v>45289</v>
      </c>
      <c r="B274" s="20">
        <v>1703808000</v>
      </c>
      <c r="C274" s="20">
        <v>0.83645700000000001</v>
      </c>
      <c r="D274" s="20">
        <v>0.61768199999999995</v>
      </c>
      <c r="E274" s="20">
        <v>122000000</v>
      </c>
      <c r="F274" s="20">
        <v>19316010</v>
      </c>
      <c r="G274" s="37">
        <f t="shared" si="3"/>
        <v>3.9012820970790552</v>
      </c>
      <c r="H274" s="12">
        <f>(IF(G274 &lt; Daily!ntcr, Daily!base_int*100, IF(G274 &gt; Daily!ctcr, Daily!upper_limit_int*100, (Daily!base_int + ((G274 - Daily!ntcr) / (Daily!ctcr - Daily!ntcr)) ^ Daily!exponent * (Daily!upper_limit_int - Daily!base_int)) * 100)))/100</f>
        <v>0.5</v>
      </c>
      <c r="I274" s="51"/>
      <c r="J274" s="55">
        <f t="shared" si="4"/>
        <v>0.5</v>
      </c>
      <c r="K274" s="50">
        <f t="shared" si="5"/>
        <v>0</v>
      </c>
      <c r="L274" s="50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</row>
    <row r="275" spans="1:29" ht="15.75" customHeight="1">
      <c r="A275" s="1">
        <v>45290</v>
      </c>
      <c r="B275" s="20">
        <v>1703894400</v>
      </c>
      <c r="C275" s="20">
        <v>0.81134300000000004</v>
      </c>
      <c r="D275" s="20">
        <v>0.60838700000000001</v>
      </c>
      <c r="E275" s="20">
        <v>122000000</v>
      </c>
      <c r="F275" s="20">
        <v>19241469</v>
      </c>
      <c r="G275" s="37">
        <f t="shared" si="3"/>
        <v>3.8574608830541992</v>
      </c>
      <c r="H275" s="12">
        <f>(IF(G275 &lt; Daily!ntcr, Daily!base_int*100, IF(G275 &gt; Daily!ctcr, Daily!upper_limit_int*100, (Daily!base_int + ((G275 - Daily!ntcr) / (Daily!ctcr - Daily!ntcr)) ^ Daily!exponent * (Daily!upper_limit_int - Daily!base_int)) * 100)))/100</f>
        <v>0.5</v>
      </c>
      <c r="I275" s="51"/>
      <c r="J275" s="55">
        <f t="shared" si="4"/>
        <v>0.5</v>
      </c>
      <c r="K275" s="50">
        <f t="shared" si="5"/>
        <v>0</v>
      </c>
      <c r="L275" s="50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</row>
    <row r="276" spans="1:29" ht="15.75" customHeight="1">
      <c r="A276" s="1">
        <v>45291</v>
      </c>
      <c r="B276" s="20">
        <v>1703980800</v>
      </c>
      <c r="C276" s="20">
        <v>0.82061499999999998</v>
      </c>
      <c r="D276" s="20">
        <v>0.602383</v>
      </c>
      <c r="E276" s="20">
        <v>122000000</v>
      </c>
      <c r="F276" s="20">
        <v>19206049</v>
      </c>
      <c r="G276" s="37">
        <f t="shared" si="3"/>
        <v>3.8264364523905985</v>
      </c>
      <c r="H276" s="12">
        <f>(IF(G276 &lt; Daily!ntcr, Daily!base_int*100, IF(G276 &gt; Daily!ctcr, Daily!upper_limit_int*100, (Daily!base_int + ((G276 - Daily!ntcr) / (Daily!ctcr - Daily!ntcr)) ^ Daily!exponent * (Daily!upper_limit_int - Daily!base_int)) * 100)))/100</f>
        <v>0.5</v>
      </c>
      <c r="I276" s="51"/>
      <c r="J276" s="55">
        <f t="shared" si="4"/>
        <v>0.5</v>
      </c>
      <c r="K276" s="50">
        <f t="shared" si="5"/>
        <v>0</v>
      </c>
      <c r="L276" s="50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</row>
    <row r="277" spans="1:29" ht="15.75" customHeight="1">
      <c r="A277" s="1">
        <v>45292</v>
      </c>
      <c r="B277" s="20">
        <v>1704067200</v>
      </c>
      <c r="C277" s="20">
        <v>0.77433600000000002</v>
      </c>
      <c r="D277" s="20">
        <v>0.59321199999999996</v>
      </c>
      <c r="E277" s="20">
        <v>122000000</v>
      </c>
      <c r="F277" s="20">
        <v>19214462</v>
      </c>
      <c r="G277" s="37">
        <f t="shared" si="3"/>
        <v>3.7665308557689516</v>
      </c>
      <c r="H277" s="12">
        <f>(IF(G277 &lt; Daily!ntcr, Daily!base_int*100, IF(G277 &gt; Daily!ctcr, Daily!upper_limit_int*100, (Daily!base_int + ((G277 - Daily!ntcr) / (Daily!ctcr - Daily!ntcr)) ^ Daily!exponent * (Daily!upper_limit_int - Daily!base_int)) * 100)))/100</f>
        <v>0.5</v>
      </c>
      <c r="I277" s="51"/>
      <c r="J277" s="55">
        <f t="shared" si="4"/>
        <v>0.5</v>
      </c>
      <c r="K277" s="50">
        <f t="shared" si="5"/>
        <v>0</v>
      </c>
      <c r="L277" s="50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</row>
    <row r="278" spans="1:29" ht="15.75" customHeight="1">
      <c r="A278" s="1">
        <v>45293</v>
      </c>
      <c r="B278" s="20">
        <v>1704153600</v>
      </c>
      <c r="C278" s="20">
        <v>0.81130400000000003</v>
      </c>
      <c r="D278" s="20">
        <v>0.62325600000000003</v>
      </c>
      <c r="E278" s="20">
        <v>122000000</v>
      </c>
      <c r="F278" s="20">
        <v>19209428</v>
      </c>
      <c r="G278" s="37">
        <f t="shared" si="3"/>
        <v>3.9583287956309787</v>
      </c>
      <c r="H278" s="12">
        <f>(IF(G278 &lt; Daily!ntcr, Daily!base_int*100, IF(G278 &gt; Daily!ctcr, Daily!upper_limit_int*100, (Daily!base_int + ((G278 - Daily!ntcr) / (Daily!ctcr - Daily!ntcr)) ^ Daily!exponent * (Daily!upper_limit_int - Daily!base_int)) * 100)))/100</f>
        <v>0.5</v>
      </c>
      <c r="I278" s="51"/>
      <c r="J278" s="55">
        <f t="shared" si="4"/>
        <v>0.5</v>
      </c>
      <c r="K278" s="50">
        <f t="shared" si="5"/>
        <v>0</v>
      </c>
      <c r="L278" s="50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</row>
    <row r="279" spans="1:29" ht="15.75" customHeight="1">
      <c r="A279" s="1">
        <v>45294</v>
      </c>
      <c r="B279" s="20">
        <v>1704240000</v>
      </c>
      <c r="C279" s="20">
        <v>0.77549100000000004</v>
      </c>
      <c r="D279" s="20">
        <v>0.60608499999999998</v>
      </c>
      <c r="E279" s="20">
        <v>121000000</v>
      </c>
      <c r="F279" s="20">
        <v>19207650</v>
      </c>
      <c r="G279" s="37">
        <f t="shared" si="3"/>
        <v>3.8180769120636828</v>
      </c>
      <c r="H279" s="12">
        <f>(IF(G279 &lt; Daily!ntcr, Daily!base_int*100, IF(G279 &gt; Daily!ctcr, Daily!upper_limit_int*100, (Daily!base_int + ((G279 - Daily!ntcr) / (Daily!ctcr - Daily!ntcr)) ^ Daily!exponent * (Daily!upper_limit_int - Daily!base_int)) * 100)))/100</f>
        <v>0.5</v>
      </c>
      <c r="I279" s="51"/>
      <c r="J279" s="55">
        <f t="shared" si="4"/>
        <v>0.5</v>
      </c>
      <c r="K279" s="50">
        <f t="shared" si="5"/>
        <v>0</v>
      </c>
      <c r="L279" s="50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</row>
    <row r="280" spans="1:29" ht="15.75" customHeight="1">
      <c r="A280" s="1">
        <v>45295</v>
      </c>
      <c r="B280" s="20">
        <v>1704326400</v>
      </c>
      <c r="C280" s="20">
        <v>0.76979600000000004</v>
      </c>
      <c r="D280" s="20">
        <v>0.55684299999999998</v>
      </c>
      <c r="E280" s="20">
        <v>121000000</v>
      </c>
      <c r="F280" s="20">
        <v>18694003</v>
      </c>
      <c r="G280" s="37">
        <f t="shared" si="3"/>
        <v>3.604257632782021</v>
      </c>
      <c r="H280" s="12">
        <f>(IF(G280 &lt; Daily!ntcr, Daily!base_int*100, IF(G280 &gt; Daily!ctcr, Daily!upper_limit_int*100, (Daily!base_int + ((G280 - Daily!ntcr) / (Daily!ctcr - Daily!ntcr)) ^ Daily!exponent * (Daily!upper_limit_int - Daily!base_int)) * 100)))/100</f>
        <v>0.5</v>
      </c>
      <c r="I280" s="51"/>
      <c r="J280" s="55">
        <f t="shared" si="4"/>
        <v>0.5</v>
      </c>
      <c r="K280" s="50">
        <f t="shared" si="5"/>
        <v>0</v>
      </c>
      <c r="L280" s="50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</row>
    <row r="281" spans="1:29" ht="15.75" customHeight="1">
      <c r="A281" s="1">
        <v>45296</v>
      </c>
      <c r="B281" s="20">
        <v>1704412800</v>
      </c>
      <c r="C281" s="20">
        <v>0.76620699999999997</v>
      </c>
      <c r="D281" s="20">
        <v>0.569546</v>
      </c>
      <c r="E281" s="20">
        <v>121000000</v>
      </c>
      <c r="F281" s="20">
        <v>18692082</v>
      </c>
      <c r="G281" s="37">
        <f t="shared" si="3"/>
        <v>3.6868587458582729</v>
      </c>
      <c r="H281" s="12">
        <f>(IF(G281 &lt; Daily!ntcr, Daily!base_int*100, IF(G281 &gt; Daily!ctcr, Daily!upper_limit_int*100, (Daily!base_int + ((G281 - Daily!ntcr) / (Daily!ctcr - Daily!ntcr)) ^ Daily!exponent * (Daily!upper_limit_int - Daily!base_int)) * 100)))/100</f>
        <v>0.5</v>
      </c>
      <c r="I281" s="51"/>
      <c r="J281" s="55">
        <f t="shared" si="4"/>
        <v>0.5</v>
      </c>
      <c r="K281" s="50">
        <f t="shared" si="5"/>
        <v>0</v>
      </c>
      <c r="L281" s="50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</row>
    <row r="282" spans="1:29" ht="15.75" customHeight="1">
      <c r="A282" s="1">
        <v>45297</v>
      </c>
      <c r="B282" s="20">
        <v>1704499200</v>
      </c>
      <c r="C282" s="20">
        <v>0.79165600000000003</v>
      </c>
      <c r="D282" s="20">
        <v>0.53937100000000004</v>
      </c>
      <c r="E282" s="20">
        <v>121000000</v>
      </c>
      <c r="F282" s="20">
        <v>18561427</v>
      </c>
      <c r="G282" s="37">
        <f t="shared" si="3"/>
        <v>3.5161030991852087</v>
      </c>
      <c r="H282" s="12">
        <f>(IF(G282 &lt; Daily!ntcr, Daily!base_int*100, IF(G282 &gt; Daily!ctcr, Daily!upper_limit_int*100, (Daily!base_int + ((G282 - Daily!ntcr) / (Daily!ctcr - Daily!ntcr)) ^ Daily!exponent * (Daily!upper_limit_int - Daily!base_int)) * 100)))/100</f>
        <v>0.5</v>
      </c>
      <c r="I282" s="51"/>
      <c r="J282" s="55">
        <f t="shared" si="4"/>
        <v>0.5</v>
      </c>
      <c r="K282" s="50">
        <f t="shared" si="5"/>
        <v>0</v>
      </c>
      <c r="L282" s="50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</row>
    <row r="283" spans="1:29" ht="15.75" customHeight="1">
      <c r="A283" s="1">
        <v>45298</v>
      </c>
      <c r="B283" s="20">
        <v>1704585600</v>
      </c>
      <c r="C283" s="20">
        <v>0.77391600000000005</v>
      </c>
      <c r="D283" s="20">
        <v>0.52261800000000003</v>
      </c>
      <c r="E283" s="20">
        <v>122000000</v>
      </c>
      <c r="F283" s="20">
        <v>18586360</v>
      </c>
      <c r="G283" s="37">
        <f t="shared" si="3"/>
        <v>3.430440172255353</v>
      </c>
      <c r="H283" s="12">
        <f>(IF(G283 &lt; Daily!ntcr, Daily!base_int*100, IF(G283 &gt; Daily!ctcr, Daily!upper_limit_int*100, (Daily!base_int + ((G283 - Daily!ntcr) / (Daily!ctcr - Daily!ntcr)) ^ Daily!exponent * (Daily!upper_limit_int - Daily!base_int)) * 100)))/100</f>
        <v>0.48145071260142752</v>
      </c>
      <c r="I283" s="51"/>
      <c r="J283" s="55">
        <f t="shared" si="4"/>
        <v>0.49876338084009514</v>
      </c>
      <c r="K283" s="50">
        <f t="shared" si="5"/>
        <v>-2.473238319809723E-3</v>
      </c>
      <c r="L283" s="50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</row>
    <row r="284" spans="1:29" ht="15.75" customHeight="1">
      <c r="A284" s="1">
        <v>45299</v>
      </c>
      <c r="B284" s="20">
        <v>1704672000</v>
      </c>
      <c r="C284" s="20">
        <v>0.738456</v>
      </c>
      <c r="D284" s="20">
        <v>0.49266100000000002</v>
      </c>
      <c r="E284" s="20">
        <v>122000000</v>
      </c>
      <c r="F284" s="20">
        <v>18504068</v>
      </c>
      <c r="G284" s="37">
        <f t="shared" si="3"/>
        <v>3.2481853179527875</v>
      </c>
      <c r="H284" s="12">
        <f>(IF(G284 &lt; Daily!ntcr, Daily!base_int*100, IF(G284 &gt; Daily!ctcr, Daily!upper_limit_int*100, (Daily!base_int + ((G284 - Daily!ntcr) / (Daily!ctcr - Daily!ntcr)) ^ Daily!exponent * (Daily!upper_limit_int - Daily!base_int)) * 100)))/100</f>
        <v>0.43284941812074335</v>
      </c>
      <c r="I284" s="51"/>
      <c r="J284" s="55">
        <f t="shared" si="4"/>
        <v>0.49428667538147802</v>
      </c>
      <c r="K284" s="50">
        <f t="shared" si="5"/>
        <v>-8.9756097391848755E-3</v>
      </c>
      <c r="L284" s="50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</row>
    <row r="285" spans="1:29" ht="15.75" customHeight="1">
      <c r="A285" s="1">
        <v>45300</v>
      </c>
      <c r="B285" s="20">
        <v>1704758400</v>
      </c>
      <c r="C285" s="20">
        <v>0.78129199999999999</v>
      </c>
      <c r="D285" s="20">
        <v>0.54058200000000001</v>
      </c>
      <c r="E285" s="20">
        <v>122000000</v>
      </c>
      <c r="F285" s="20">
        <v>18261341</v>
      </c>
      <c r="G285" s="37">
        <f t="shared" si="3"/>
        <v>3.6115093628666153</v>
      </c>
      <c r="H285" s="12">
        <f>(IF(G285 &lt; Daily!ntcr, Daily!base_int*100, IF(G285 &gt; Daily!ctcr, Daily!upper_limit_int*100, (Daily!base_int + ((G285 - Daily!ntcr) / (Daily!ctcr - Daily!ntcr)) ^ Daily!exponent * (Daily!upper_limit_int - Daily!base_int)) * 100)))/100</f>
        <v>0.5</v>
      </c>
      <c r="I285" s="51"/>
      <c r="J285" s="55">
        <f t="shared" si="4"/>
        <v>0.49428667538147802</v>
      </c>
      <c r="K285" s="50">
        <f t="shared" si="5"/>
        <v>0</v>
      </c>
      <c r="L285" s="50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</row>
    <row r="286" spans="1:29" ht="15.75" customHeight="1">
      <c r="A286" s="1">
        <v>45301</v>
      </c>
      <c r="B286" s="20">
        <v>1704844800</v>
      </c>
      <c r="C286" s="20">
        <v>0.78704200000000002</v>
      </c>
      <c r="D286" s="20">
        <v>0.510768</v>
      </c>
      <c r="E286" s="20">
        <v>122000000</v>
      </c>
      <c r="F286" s="20">
        <v>18251481</v>
      </c>
      <c r="G286" s="37">
        <f t="shared" si="3"/>
        <v>3.4141720334914192</v>
      </c>
      <c r="H286" s="12">
        <f>(IF(G286 &lt; Daily!ntcr, Daily!base_int*100, IF(G286 &gt; Daily!ctcr, Daily!upper_limit_int*100, (Daily!base_int + ((G286 - Daily!ntcr) / (Daily!ctcr - Daily!ntcr)) ^ Daily!exponent * (Daily!upper_limit_int - Daily!base_int)) * 100)))/100</f>
        <v>0.47711254226437849</v>
      </c>
      <c r="I286" s="51">
        <f>AVERAGE(H272:H286)</f>
        <v>0.49276084486576993</v>
      </c>
      <c r="J286" s="55">
        <f t="shared" si="4"/>
        <v>0.49276084486576993</v>
      </c>
      <c r="K286" s="50">
        <f t="shared" si="5"/>
        <v>-3.0869343474219102E-3</v>
      </c>
      <c r="L286" s="50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 t="e">
        <f>AVERAGE(W272:W286)</f>
        <v>#DIV/0!</v>
      </c>
      <c r="Y286" s="51"/>
      <c r="Z286" s="51"/>
      <c r="AA286" s="51"/>
      <c r="AB286" s="51"/>
      <c r="AC286" s="51"/>
    </row>
    <row r="287" spans="1:29" ht="15.75" customHeight="1">
      <c r="A287" s="1">
        <v>45302</v>
      </c>
      <c r="B287" s="20">
        <v>1704931200</v>
      </c>
      <c r="C287" s="20">
        <v>8.2999999999999999E-7</v>
      </c>
      <c r="D287" s="20">
        <v>0.56792900000000002</v>
      </c>
      <c r="E287" s="20">
        <v>122000000</v>
      </c>
      <c r="F287" s="20">
        <v>18484428</v>
      </c>
      <c r="G287" s="37">
        <f t="shared" si="3"/>
        <v>3.748416667261762</v>
      </c>
      <c r="H287" s="12">
        <f>(IF(G287 &lt; Daily!ntcr, Daily!base_int*100, IF(G287 &gt; Daily!ctcr, Daily!upper_limit_int*100, (Daily!base_int + ((G287 - Daily!ntcr) / (Daily!ctcr - Daily!ntcr)) ^ Daily!exponent * (Daily!upper_limit_int - Daily!base_int)) * 100)))/100</f>
        <v>0.5</v>
      </c>
      <c r="I287" s="51"/>
      <c r="J287" s="55">
        <f t="shared" si="4"/>
        <v>0.49276084486576993</v>
      </c>
      <c r="K287" s="50">
        <f t="shared" si="5"/>
        <v>0</v>
      </c>
      <c r="L287" s="50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</row>
    <row r="288" spans="1:29" ht="15.75" customHeight="1">
      <c r="A288" s="1">
        <v>45303</v>
      </c>
      <c r="B288" s="20">
        <v>1705017600</v>
      </c>
      <c r="C288" s="20">
        <v>0.78942100000000004</v>
      </c>
      <c r="D288" s="20">
        <v>0.58113899999999996</v>
      </c>
      <c r="E288" s="20">
        <v>122000000</v>
      </c>
      <c r="F288" s="20">
        <v>18719316</v>
      </c>
      <c r="G288" s="37">
        <f t="shared" si="3"/>
        <v>3.7874758885420814</v>
      </c>
      <c r="H288" s="12">
        <f>(IF(G288 &lt; Daily!ntcr, Daily!base_int*100, IF(G288 &gt; Daily!ctcr, Daily!upper_limit_int*100, (Daily!base_int + ((G288 - Daily!ntcr) / (Daily!ctcr - Daily!ntcr)) ^ Daily!exponent * (Daily!upper_limit_int - Daily!base_int)) * 100)))/100</f>
        <v>0.5</v>
      </c>
      <c r="I288" s="51"/>
      <c r="J288" s="55">
        <f t="shared" si="4"/>
        <v>0.49276084486576993</v>
      </c>
      <c r="K288" s="50">
        <f t="shared" si="5"/>
        <v>0</v>
      </c>
      <c r="L288" s="50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</row>
    <row r="289" spans="1:29" ht="15.75" customHeight="1">
      <c r="A289" s="1">
        <v>45304</v>
      </c>
      <c r="B289" s="20">
        <v>1705104000</v>
      </c>
      <c r="C289" s="20">
        <v>0.77996200000000004</v>
      </c>
      <c r="D289" s="20">
        <v>0.54747500000000004</v>
      </c>
      <c r="E289" s="20">
        <v>122000000</v>
      </c>
      <c r="F289" s="20">
        <v>18717458</v>
      </c>
      <c r="G289" s="37">
        <f t="shared" si="3"/>
        <v>3.5684306063355402</v>
      </c>
      <c r="H289" s="12">
        <f>(IF(G289 &lt; Daily!ntcr, Daily!base_int*100, IF(G289 &gt; Daily!ctcr, Daily!upper_limit_int*100, (Daily!base_int + ((G289 - Daily!ntcr) / (Daily!ctcr - Daily!ntcr)) ^ Daily!exponent * (Daily!upper_limit_int - Daily!base_int)) * 100)))/100</f>
        <v>0.5</v>
      </c>
      <c r="I289" s="51"/>
      <c r="J289" s="55">
        <f t="shared" si="4"/>
        <v>0.49276084486576993</v>
      </c>
      <c r="K289" s="50">
        <f t="shared" si="5"/>
        <v>0</v>
      </c>
      <c r="L289" s="50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</row>
    <row r="290" spans="1:29" ht="15.75" customHeight="1">
      <c r="A290" s="1">
        <v>45305</v>
      </c>
      <c r="B290" s="20">
        <v>1705190400</v>
      </c>
      <c r="C290" s="20">
        <v>0.76796699999999996</v>
      </c>
      <c r="D290" s="20">
        <v>0.54956000000000005</v>
      </c>
      <c r="E290" s="20">
        <v>122000000</v>
      </c>
      <c r="F290" s="20">
        <v>18732554</v>
      </c>
      <c r="G290" s="37">
        <f t="shared" si="3"/>
        <v>3.5791339504479747</v>
      </c>
      <c r="H290" s="12">
        <f>(IF(G290 &lt; Daily!ntcr, Daily!base_int*100, IF(G290 &gt; Daily!ctcr, Daily!upper_limit_int*100, (Daily!base_int + ((G290 - Daily!ntcr) / (Daily!ctcr - Daily!ntcr)) ^ Daily!exponent * (Daily!upper_limit_int - Daily!base_int)) * 100)))/100</f>
        <v>0.5</v>
      </c>
      <c r="I290" s="51"/>
      <c r="J290" s="55">
        <f t="shared" si="4"/>
        <v>0.49276084486576993</v>
      </c>
      <c r="K290" s="50">
        <f t="shared" si="5"/>
        <v>0</v>
      </c>
      <c r="L290" s="50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</row>
    <row r="291" spans="1:29" ht="15.75" customHeight="1">
      <c r="A291" s="1">
        <v>45306</v>
      </c>
      <c r="B291" s="20">
        <v>1705276800</v>
      </c>
      <c r="C291" s="20">
        <v>0.75057499999999999</v>
      </c>
      <c r="D291" s="20">
        <v>0.52538799999999997</v>
      </c>
      <c r="E291" s="20">
        <v>122000000</v>
      </c>
      <c r="F291" s="20">
        <v>18716730</v>
      </c>
      <c r="G291" s="37">
        <f t="shared" si="3"/>
        <v>3.4246011990342327</v>
      </c>
      <c r="H291" s="12">
        <f>(IF(G291 &lt; Daily!ntcr, Daily!base_int*100, IF(G291 &gt; Daily!ctcr, Daily!upper_limit_int*100, (Daily!base_int + ((G291 - Daily!ntcr) / (Daily!ctcr - Daily!ntcr)) ^ Daily!exponent * (Daily!upper_limit_int - Daily!base_int)) * 100)))/100</f>
        <v>0.47989365307579546</v>
      </c>
      <c r="I291" s="51"/>
      <c r="J291" s="55">
        <f t="shared" si="4"/>
        <v>0.49142042173748968</v>
      </c>
      <c r="K291" s="50">
        <f t="shared" si="5"/>
        <v>-2.7202305991771425E-3</v>
      </c>
      <c r="L291" s="50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</row>
    <row r="292" spans="1:29" ht="15.75" customHeight="1">
      <c r="A292" s="1">
        <v>45307</v>
      </c>
      <c r="B292" s="20">
        <v>1705363200</v>
      </c>
      <c r="C292" s="20">
        <v>0.75996699999999995</v>
      </c>
      <c r="D292" s="20">
        <v>0.52845900000000001</v>
      </c>
      <c r="E292" s="20">
        <v>122000000</v>
      </c>
      <c r="F292" s="20">
        <v>18704312</v>
      </c>
      <c r="G292" s="37">
        <f t="shared" si="3"/>
        <v>3.4469056119252075</v>
      </c>
      <c r="H292" s="12">
        <f>(IF(G292 &lt; Daily!ntcr, Daily!base_int*100, IF(G292 &gt; Daily!ctcr, Daily!upper_limit_int*100, (Daily!base_int + ((G292 - Daily!ntcr) / (Daily!ctcr - Daily!ntcr)) ^ Daily!exponent * (Daily!upper_limit_int - Daily!base_int)) * 100)))/100</f>
        <v>0.4858414965133887</v>
      </c>
      <c r="I292" s="51"/>
      <c r="J292" s="55">
        <f t="shared" si="4"/>
        <v>0.49047652150504889</v>
      </c>
      <c r="K292" s="50">
        <f t="shared" si="5"/>
        <v>-1.9207590704177768E-3</v>
      </c>
      <c r="L292" s="50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</row>
    <row r="293" spans="1:29" ht="15.75" customHeight="1">
      <c r="A293" s="1">
        <v>45308</v>
      </c>
      <c r="B293" s="20">
        <v>1705449600</v>
      </c>
      <c r="C293" s="20">
        <v>0.76596500000000001</v>
      </c>
      <c r="D293" s="20">
        <v>0.53544599999999998</v>
      </c>
      <c r="E293" s="20">
        <v>122000000</v>
      </c>
      <c r="F293" s="20">
        <v>18716944</v>
      </c>
      <c r="G293" s="37">
        <f t="shared" si="3"/>
        <v>3.4901216779833288</v>
      </c>
      <c r="H293" s="12">
        <f>(IF(G293 &lt; Daily!ntcr, Daily!base_int*100, IF(G293 &gt; Daily!ctcr, Daily!upper_limit_int*100, (Daily!base_int + ((G293 - Daily!ntcr) / (Daily!ctcr - Daily!ntcr)) ^ Daily!exponent * (Daily!upper_limit_int - Daily!base_int)) * 100)))/100</f>
        <v>0.49736578079555438</v>
      </c>
      <c r="I293" s="51"/>
      <c r="J293" s="55">
        <f t="shared" si="4"/>
        <v>0.4903009068914192</v>
      </c>
      <c r="K293" s="50">
        <f t="shared" si="5"/>
        <v>-3.5804897060276453E-4</v>
      </c>
      <c r="L293" s="50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</row>
    <row r="294" spans="1:29" ht="15.75" customHeight="1">
      <c r="A294" s="1">
        <v>45309</v>
      </c>
      <c r="B294" s="20">
        <v>1705536000</v>
      </c>
      <c r="C294" s="20">
        <v>0.75097599999999998</v>
      </c>
      <c r="D294" s="20">
        <v>0.52657299999999996</v>
      </c>
      <c r="E294" s="20">
        <v>122000000</v>
      </c>
      <c r="F294" s="20">
        <v>18831559</v>
      </c>
      <c r="G294" s="37">
        <f t="shared" si="3"/>
        <v>3.4113960506403105</v>
      </c>
      <c r="H294" s="12">
        <f>(IF(G294 &lt; Daily!ntcr, Daily!base_int*100, IF(G294 &gt; Daily!ctcr, Daily!upper_limit_int*100, (Daily!base_int + ((G294 - Daily!ntcr) / (Daily!ctcr - Daily!ntcr)) ^ Daily!exponent * (Daily!upper_limit_int - Daily!base_int)) * 100)))/100</f>
        <v>0.47637228017074951</v>
      </c>
      <c r="I294" s="51"/>
      <c r="J294" s="55">
        <f t="shared" si="4"/>
        <v>0.48872572556946914</v>
      </c>
      <c r="K294" s="50">
        <f t="shared" si="5"/>
        <v>-3.2126828643596061E-3</v>
      </c>
      <c r="L294" s="50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</row>
    <row r="295" spans="1:29" ht="15.75" customHeight="1">
      <c r="A295" s="1">
        <v>45310</v>
      </c>
      <c r="B295" s="20">
        <v>1705622400</v>
      </c>
      <c r="C295" s="20">
        <v>0.76403399999999999</v>
      </c>
      <c r="D295" s="20">
        <v>0.50182800000000005</v>
      </c>
      <c r="E295" s="20">
        <v>122000000</v>
      </c>
      <c r="F295" s="20">
        <v>18633095</v>
      </c>
      <c r="G295" s="37">
        <f t="shared" si="3"/>
        <v>3.2857137260342419</v>
      </c>
      <c r="H295" s="12">
        <f>(IF(G295 &lt; Daily!ntcr, Daily!base_int*100, IF(G295 &gt; Daily!ctcr, Daily!upper_limit_int*100, (Daily!base_int + ((G295 - Daily!ntcr) / (Daily!ctcr - Daily!ntcr)) ^ Daily!exponent * (Daily!upper_limit_int - Daily!base_int)) * 100)))/100</f>
        <v>0.44285699360913122</v>
      </c>
      <c r="I295" s="51"/>
      <c r="J295" s="55">
        <f t="shared" si="4"/>
        <v>0.48491619181007789</v>
      </c>
      <c r="K295" s="50">
        <f t="shared" si="5"/>
        <v>-7.7948296152250407E-3</v>
      </c>
      <c r="L295" s="50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</row>
    <row r="296" spans="1:29" ht="15.75" customHeight="1">
      <c r="A296" s="1">
        <v>45311</v>
      </c>
      <c r="B296" s="20">
        <v>1705708800</v>
      </c>
      <c r="C296" s="20">
        <v>0.77297099999999996</v>
      </c>
      <c r="D296" s="20">
        <v>0.501556</v>
      </c>
      <c r="E296" s="20">
        <v>122000000</v>
      </c>
      <c r="F296" s="20">
        <v>18600848</v>
      </c>
      <c r="G296" s="37">
        <f t="shared" si="3"/>
        <v>3.2896259353337007</v>
      </c>
      <c r="H296" s="12">
        <f>(IF(G296 &lt; Daily!ntcr, Daily!base_int*100, IF(G296 &gt; Daily!ctcr, Daily!upper_limit_int*100, (Daily!base_int + ((G296 - Daily!ntcr) / (Daily!ctcr - Daily!ntcr)) ^ Daily!exponent * (Daily!upper_limit_int - Daily!base_int)) * 100)))/100</f>
        <v>0.44390024942232015</v>
      </c>
      <c r="I296" s="51"/>
      <c r="J296" s="55">
        <f t="shared" si="4"/>
        <v>0.48117620843823256</v>
      </c>
      <c r="K296" s="50">
        <f t="shared" si="5"/>
        <v>-7.7126386683127324E-3</v>
      </c>
      <c r="L296" s="50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</row>
    <row r="297" spans="1:29" ht="15.75" customHeight="1">
      <c r="A297" s="1">
        <v>45312</v>
      </c>
      <c r="B297" s="20">
        <v>1705795200</v>
      </c>
      <c r="C297" s="20">
        <v>0.77391399999999999</v>
      </c>
      <c r="D297" s="20">
        <v>0.51421499999999998</v>
      </c>
      <c r="E297" s="20">
        <v>123000000</v>
      </c>
      <c r="F297" s="20">
        <v>18670247</v>
      </c>
      <c r="G297" s="37">
        <f t="shared" si="3"/>
        <v>3.3876597883252426</v>
      </c>
      <c r="H297" s="12">
        <f>(IF(G297 &lt; Daily!ntcr, Daily!base_int*100, IF(G297 &gt; Daily!ctcr, Daily!upper_limit_int*100, (Daily!base_int + ((G297 - Daily!ntcr) / (Daily!ctcr - Daily!ntcr)) ^ Daily!exponent * (Daily!upper_limit_int - Daily!base_int)) * 100)))/100</f>
        <v>0.47004261022006466</v>
      </c>
      <c r="I297" s="51"/>
      <c r="J297" s="55">
        <f t="shared" si="4"/>
        <v>0.47917904911957021</v>
      </c>
      <c r="K297" s="50">
        <f t="shared" si="5"/>
        <v>-4.150577862410465E-3</v>
      </c>
      <c r="L297" s="50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</row>
    <row r="298" spans="1:29" ht="15.75" customHeight="1">
      <c r="A298" s="1">
        <v>45313</v>
      </c>
      <c r="B298" s="20">
        <v>1705881600</v>
      </c>
      <c r="C298" s="20">
        <v>0.77228799999999997</v>
      </c>
      <c r="D298" s="20">
        <v>0.50359299999999996</v>
      </c>
      <c r="E298" s="20">
        <v>123000000</v>
      </c>
      <c r="F298" s="20">
        <v>18674227</v>
      </c>
      <c r="G298" s="37">
        <f t="shared" si="3"/>
        <v>3.3169747267182728</v>
      </c>
      <c r="H298" s="12">
        <f>(IF(G298 &lt; Daily!ntcr, Daily!base_int*100, IF(G298 &gt; Daily!ctcr, Daily!upper_limit_int*100, (Daily!base_int + ((G298 - Daily!ntcr) / (Daily!ctcr - Daily!ntcr)) ^ Daily!exponent * (Daily!upper_limit_int - Daily!base_int)) * 100)))/100</f>
        <v>0.45119326045820607</v>
      </c>
      <c r="I298" s="51"/>
      <c r="J298" s="55">
        <f t="shared" si="4"/>
        <v>0.47716188564335549</v>
      </c>
      <c r="K298" s="50">
        <f t="shared" si="5"/>
        <v>-4.2096236885168503E-3</v>
      </c>
      <c r="L298" s="50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</row>
    <row r="299" spans="1:29" ht="15.75" customHeight="1">
      <c r="A299" s="1">
        <v>45314</v>
      </c>
      <c r="B299" s="20">
        <v>1705968000</v>
      </c>
      <c r="C299" s="20">
        <v>0.76884799999999998</v>
      </c>
      <c r="D299" s="20">
        <v>0.477238</v>
      </c>
      <c r="E299" s="20">
        <v>123000000</v>
      </c>
      <c r="F299" s="20">
        <v>18656443</v>
      </c>
      <c r="G299" s="37">
        <f t="shared" si="3"/>
        <v>3.1463807972398596</v>
      </c>
      <c r="H299" s="12">
        <f>(IF(G299 &lt; Daily!ntcr, Daily!base_int*100, IF(G299 &gt; Daily!ctcr, Daily!upper_limit_int*100, (Daily!base_int + ((G299 - Daily!ntcr) / (Daily!ctcr - Daily!ntcr)) ^ Daily!exponent * (Daily!upper_limit_int - Daily!base_int)) * 100)))/100</f>
        <v>0.40570154593062924</v>
      </c>
      <c r="I299" s="51"/>
      <c r="J299" s="55">
        <f t="shared" si="4"/>
        <v>0.47535202749734784</v>
      </c>
      <c r="K299" s="50">
        <f t="shared" si="5"/>
        <v>-3.7929646110930193E-3</v>
      </c>
      <c r="L299" s="50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</row>
    <row r="300" spans="1:29" ht="15.75" customHeight="1">
      <c r="A300" s="1">
        <v>45315</v>
      </c>
      <c r="B300" s="20">
        <v>1706054400</v>
      </c>
      <c r="C300" s="20">
        <v>0.83165</v>
      </c>
      <c r="D300" s="20">
        <v>0.47706500000000002</v>
      </c>
      <c r="E300" s="20">
        <v>123000000</v>
      </c>
      <c r="F300" s="20">
        <v>18308208</v>
      </c>
      <c r="G300" s="37">
        <f t="shared" si="3"/>
        <v>3.2050649085918184</v>
      </c>
      <c r="H300" s="12">
        <f>(IF(G300 &lt; Daily!ntcr, Daily!base_int*100, IF(G300 &gt; Daily!ctcr, Daily!upper_limit_int*100, (Daily!base_int + ((G300 - Daily!ntcr) / (Daily!ctcr - Daily!ntcr)) ^ Daily!exponent * (Daily!upper_limit_int - Daily!base_int)) * 100)))/100</f>
        <v>0.4213506422911516</v>
      </c>
      <c r="I300" s="51"/>
      <c r="J300" s="55">
        <f t="shared" si="4"/>
        <v>0.47010873698342459</v>
      </c>
      <c r="K300" s="50">
        <f t="shared" si="5"/>
        <v>-1.1030331650268344E-2</v>
      </c>
      <c r="L300" s="50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</row>
    <row r="301" spans="1:29" ht="15.75" customHeight="1">
      <c r="A301" s="1">
        <v>45316</v>
      </c>
      <c r="B301" s="20">
        <v>1706140800</v>
      </c>
      <c r="C301" s="20">
        <v>0.81415700000000002</v>
      </c>
      <c r="D301" s="20">
        <v>0.47685100000000002</v>
      </c>
      <c r="E301" s="20">
        <v>123000000</v>
      </c>
      <c r="F301" s="20">
        <v>18345423</v>
      </c>
      <c r="G301" s="37">
        <f t="shared" si="3"/>
        <v>3.1971284063605401</v>
      </c>
      <c r="H301" s="12">
        <f>(IF(G301 &lt; Daily!ntcr, Daily!base_int*100, IF(G301 &gt; Daily!ctcr, Daily!upper_limit_int*100, (Daily!base_int + ((G301 - Daily!ntcr) / (Daily!ctcr - Daily!ntcr)) ^ Daily!exponent * (Daily!upper_limit_int - Daily!base_int)) * 100)))/100</f>
        <v>0.41923424169614398</v>
      </c>
      <c r="I301" s="51">
        <f>AVERAGE(H287:H301)</f>
        <v>0.46625018361220899</v>
      </c>
      <c r="J301" s="55">
        <f t="shared" si="4"/>
        <v>0.46625018361220899</v>
      </c>
      <c r="K301" s="50">
        <f t="shared" si="5"/>
        <v>-8.2077891084837429E-3</v>
      </c>
      <c r="L301" s="50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 t="e">
        <f>AVERAGE(W287:W301)</f>
        <v>#DIV/0!</v>
      </c>
      <c r="Y301" s="51"/>
      <c r="Z301" s="51"/>
      <c r="AA301" s="51"/>
      <c r="AB301" s="51"/>
      <c r="AC301" s="51"/>
    </row>
    <row r="302" spans="1:29" ht="15.75" customHeight="1">
      <c r="A302" s="1">
        <v>45317</v>
      </c>
      <c r="B302" s="20">
        <v>1706227200</v>
      </c>
      <c r="C302" s="20">
        <v>0.81156499999999998</v>
      </c>
      <c r="D302" s="20">
        <v>0.466694</v>
      </c>
      <c r="E302" s="20">
        <v>123000000</v>
      </c>
      <c r="F302" s="20">
        <v>18349130</v>
      </c>
      <c r="G302" s="37">
        <f t="shared" si="3"/>
        <v>3.128396932170626</v>
      </c>
      <c r="H302" s="12">
        <f>(IF(G302 &lt; Daily!ntcr, Daily!base_int*100, IF(G302 &gt; Daily!ctcr, Daily!upper_limit_int*100, (Daily!base_int + ((G302 - Daily!ntcr) / (Daily!ctcr - Daily!ntcr)) ^ Daily!exponent * (Daily!upper_limit_int - Daily!base_int)) * 100)))/100</f>
        <v>0.40090584857883355</v>
      </c>
      <c r="I302" s="51"/>
      <c r="J302" s="55">
        <f t="shared" si="4"/>
        <v>0.45964390685079792</v>
      </c>
      <c r="K302" s="50">
        <f t="shared" si="5"/>
        <v>-1.4168952621594344E-2</v>
      </c>
      <c r="L302" s="50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</row>
    <row r="303" spans="1:29" ht="15.75" customHeight="1">
      <c r="A303" s="1">
        <v>45318</v>
      </c>
      <c r="B303" s="20">
        <v>1706313600</v>
      </c>
      <c r="C303" s="20">
        <v>0.83386199999999999</v>
      </c>
      <c r="D303" s="20">
        <v>0.48461100000000001</v>
      </c>
      <c r="E303" s="20">
        <v>123000000</v>
      </c>
      <c r="F303" s="20">
        <v>18349757</v>
      </c>
      <c r="G303" s="37">
        <f t="shared" si="3"/>
        <v>3.2483892293505576</v>
      </c>
      <c r="H303" s="12">
        <f>(IF(G303 &lt; Daily!ntcr, Daily!base_int*100, IF(G303 &gt; Daily!ctcr, Daily!upper_limit_int*100, (Daily!base_int + ((G303 - Daily!ntcr) / (Daily!ctcr - Daily!ntcr)) ^ Daily!exponent * (Daily!upper_limit_int - Daily!base_int)) * 100)))/100</f>
        <v>0.43290379449348199</v>
      </c>
      <c r="I303" s="51"/>
      <c r="J303" s="55">
        <f t="shared" si="4"/>
        <v>0.45517082648369672</v>
      </c>
      <c r="K303" s="50">
        <f t="shared" si="5"/>
        <v>-9.7316211537492592E-3</v>
      </c>
      <c r="L303" s="50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</row>
    <row r="304" spans="1:29" ht="15.75" customHeight="1">
      <c r="A304" s="1">
        <v>45319</v>
      </c>
      <c r="B304" s="20">
        <v>1706400000</v>
      </c>
      <c r="C304" s="20">
        <v>0.81785099999999999</v>
      </c>
      <c r="D304" s="20">
        <v>0.48628300000000002</v>
      </c>
      <c r="E304" s="20">
        <v>123000000</v>
      </c>
      <c r="F304" s="20">
        <v>18347405</v>
      </c>
      <c r="G304" s="37">
        <f t="shared" si="3"/>
        <v>3.2600146451228391</v>
      </c>
      <c r="H304" s="12">
        <f>(IF(G304 &lt; Daily!ntcr, Daily!base_int*100, IF(G304 &gt; Daily!ctcr, Daily!upper_limit_int*100, (Daily!base_int + ((G304 - Daily!ntcr) / (Daily!ctcr - Daily!ntcr)) ^ Daily!exponent * (Daily!upper_limit_int - Daily!base_int)) * 100)))/100</f>
        <v>0.43600390536609046</v>
      </c>
      <c r="I304" s="51"/>
      <c r="J304" s="55">
        <f t="shared" si="4"/>
        <v>0.45090442017476939</v>
      </c>
      <c r="K304" s="50">
        <f t="shared" si="5"/>
        <v>-9.3731980625523237E-3</v>
      </c>
      <c r="L304" s="50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</row>
    <row r="305" spans="1:29" ht="15.75" customHeight="1">
      <c r="A305" s="1">
        <v>45320</v>
      </c>
      <c r="B305" s="20">
        <v>1706486400</v>
      </c>
      <c r="C305" s="20">
        <v>0.80153700000000005</v>
      </c>
      <c r="D305" s="20">
        <v>0.489757</v>
      </c>
      <c r="E305" s="20">
        <v>123000000</v>
      </c>
      <c r="F305" s="20">
        <v>18392564</v>
      </c>
      <c r="G305" s="37">
        <f t="shared" si="3"/>
        <v>3.2752427013438692</v>
      </c>
      <c r="H305" s="12">
        <f>(IF(G305 &lt; Daily!ntcr, Daily!base_int*100, IF(G305 &gt; Daily!ctcr, Daily!upper_limit_int*100, (Daily!base_int + ((G305 - Daily!ntcr) / (Daily!ctcr - Daily!ntcr)) ^ Daily!exponent * (Daily!upper_limit_int - Daily!base_int)) * 100)))/100</f>
        <v>0.44006472035836508</v>
      </c>
      <c r="I305" s="51"/>
      <c r="J305" s="55">
        <f t="shared" si="4"/>
        <v>0.44690873486532712</v>
      </c>
      <c r="K305" s="50">
        <f t="shared" si="5"/>
        <v>-8.8614906633507351E-3</v>
      </c>
      <c r="L305" s="50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</row>
    <row r="306" spans="1:29" ht="15.75" customHeight="1">
      <c r="A306" s="1">
        <v>45321</v>
      </c>
      <c r="B306" s="20">
        <v>1706572800</v>
      </c>
      <c r="C306" s="20">
        <v>0.83508300000000002</v>
      </c>
      <c r="D306" s="20">
        <v>0.52546899999999996</v>
      </c>
      <c r="E306" s="20">
        <v>123000000</v>
      </c>
      <c r="F306" s="20">
        <v>18456020</v>
      </c>
      <c r="G306" s="37">
        <f t="shared" si="3"/>
        <v>3.5019840138881508</v>
      </c>
      <c r="H306" s="12">
        <f>(IF(G306 &lt; Daily!ntcr, Daily!base_int*100, IF(G306 &gt; Daily!ctcr, Daily!upper_limit_int*100, (Daily!base_int + ((G306 - Daily!ntcr) / (Daily!ctcr - Daily!ntcr)) ^ Daily!exponent * (Daily!upper_limit_int - Daily!base_int)) * 100)))/100</f>
        <v>0.5</v>
      </c>
      <c r="I306" s="51"/>
      <c r="J306" s="55">
        <f t="shared" si="4"/>
        <v>0.44824915799360743</v>
      </c>
      <c r="K306" s="50">
        <f t="shared" si="5"/>
        <v>2.9993218384605225E-3</v>
      </c>
      <c r="L306" s="50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</row>
    <row r="307" spans="1:29" ht="15.75" customHeight="1">
      <c r="A307" s="1">
        <v>45322</v>
      </c>
      <c r="B307" s="20">
        <v>1706659200</v>
      </c>
      <c r="C307" s="20">
        <v>0.83744099999999999</v>
      </c>
      <c r="D307" s="20">
        <v>0.51474600000000004</v>
      </c>
      <c r="E307" s="20">
        <v>123000000</v>
      </c>
      <c r="F307" s="20">
        <v>18561159</v>
      </c>
      <c r="G307" s="37">
        <f t="shared" si="3"/>
        <v>3.411088607128467</v>
      </c>
      <c r="H307" s="12">
        <f>(IF(G307 &lt; Daily!ntcr, Daily!base_int*100, IF(G307 &gt; Daily!ctcr, Daily!upper_limit_int*100, (Daily!base_int + ((G307 - Daily!ntcr) / (Daily!ctcr - Daily!ntcr)) ^ Daily!exponent * (Daily!upper_limit_int - Daily!base_int)) * 100)))/100</f>
        <v>0.47629029523425792</v>
      </c>
      <c r="I307" s="51"/>
      <c r="J307" s="55">
        <f t="shared" si="4"/>
        <v>0.44761241124166534</v>
      </c>
      <c r="K307" s="50">
        <f t="shared" si="5"/>
        <v>-1.4205196832766109E-3</v>
      </c>
      <c r="L307" s="50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</row>
    <row r="308" spans="1:29" ht="15.75" customHeight="1">
      <c r="A308" s="1">
        <v>45323</v>
      </c>
      <c r="B308" s="20">
        <v>1706745600</v>
      </c>
      <c r="C308" s="20">
        <v>0.81152400000000002</v>
      </c>
      <c r="D308" s="20">
        <v>0.49778899999999998</v>
      </c>
      <c r="E308" s="20">
        <v>123000000</v>
      </c>
      <c r="F308" s="20">
        <v>18598182</v>
      </c>
      <c r="G308" s="37">
        <f t="shared" si="3"/>
        <v>3.2921522652052766</v>
      </c>
      <c r="H308" s="12">
        <f>(IF(G308 &lt; Daily!ntcr, Daily!base_int*100, IF(G308 &gt; Daily!ctcr, Daily!upper_limit_int*100, (Daily!base_int + ((G308 - Daily!ntcr) / (Daily!ctcr - Daily!ntcr)) ^ Daily!exponent * (Daily!upper_limit_int - Daily!base_int)) * 100)))/100</f>
        <v>0.44457393738807383</v>
      </c>
      <c r="I308" s="51"/>
      <c r="J308" s="55">
        <f t="shared" si="4"/>
        <v>0.44409295501449997</v>
      </c>
      <c r="K308" s="50">
        <f t="shared" si="5"/>
        <v>-7.862731548042845E-3</v>
      </c>
      <c r="L308" s="50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</row>
    <row r="309" spans="1:29" ht="15.75" customHeight="1">
      <c r="A309" s="1">
        <v>45324</v>
      </c>
      <c r="B309" s="20">
        <v>1706832000</v>
      </c>
      <c r="C309" s="20">
        <v>0.82848200000000005</v>
      </c>
      <c r="D309" s="20">
        <v>0.50548199999999999</v>
      </c>
      <c r="E309" s="20">
        <v>123000000</v>
      </c>
      <c r="F309" s="20">
        <v>18595796</v>
      </c>
      <c r="G309" s="37">
        <f t="shared" si="3"/>
        <v>3.3434592420781559</v>
      </c>
      <c r="H309" s="12">
        <f>(IF(G309 &lt; Daily!ntcr, Daily!base_int*100, IF(G309 &gt; Daily!ctcr, Daily!upper_limit_int*100, (Daily!base_int + ((G309 - Daily!ntcr) / (Daily!ctcr - Daily!ntcr)) ^ Daily!exponent * (Daily!upper_limit_int - Daily!base_int)) * 100)))/100</f>
        <v>0.4582557978875082</v>
      </c>
      <c r="I309" s="51"/>
      <c r="J309" s="55">
        <f t="shared" si="4"/>
        <v>0.44288518952895062</v>
      </c>
      <c r="K309" s="50">
        <f t="shared" si="5"/>
        <v>-2.7196231597726994E-3</v>
      </c>
      <c r="L309" s="50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</row>
    <row r="310" spans="1:29" ht="15.75" customHeight="1">
      <c r="A310" s="1">
        <v>45325</v>
      </c>
      <c r="B310" s="20">
        <v>1706918400</v>
      </c>
      <c r="C310" s="20">
        <v>0.82261200000000001</v>
      </c>
      <c r="D310" s="20">
        <v>0.51416300000000004</v>
      </c>
      <c r="E310" s="20">
        <v>123000000</v>
      </c>
      <c r="F310" s="20">
        <v>18617262</v>
      </c>
      <c r="G310" s="37">
        <f t="shared" si="3"/>
        <v>3.3969575655109763</v>
      </c>
      <c r="H310" s="12">
        <f>(IF(G310 &lt; Daily!ntcr, Daily!base_int*100, IF(G310 &gt; Daily!ctcr, Daily!upper_limit_int*100, (Daily!base_int + ((G310 - Daily!ntcr) / (Daily!ctcr - Daily!ntcr)) ^ Daily!exponent * (Daily!upper_limit_int - Daily!base_int)) * 100)))/100</f>
        <v>0.47252201746959366</v>
      </c>
      <c r="I310" s="51"/>
      <c r="J310" s="55">
        <f t="shared" si="4"/>
        <v>0.44486285778631474</v>
      </c>
      <c r="K310" s="50">
        <f t="shared" si="5"/>
        <v>4.4654197162645737E-3</v>
      </c>
      <c r="L310" s="50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</row>
    <row r="311" spans="1:29" ht="15.75" customHeight="1">
      <c r="A311" s="1">
        <v>45326</v>
      </c>
      <c r="B311" s="20">
        <v>1707004800</v>
      </c>
      <c r="C311" s="20">
        <v>0.81410899999999997</v>
      </c>
      <c r="D311" s="20">
        <v>0.51233700000000004</v>
      </c>
      <c r="E311" s="20">
        <v>123000000</v>
      </c>
      <c r="F311" s="20">
        <v>18647933</v>
      </c>
      <c r="G311" s="37">
        <f t="shared" si="3"/>
        <v>3.3793263306984214</v>
      </c>
      <c r="H311" s="12">
        <f>(IF(G311 &lt; Daily!ntcr, Daily!base_int*100, IF(G311 &gt; Daily!ctcr, Daily!upper_limit_int*100, (Daily!base_int + ((G311 - Daily!ntcr) / (Daily!ctcr - Daily!ntcr)) ^ Daily!exponent * (Daily!upper_limit_int - Daily!base_int)) * 100)))/100</f>
        <v>0.4678203548529124</v>
      </c>
      <c r="I311" s="51"/>
      <c r="J311" s="55">
        <f t="shared" si="4"/>
        <v>0.44645753148168749</v>
      </c>
      <c r="K311" s="50">
        <f t="shared" si="5"/>
        <v>3.5846411258246835E-3</v>
      </c>
      <c r="L311" s="50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</row>
    <row r="312" spans="1:29" ht="15.75" customHeight="1">
      <c r="A312" s="1">
        <v>45327</v>
      </c>
      <c r="B312" s="20">
        <v>1707091200</v>
      </c>
      <c r="C312" s="20">
        <v>0.79778499999999997</v>
      </c>
      <c r="D312" s="20">
        <v>0.49490200000000001</v>
      </c>
      <c r="E312" s="20">
        <v>123000000</v>
      </c>
      <c r="F312" s="20">
        <v>18639047</v>
      </c>
      <c r="G312" s="37">
        <f t="shared" si="3"/>
        <v>3.2658829606470761</v>
      </c>
      <c r="H312" s="12">
        <f>(IF(G312 &lt; Daily!ntcr, Daily!base_int*100, IF(G312 &gt; Daily!ctcr, Daily!upper_limit_int*100, (Daily!base_int + ((G312 - Daily!ntcr) / (Daily!ctcr - Daily!ntcr)) ^ Daily!exponent * (Daily!upper_limit_int - Daily!base_int)) * 100)))/100</f>
        <v>0.4375687895058869</v>
      </c>
      <c r="I312" s="51"/>
      <c r="J312" s="55">
        <f t="shared" si="4"/>
        <v>0.44429261010074234</v>
      </c>
      <c r="K312" s="50">
        <f t="shared" si="5"/>
        <v>-4.8491093290783382E-3</v>
      </c>
      <c r="L312" s="50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</row>
    <row r="313" spans="1:29" ht="15.75" customHeight="1">
      <c r="A313" s="1">
        <v>45328</v>
      </c>
      <c r="B313" s="20">
        <v>1707177600</v>
      </c>
      <c r="C313" s="20">
        <v>0.79891599999999996</v>
      </c>
      <c r="D313" s="20">
        <v>0.49336799999999997</v>
      </c>
      <c r="E313" s="20">
        <v>123000000</v>
      </c>
      <c r="F313" s="20">
        <v>18639395</v>
      </c>
      <c r="G313" s="37">
        <f t="shared" si="3"/>
        <v>3.2556992327272427</v>
      </c>
      <c r="H313" s="12">
        <f>(IF(G313 &lt; Daily!ntcr, Daily!base_int*100, IF(G313 &gt; Daily!ctcr, Daily!upper_limit_int*100, (Daily!base_int + ((G313 - Daily!ntcr) / (Daily!ctcr - Daily!ntcr)) ^ Daily!exponent * (Daily!upper_limit_int - Daily!base_int)) * 100)))/100</f>
        <v>0.43485312872726484</v>
      </c>
      <c r="I313" s="51"/>
      <c r="J313" s="55">
        <f t="shared" si="4"/>
        <v>0.44320326798534621</v>
      </c>
      <c r="K313" s="50">
        <f t="shared" si="5"/>
        <v>-2.4518573809929611E-3</v>
      </c>
      <c r="L313" s="50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</row>
    <row r="314" spans="1:29" ht="15.75" customHeight="1">
      <c r="A314" s="1">
        <v>45329</v>
      </c>
      <c r="B314" s="20">
        <v>1707264000</v>
      </c>
      <c r="C314" s="20">
        <v>0.79478899999999997</v>
      </c>
      <c r="D314" s="20">
        <v>0.49844100000000002</v>
      </c>
      <c r="E314" s="20">
        <v>123000000</v>
      </c>
      <c r="F314" s="20">
        <v>18662474</v>
      </c>
      <c r="G314" s="37">
        <f t="shared" si="3"/>
        <v>3.2851080194405093</v>
      </c>
      <c r="H314" s="12">
        <f>(IF(G314 &lt; Daily!ntcr, Daily!base_int*100, IF(G314 &gt; Daily!ctcr, Daily!upper_limit_int*100, (Daily!base_int + ((G314 - Daily!ntcr) / (Daily!ctcr - Daily!ntcr)) ^ Daily!exponent * (Daily!upper_limit_int - Daily!base_int)) * 100)))/100</f>
        <v>0.44269547185080249</v>
      </c>
      <c r="I314" s="51"/>
      <c r="J314" s="55">
        <f t="shared" si="4"/>
        <v>0.44566952971335777</v>
      </c>
      <c r="K314" s="50">
        <f t="shared" si="5"/>
        <v>5.5646289325039788E-3</v>
      </c>
      <c r="L314" s="50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</row>
    <row r="315" spans="1:29" ht="15.75" customHeight="1">
      <c r="A315" s="1">
        <v>45330</v>
      </c>
      <c r="B315" s="20">
        <v>1707350400</v>
      </c>
      <c r="C315" s="20">
        <v>0.79165200000000002</v>
      </c>
      <c r="D315" s="20">
        <v>0.50167700000000004</v>
      </c>
      <c r="E315" s="20">
        <v>123000000</v>
      </c>
      <c r="F315" s="20">
        <v>18680172</v>
      </c>
      <c r="G315" s="37">
        <f t="shared" si="3"/>
        <v>3.3033031494570824</v>
      </c>
      <c r="H315" s="12">
        <f>(IF(G315 &lt; Daily!ntcr, Daily!base_int*100, IF(G315 &gt; Daily!ctcr, Daily!upper_limit_int*100, (Daily!base_int + ((G315 - Daily!ntcr) / (Daily!ctcr - Daily!ntcr)) ^ Daily!exponent * (Daily!upper_limit_int - Daily!base_int)) * 100)))/100</f>
        <v>0.44754750652188868</v>
      </c>
      <c r="I315" s="51"/>
      <c r="J315" s="55">
        <f t="shared" si="4"/>
        <v>0.44741598732874022</v>
      </c>
      <c r="K315" s="50">
        <f t="shared" si="5"/>
        <v>3.9187278890386867E-3</v>
      </c>
      <c r="L315" s="50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</row>
    <row r="316" spans="1:29" ht="15.75" customHeight="1">
      <c r="A316" s="1">
        <v>45331</v>
      </c>
      <c r="B316" s="20">
        <v>1707436800</v>
      </c>
      <c r="C316" s="20">
        <v>0.81474999999999997</v>
      </c>
      <c r="D316" s="20">
        <v>0.52854000000000001</v>
      </c>
      <c r="E316" s="20">
        <v>123000000</v>
      </c>
      <c r="F316" s="20">
        <v>18781622</v>
      </c>
      <c r="G316" s="37">
        <f t="shared" si="3"/>
        <v>3.4613847515406282</v>
      </c>
      <c r="H316" s="12">
        <f>(IF(G316 &lt; Daily!ntcr, Daily!base_int*100, IF(G316 &gt; Daily!ctcr, Daily!upper_limit_int*100, (Daily!base_int + ((G316 - Daily!ntcr) / (Daily!ctcr - Daily!ntcr)) ^ Daily!exponent * (Daily!upper_limit_int - Daily!base_int)) * 100)))/100</f>
        <v>0.48970260041083419</v>
      </c>
      <c r="I316" s="51">
        <f>AVERAGE(H302:H316)</f>
        <v>0.45211387790971963</v>
      </c>
      <c r="J316" s="55">
        <f t="shared" si="4"/>
        <v>0.45211387790971963</v>
      </c>
      <c r="K316" s="50">
        <f t="shared" si="5"/>
        <v>1.0500050767134672E-2</v>
      </c>
      <c r="L316" s="50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 t="e">
        <f>AVERAGE(W302:W316)</f>
        <v>#DIV/0!</v>
      </c>
      <c r="Y316" s="51"/>
      <c r="Z316" s="51"/>
      <c r="AA316" s="51"/>
      <c r="AB316" s="51"/>
      <c r="AC316" s="51"/>
    </row>
    <row r="317" spans="1:29" ht="15.75" customHeight="1">
      <c r="A317" s="1">
        <v>45332</v>
      </c>
      <c r="B317" s="20">
        <v>1707523200</v>
      </c>
      <c r="C317" s="20">
        <v>0.79313299999999998</v>
      </c>
      <c r="D317" s="20">
        <v>0.54078999999999999</v>
      </c>
      <c r="E317" s="20">
        <v>123000000</v>
      </c>
      <c r="F317" s="20">
        <v>19000289</v>
      </c>
      <c r="G317" s="37">
        <f t="shared" si="3"/>
        <v>3.5008504344328659</v>
      </c>
      <c r="H317" s="12">
        <f>(IF(G317 &lt; Daily!ntcr, Daily!base_int*100, IF(G317 &gt; Daily!ctcr, Daily!upper_limit_int*100, (Daily!base_int + ((G317 - Daily!ntcr) / (Daily!ctcr - Daily!ntcr)) ^ Daily!exponent * (Daily!upper_limit_int - Daily!base_int)) * 100)))/100</f>
        <v>0.5</v>
      </c>
      <c r="I317" s="51"/>
      <c r="J317" s="55">
        <f t="shared" si="4"/>
        <v>0.4587201546711307</v>
      </c>
      <c r="K317" s="50">
        <f t="shared" si="5"/>
        <v>1.461197517748003E-2</v>
      </c>
      <c r="L317" s="50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</row>
    <row r="318" spans="1:29" ht="15.75" customHeight="1">
      <c r="A318" s="1">
        <v>45333</v>
      </c>
      <c r="B318" s="20">
        <v>1707609600</v>
      </c>
      <c r="C318" s="20">
        <v>0.766239</v>
      </c>
      <c r="D318" s="20">
        <v>0.55069199999999996</v>
      </c>
      <c r="E318" s="20">
        <v>123000000</v>
      </c>
      <c r="F318" s="20">
        <v>19106252</v>
      </c>
      <c r="G318" s="37">
        <f t="shared" si="3"/>
        <v>3.5451807083880187</v>
      </c>
      <c r="H318" s="12">
        <f>(IF(G318 &lt; Daily!ntcr, Daily!base_int*100, IF(G318 &gt; Daily!ctcr, Daily!upper_limit_int*100, (Daily!base_int + ((G318 - Daily!ntcr) / (Daily!ctcr - Daily!ntcr)) ^ Daily!exponent * (Daily!upper_limit_int - Daily!base_int)) * 100)))/100</f>
        <v>0.5</v>
      </c>
      <c r="I318" s="51"/>
      <c r="J318" s="55">
        <f t="shared" si="4"/>
        <v>0.4631932350382319</v>
      </c>
      <c r="K318" s="50">
        <f t="shared" si="5"/>
        <v>9.7512183006391862E-3</v>
      </c>
      <c r="L318" s="50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</row>
    <row r="319" spans="1:29" ht="15.75" customHeight="1">
      <c r="A319" s="1">
        <v>45334</v>
      </c>
      <c r="B319" s="20">
        <v>1707696000</v>
      </c>
      <c r="C319" s="20">
        <v>0.76377799999999996</v>
      </c>
      <c r="D319" s="20">
        <v>0.54076999999999997</v>
      </c>
      <c r="E319" s="20">
        <v>123000000</v>
      </c>
      <c r="F319" s="20">
        <v>19201292</v>
      </c>
      <c r="G319" s="37">
        <f t="shared" si="3"/>
        <v>3.4640747091393642</v>
      </c>
      <c r="H319" s="12">
        <f>(IF(G319 &lt; Daily!ntcr, Daily!base_int*100, IF(G319 &gt; Daily!ctcr, Daily!upper_limit_int*100, (Daily!base_int + ((G319 - Daily!ntcr) / (Daily!ctcr - Daily!ntcr)) ^ Daily!exponent * (Daily!upper_limit_int - Daily!base_int)) * 100)))/100</f>
        <v>0.49041992243716381</v>
      </c>
      <c r="I319" s="51"/>
      <c r="J319" s="55">
        <f t="shared" si="4"/>
        <v>0.46682096950963692</v>
      </c>
      <c r="K319" s="50">
        <f t="shared" si="5"/>
        <v>7.8320109124772053E-3</v>
      </c>
      <c r="L319" s="50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</row>
    <row r="320" spans="1:29" ht="15.75" customHeight="1">
      <c r="A320" s="1">
        <v>45335</v>
      </c>
      <c r="B320" s="20">
        <v>1707782400</v>
      </c>
      <c r="C320" s="20">
        <v>0.76752200000000004</v>
      </c>
      <c r="D320" s="20">
        <v>0.56017899999999998</v>
      </c>
      <c r="E320" s="20">
        <v>123000000</v>
      </c>
      <c r="F320" s="20">
        <v>19254084</v>
      </c>
      <c r="G320" s="37">
        <f t="shared" si="3"/>
        <v>3.5785663446778355</v>
      </c>
      <c r="H320" s="12">
        <f>(IF(G320 &lt; Daily!ntcr, Daily!base_int*100, IF(G320 &gt; Daily!ctcr, Daily!upper_limit_int*100, (Daily!base_int + ((G320 - Daily!ntcr) / (Daily!ctcr - Daily!ntcr)) ^ Daily!exponent * (Daily!upper_limit_int - Daily!base_int)) * 100)))/100</f>
        <v>0.5</v>
      </c>
      <c r="I320" s="51"/>
      <c r="J320" s="55">
        <f t="shared" si="4"/>
        <v>0.47081665481907914</v>
      </c>
      <c r="K320" s="50">
        <f t="shared" si="5"/>
        <v>8.5593526649829776E-3</v>
      </c>
      <c r="L320" s="50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</row>
    <row r="321" spans="1:29" ht="15.75" customHeight="1">
      <c r="A321" s="1">
        <v>45336</v>
      </c>
      <c r="B321" s="20">
        <v>1707868800</v>
      </c>
      <c r="C321" s="20">
        <v>0.74515500000000001</v>
      </c>
      <c r="D321" s="20">
        <v>0.54552599999999996</v>
      </c>
      <c r="E321" s="20">
        <v>123000000</v>
      </c>
      <c r="F321" s="20">
        <v>19266518</v>
      </c>
      <c r="G321" s="37">
        <f t="shared" si="3"/>
        <v>3.4827101607046997</v>
      </c>
      <c r="H321" s="12">
        <f>(IF(G321 &lt; Daily!ntcr, Daily!base_int*100, IF(G321 &gt; Daily!ctcr, Daily!upper_limit_int*100, (Daily!base_int + ((G321 - Daily!ntcr) / (Daily!ctcr - Daily!ntcr)) ^ Daily!exponent * (Daily!upper_limit_int - Daily!base_int)) * 100)))/100</f>
        <v>0.49538937618791989</v>
      </c>
      <c r="I321" s="51"/>
      <c r="J321" s="55">
        <f t="shared" si="4"/>
        <v>0.47050927989827385</v>
      </c>
      <c r="K321" s="50">
        <f t="shared" si="5"/>
        <v>-6.5285481653876154E-4</v>
      </c>
      <c r="L321" s="50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</row>
    <row r="322" spans="1:29" ht="15.75" customHeight="1">
      <c r="A322" s="1">
        <v>45337</v>
      </c>
      <c r="B322" s="20">
        <v>1707955200</v>
      </c>
      <c r="C322" s="20">
        <v>0.79213100000000003</v>
      </c>
      <c r="D322" s="20">
        <v>0.57635099999999995</v>
      </c>
      <c r="E322" s="20">
        <v>123000000</v>
      </c>
      <c r="F322" s="20">
        <v>19301499</v>
      </c>
      <c r="G322" s="37">
        <f t="shared" si="3"/>
        <v>3.6728325090191181</v>
      </c>
      <c r="H322" s="12">
        <f>(IF(G322 &lt; Daily!ntcr, Daily!base_int*100, IF(G322 &gt; Daily!ctcr, Daily!upper_limit_int*100, (Daily!base_int + ((G322 - Daily!ntcr) / (Daily!ctcr - Daily!ntcr)) ^ Daily!exponent * (Daily!upper_limit_int - Daily!base_int)) * 100)))/100</f>
        <v>0.5</v>
      </c>
      <c r="I322" s="51"/>
      <c r="J322" s="55">
        <f t="shared" si="4"/>
        <v>0.47208992688265661</v>
      </c>
      <c r="K322" s="50">
        <f t="shared" si="5"/>
        <v>3.3594384891293405E-3</v>
      </c>
      <c r="L322" s="50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</row>
    <row r="323" spans="1:29" ht="15.75" customHeight="1">
      <c r="A323" s="1">
        <v>45338</v>
      </c>
      <c r="B323" s="20">
        <v>1708041600</v>
      </c>
      <c r="C323" s="20">
        <v>0.80528900000000003</v>
      </c>
      <c r="D323" s="20">
        <v>0.60791499999999998</v>
      </c>
      <c r="E323" s="20">
        <v>123000000</v>
      </c>
      <c r="F323" s="20">
        <v>19467728</v>
      </c>
      <c r="G323" s="37">
        <f t="shared" si="3"/>
        <v>3.8408973558701867</v>
      </c>
      <c r="H323" s="12">
        <f>(IF(G323 &lt; Daily!ntcr, Daily!base_int*100, IF(G323 &gt; Daily!ctcr, Daily!upper_limit_int*100, (Daily!base_int + ((G323 - Daily!ntcr) / (Daily!ctcr - Daily!ntcr)) ^ Daily!exponent * (Daily!upper_limit_int - Daily!base_int)) * 100)))/100</f>
        <v>0.5</v>
      </c>
      <c r="I323" s="51"/>
      <c r="J323" s="55">
        <f t="shared" si="4"/>
        <v>0.47578499772345167</v>
      </c>
      <c r="K323" s="50">
        <f t="shared" si="5"/>
        <v>7.8270486837002107E-3</v>
      </c>
      <c r="L323" s="50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</row>
    <row r="324" spans="1:29" ht="15.75" customHeight="1">
      <c r="A324" s="1">
        <v>45339</v>
      </c>
      <c r="B324" s="20">
        <v>1708128000</v>
      </c>
      <c r="C324" s="20">
        <v>0.77276400000000001</v>
      </c>
      <c r="D324" s="20">
        <v>0.59861200000000003</v>
      </c>
      <c r="E324" s="20">
        <v>123000000</v>
      </c>
      <c r="F324" s="20">
        <v>19818105</v>
      </c>
      <c r="G324" s="37">
        <f t="shared" si="3"/>
        <v>3.715253098114073</v>
      </c>
      <c r="H324" s="12">
        <f>(IF(G324 &lt; Daily!ntcr, Daily!base_int*100, IF(G324 &gt; Daily!ctcr, Daily!upper_limit_int*100, (Daily!base_int + ((G324 - Daily!ntcr) / (Daily!ctcr - Daily!ntcr)) ^ Daily!exponent * (Daily!upper_limit_int - Daily!base_int)) * 100)))/100</f>
        <v>0.5</v>
      </c>
      <c r="I324" s="51"/>
      <c r="J324" s="55">
        <f t="shared" si="4"/>
        <v>0.47856794453095114</v>
      </c>
      <c r="K324" s="50">
        <f t="shared" si="5"/>
        <v>5.8491688910229378E-3</v>
      </c>
      <c r="L324" s="50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</row>
    <row r="325" spans="1:29" ht="15.75" customHeight="1">
      <c r="A325" s="1">
        <v>45340</v>
      </c>
      <c r="B325" s="20">
        <v>1708214400</v>
      </c>
      <c r="C325" s="20">
        <v>0.79417800000000005</v>
      </c>
      <c r="D325" s="20">
        <v>0.60840899999999998</v>
      </c>
      <c r="E325" s="20">
        <v>123000000</v>
      </c>
      <c r="F325" s="20">
        <v>19827424</v>
      </c>
      <c r="G325" s="37">
        <f t="shared" si="3"/>
        <v>3.7742828821333521</v>
      </c>
      <c r="H325" s="12">
        <f>(IF(G325 &lt; Daily!ntcr, Daily!base_int*100, IF(G325 &gt; Daily!ctcr, Daily!upper_limit_int*100, (Daily!base_int + ((G325 - Daily!ntcr) / (Daily!ctcr - Daily!ntcr)) ^ Daily!exponent * (Daily!upper_limit_int - Daily!base_int)) * 100)))/100</f>
        <v>0.5</v>
      </c>
      <c r="I325" s="51"/>
      <c r="J325" s="55">
        <f t="shared" si="4"/>
        <v>0.48039981003297821</v>
      </c>
      <c r="K325" s="50">
        <f t="shared" si="5"/>
        <v>3.8278065277073114E-3</v>
      </c>
      <c r="L325" s="50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</row>
    <row r="326" spans="1:29" ht="15.75" customHeight="1">
      <c r="A326" s="1">
        <v>45341</v>
      </c>
      <c r="B326" s="20">
        <v>1708300800</v>
      </c>
      <c r="C326" s="20">
        <v>0.78248799999999996</v>
      </c>
      <c r="D326" s="20">
        <v>0.61913600000000002</v>
      </c>
      <c r="E326" s="20">
        <v>123000000</v>
      </c>
      <c r="F326" s="20">
        <v>19984852</v>
      </c>
      <c r="G326" s="37">
        <f t="shared" si="3"/>
        <v>3.8105725276324289</v>
      </c>
      <c r="H326" s="12">
        <f>(IF(G326 &lt; Daily!ntcr, Daily!base_int*100, IF(G326 &gt; Daily!ctcr, Daily!upper_limit_int*100, (Daily!base_int + ((G326 - Daily!ntcr) / (Daily!ctcr - Daily!ntcr)) ^ Daily!exponent * (Daily!upper_limit_int - Daily!base_int)) * 100)))/100</f>
        <v>0.5</v>
      </c>
      <c r="I326" s="51"/>
      <c r="J326" s="55">
        <f t="shared" si="4"/>
        <v>0.48254511970945069</v>
      </c>
      <c r="K326" s="50">
        <f t="shared" si="5"/>
        <v>4.4656755303986717E-3</v>
      </c>
      <c r="L326" s="50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</row>
    <row r="327" spans="1:29" ht="15.75" customHeight="1">
      <c r="A327" s="1">
        <v>45342</v>
      </c>
      <c r="B327" s="20">
        <v>1708387200</v>
      </c>
      <c r="C327" s="20">
        <v>0.79887200000000003</v>
      </c>
      <c r="D327" s="20">
        <v>0.63112900000000005</v>
      </c>
      <c r="E327" s="20">
        <v>123000000</v>
      </c>
      <c r="F327" s="20">
        <v>20028813</v>
      </c>
      <c r="G327" s="37">
        <f t="shared" si="3"/>
        <v>3.875859592877521</v>
      </c>
      <c r="H327" s="12">
        <f>(IF(G327 &lt; Daily!ntcr, Daily!base_int*100, IF(G327 &gt; Daily!ctcr, Daily!upper_limit_int*100, (Daily!base_int + ((G327 - Daily!ntcr) / (Daily!ctcr - Daily!ntcr)) ^ Daily!exponent * (Daily!upper_limit_int - Daily!base_int)) * 100)))/100</f>
        <v>0.5</v>
      </c>
      <c r="I327" s="51"/>
      <c r="J327" s="55">
        <f t="shared" si="4"/>
        <v>0.48670720040905824</v>
      </c>
      <c r="K327" s="50">
        <f t="shared" si="5"/>
        <v>8.6252674197877521E-3</v>
      </c>
      <c r="L327" s="50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</row>
    <row r="328" spans="1:29" ht="15.75" customHeight="1">
      <c r="A328" s="1">
        <v>45343</v>
      </c>
      <c r="B328" s="20">
        <v>1708473600</v>
      </c>
      <c r="C328" s="20">
        <v>0.77625999999999995</v>
      </c>
      <c r="D328" s="20">
        <v>0.62237500000000001</v>
      </c>
      <c r="E328" s="20">
        <v>123000000</v>
      </c>
      <c r="F328" s="20">
        <v>20069603</v>
      </c>
      <c r="G328" s="37">
        <f t="shared" si="3"/>
        <v>3.8143318031751798</v>
      </c>
      <c r="H328" s="12">
        <f>(IF(G328 &lt; Daily!ntcr, Daily!base_int*100, IF(G328 &gt; Daily!ctcr, Daily!upper_limit_int*100, (Daily!base_int + ((G328 - Daily!ntcr) / (Daily!ctcr - Daily!ntcr)) ^ Daily!exponent * (Daily!upper_limit_int - Daily!base_int)) * 100)))/100</f>
        <v>0.5</v>
      </c>
      <c r="I328" s="51"/>
      <c r="J328" s="55">
        <f t="shared" si="4"/>
        <v>0.4910503251605739</v>
      </c>
      <c r="K328" s="50">
        <f t="shared" si="5"/>
        <v>8.9234857176254678E-3</v>
      </c>
      <c r="L328" s="50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</row>
    <row r="329" spans="1:29" ht="15.75" customHeight="1">
      <c r="A329" s="1">
        <v>45344</v>
      </c>
      <c r="B329" s="20">
        <v>1708560000</v>
      </c>
      <c r="C329" s="20">
        <v>0.75887000000000004</v>
      </c>
      <c r="D329" s="20">
        <v>0.59897199999999995</v>
      </c>
      <c r="E329" s="20">
        <v>123000000</v>
      </c>
      <c r="F329" s="20">
        <v>20040952</v>
      </c>
      <c r="G329" s="37">
        <f t="shared" si="3"/>
        <v>3.6761505142071096</v>
      </c>
      <c r="H329" s="12">
        <f>(IF(G329 &lt; Daily!ntcr, Daily!base_int*100, IF(G329 &gt; Daily!ctcr, Daily!upper_limit_int*100, (Daily!base_int + ((G329 - Daily!ntcr) / (Daily!ctcr - Daily!ntcr)) ^ Daily!exponent * (Daily!upper_limit_int - Daily!base_int)) * 100)))/100</f>
        <v>0.5</v>
      </c>
      <c r="I329" s="51"/>
      <c r="J329" s="55">
        <f t="shared" si="4"/>
        <v>0.49487062703718709</v>
      </c>
      <c r="K329" s="50">
        <f t="shared" si="5"/>
        <v>7.7798581547907641E-3</v>
      </c>
      <c r="L329" s="50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</row>
    <row r="330" spans="1:29" ht="15.75" customHeight="1">
      <c r="A330" s="1">
        <v>45345</v>
      </c>
      <c r="B330" s="20">
        <v>1708646400</v>
      </c>
      <c r="C330" s="20">
        <v>0.72909100000000004</v>
      </c>
      <c r="D330" s="20">
        <v>0.58703000000000005</v>
      </c>
      <c r="E330" s="20">
        <v>123000000</v>
      </c>
      <c r="F330" s="20">
        <v>20016703</v>
      </c>
      <c r="G330" s="37">
        <f t="shared" si="3"/>
        <v>3.6072219286063243</v>
      </c>
      <c r="H330" s="12">
        <f>(IF(G330 &lt; Daily!ntcr, Daily!base_int*100, IF(G330 &gt; Daily!ctcr, Daily!upper_limit_int*100, (Daily!base_int + ((G330 - Daily!ntcr) / (Daily!ctcr - Daily!ntcr)) ^ Daily!exponent * (Daily!upper_limit_int - Daily!base_int)) * 100)))/100</f>
        <v>0.5</v>
      </c>
      <c r="I330" s="51"/>
      <c r="J330" s="55">
        <f t="shared" si="4"/>
        <v>0.49836745993572784</v>
      </c>
      <c r="K330" s="50">
        <f t="shared" si="5"/>
        <v>7.066155693006948E-3</v>
      </c>
      <c r="L330" s="50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</row>
    <row r="331" spans="1:29" ht="15.75" customHeight="1">
      <c r="A331" s="1">
        <v>45346</v>
      </c>
      <c r="B331" s="20">
        <v>1708732800</v>
      </c>
      <c r="C331" s="20">
        <v>0.75628200000000001</v>
      </c>
      <c r="D331" s="20">
        <v>0.58425300000000002</v>
      </c>
      <c r="E331" s="20">
        <v>123000000</v>
      </c>
      <c r="F331" s="20">
        <v>19972230</v>
      </c>
      <c r="G331" s="37">
        <f t="shared" si="3"/>
        <v>3.5981519840298253</v>
      </c>
      <c r="H331" s="12">
        <f>(IF(G331 &lt; Daily!ntcr, Daily!base_int*100, IF(G331 &gt; Daily!ctcr, Daily!upper_limit_int*100, (Daily!base_int + ((G331 - Daily!ntcr) / (Daily!ctcr - Daily!ntcr)) ^ Daily!exponent * (Daily!upper_limit_int - Daily!base_int)) * 100)))/100</f>
        <v>0.5</v>
      </c>
      <c r="I331" s="51">
        <f>AVERAGE(H317:H331)</f>
        <v>0.49905395324167223</v>
      </c>
      <c r="J331" s="55">
        <f t="shared" si="4"/>
        <v>0.49905395324167223</v>
      </c>
      <c r="K331" s="50">
        <f t="shared" si="5"/>
        <v>1.3774842082043826E-3</v>
      </c>
      <c r="L331" s="50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 t="e">
        <f>AVERAGE(W317:W331)</f>
        <v>#DIV/0!</v>
      </c>
      <c r="Y331" s="51"/>
      <c r="Z331" s="51"/>
      <c r="AA331" s="51"/>
      <c r="AB331" s="51"/>
      <c r="AC331" s="51"/>
    </row>
    <row r="332" spans="1:29" ht="15.75" customHeight="1">
      <c r="A332" s="1">
        <v>45347</v>
      </c>
      <c r="B332" s="20">
        <v>1708819200</v>
      </c>
      <c r="C332" s="20">
        <v>0.75858199999999998</v>
      </c>
      <c r="D332" s="20">
        <v>0.59633899999999995</v>
      </c>
      <c r="E332" s="20">
        <v>122000000</v>
      </c>
      <c r="F332" s="20">
        <v>19796504</v>
      </c>
      <c r="G332" s="37">
        <f t="shared" si="3"/>
        <v>3.675060909744468</v>
      </c>
      <c r="H332" s="12">
        <f>(IF(G332 &lt; Daily!ntcr, Daily!base_int*100, IF(G332 &gt; Daily!ctcr, Daily!upper_limit_int*100, (Daily!base_int + ((G332 - Daily!ntcr) / (Daily!ctcr - Daily!ntcr)) ^ Daily!exponent * (Daily!upper_limit_int - Daily!base_int)) * 100)))/100</f>
        <v>0.5</v>
      </c>
      <c r="I332" s="51"/>
      <c r="J332" s="55">
        <f t="shared" si="4"/>
        <v>0.49905395324167223</v>
      </c>
      <c r="K332" s="50">
        <f t="shared" si="5"/>
        <v>0</v>
      </c>
      <c r="L332" s="50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</row>
    <row r="333" spans="1:29" ht="15.75" customHeight="1">
      <c r="A333" s="1">
        <v>45348</v>
      </c>
      <c r="B333" s="20">
        <v>1708905600</v>
      </c>
      <c r="C333" s="20">
        <v>0.73367400000000005</v>
      </c>
      <c r="D333" s="20">
        <v>0.59195799999999998</v>
      </c>
      <c r="E333" s="20">
        <v>122000000</v>
      </c>
      <c r="F333" s="20">
        <v>19820262</v>
      </c>
      <c r="G333" s="37">
        <f t="shared" si="3"/>
        <v>3.6436892711105435</v>
      </c>
      <c r="H333" s="12">
        <f>(IF(G333 &lt; Daily!ntcr, Daily!base_int*100, IF(G333 &gt; Daily!ctcr, Daily!upper_limit_int*100, (Daily!base_int + ((G333 - Daily!ntcr) / (Daily!ctcr - Daily!ntcr)) ^ Daily!exponent * (Daily!upper_limit_int - Daily!base_int)) * 100)))/100</f>
        <v>0.5</v>
      </c>
      <c r="I333" s="51"/>
      <c r="J333" s="55">
        <f t="shared" si="4"/>
        <v>0.49905395324167223</v>
      </c>
      <c r="K333" s="50">
        <f t="shared" si="5"/>
        <v>0</v>
      </c>
      <c r="L333" s="50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</row>
    <row r="334" spans="1:29" ht="15.75" customHeight="1">
      <c r="A334" s="1">
        <v>45349</v>
      </c>
      <c r="B334" s="20">
        <v>1708992000</v>
      </c>
      <c r="C334" s="20">
        <v>0.75324400000000002</v>
      </c>
      <c r="D334" s="20">
        <v>0.61854799999999999</v>
      </c>
      <c r="E334" s="20">
        <v>122000000</v>
      </c>
      <c r="F334" s="20">
        <v>19848547</v>
      </c>
      <c r="G334" s="37">
        <f t="shared" si="3"/>
        <v>3.8019335118081945</v>
      </c>
      <c r="H334" s="12">
        <f>(IF(G334 &lt; Daily!ntcr, Daily!base_int*100, IF(G334 &gt; Daily!ctcr, Daily!upper_limit_int*100, (Daily!base_int + ((G334 - Daily!ntcr) / (Daily!ctcr - Daily!ntcr)) ^ Daily!exponent * (Daily!upper_limit_int - Daily!base_int)) * 100)))/100</f>
        <v>0.5</v>
      </c>
      <c r="I334" s="51"/>
      <c r="J334" s="55">
        <f t="shared" si="4"/>
        <v>0.4996926250791946</v>
      </c>
      <c r="K334" s="50">
        <f t="shared" si="5"/>
        <v>1.2797651103126917E-3</v>
      </c>
      <c r="L334" s="50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</row>
    <row r="335" spans="1:29" ht="15.75" customHeight="1">
      <c r="A335" s="1">
        <v>45350</v>
      </c>
      <c r="B335" s="20">
        <v>1709078400</v>
      </c>
      <c r="C335" s="20">
        <v>0.74519199999999997</v>
      </c>
      <c r="D335" s="20">
        <v>0.62416499999999997</v>
      </c>
      <c r="E335" s="20">
        <v>122000000</v>
      </c>
      <c r="F335" s="20">
        <v>19838037</v>
      </c>
      <c r="G335" s="37">
        <f t="shared" si="3"/>
        <v>3.838491177327676</v>
      </c>
      <c r="H335" s="12">
        <f>(IF(G335 &lt; Daily!ntcr, Daily!base_int*100, IF(G335 &gt; Daily!ctcr, Daily!upper_limit_int*100, (Daily!base_int + ((G335 - Daily!ntcr) / (Daily!ctcr - Daily!ntcr)) ^ Daily!exponent * (Daily!upper_limit_int - Daily!base_int)) * 100)))/100</f>
        <v>0.5</v>
      </c>
      <c r="I335" s="51"/>
      <c r="J335" s="55">
        <f t="shared" si="4"/>
        <v>0.4996926250791946</v>
      </c>
      <c r="K335" s="50">
        <f t="shared" si="5"/>
        <v>0</v>
      </c>
      <c r="L335" s="50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</row>
    <row r="336" spans="1:29" ht="15.75" customHeight="1">
      <c r="A336" s="1">
        <v>45351</v>
      </c>
      <c r="B336" s="20">
        <v>1709164800</v>
      </c>
      <c r="C336" s="20">
        <v>0.76100999999999996</v>
      </c>
      <c r="D336" s="20">
        <v>0.63140799999999997</v>
      </c>
      <c r="E336" s="20">
        <v>122000000</v>
      </c>
      <c r="F336" s="20">
        <v>19761484</v>
      </c>
      <c r="G336" s="37">
        <f t="shared" si="3"/>
        <v>3.8980764804910399</v>
      </c>
      <c r="H336" s="12">
        <f>(IF(G336 &lt; Daily!ntcr, Daily!base_int*100, IF(G336 &gt; Daily!ctcr, Daily!upper_limit_int*100, (Daily!base_int + ((G336 - Daily!ntcr) / (Daily!ctcr - Daily!ntcr)) ^ Daily!exponent * (Daily!upper_limit_int - Daily!base_int)) * 100)))/100</f>
        <v>0.5</v>
      </c>
      <c r="I336" s="51"/>
      <c r="J336" s="55">
        <f t="shared" si="4"/>
        <v>0.5</v>
      </c>
      <c r="K336" s="50">
        <f t="shared" si="5"/>
        <v>6.151279914461405E-4</v>
      </c>
      <c r="L336" s="50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</row>
    <row r="337" spans="1:29" ht="15.75" customHeight="1">
      <c r="A337" s="1">
        <v>45352</v>
      </c>
      <c r="B337" s="20">
        <v>1709251200</v>
      </c>
      <c r="C337" s="20">
        <v>0.75780000000000003</v>
      </c>
      <c r="D337" s="20">
        <v>0.65644199999999997</v>
      </c>
      <c r="E337" s="20">
        <v>122000000</v>
      </c>
      <c r="F337" s="20">
        <v>20357558</v>
      </c>
      <c r="G337" s="37">
        <f t="shared" si="3"/>
        <v>3.933965164191108</v>
      </c>
      <c r="H337" s="12">
        <f>(IF(G337 &lt; Daily!ntcr, Daily!base_int*100, IF(G337 &gt; Daily!ctcr, Daily!upper_limit_int*100, (Daily!base_int + ((G337 - Daily!ntcr) / (Daily!ctcr - Daily!ntcr)) ^ Daily!exponent * (Daily!upper_limit_int - Daily!base_int)) * 100)))/100</f>
        <v>0.5</v>
      </c>
      <c r="I337" s="51"/>
      <c r="J337" s="55">
        <f t="shared" si="4"/>
        <v>0.5</v>
      </c>
      <c r="K337" s="50">
        <f t="shared" si="5"/>
        <v>0</v>
      </c>
      <c r="L337" s="50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</row>
    <row r="338" spans="1:29" ht="15.75" customHeight="1">
      <c r="A338" s="1">
        <v>45353</v>
      </c>
      <c r="B338" s="20">
        <v>1709337600</v>
      </c>
      <c r="C338" s="20">
        <v>0.77830100000000002</v>
      </c>
      <c r="D338" s="20">
        <v>0.71496199999999999</v>
      </c>
      <c r="E338" s="20">
        <v>122000000</v>
      </c>
      <c r="F338" s="20">
        <v>20496564</v>
      </c>
      <c r="G338" s="37">
        <f t="shared" si="3"/>
        <v>4.2556090864790805</v>
      </c>
      <c r="H338" s="12">
        <f>(IF(G338 &lt; Daily!ntcr, Daily!base_int*100, IF(G338 &gt; Daily!ctcr, Daily!upper_limit_int*100, (Daily!base_int + ((G338 - Daily!ntcr) / (Daily!ctcr - Daily!ntcr)) ^ Daily!exponent * (Daily!upper_limit_int - Daily!base_int)) * 100)))/100</f>
        <v>0.5</v>
      </c>
      <c r="I338" s="51"/>
      <c r="J338" s="55">
        <f t="shared" si="4"/>
        <v>0.5</v>
      </c>
      <c r="K338" s="50">
        <f t="shared" si="5"/>
        <v>0</v>
      </c>
      <c r="L338" s="50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</row>
    <row r="339" spans="1:29" ht="15.75" customHeight="1">
      <c r="A339" s="1">
        <v>45354</v>
      </c>
      <c r="B339" s="20">
        <v>1709424000</v>
      </c>
      <c r="C339" s="20">
        <v>0.81319600000000003</v>
      </c>
      <c r="D339" s="20">
        <v>0.74177599999999999</v>
      </c>
      <c r="E339" s="20">
        <v>122000000</v>
      </c>
      <c r="F339" s="20">
        <v>20824948</v>
      </c>
      <c r="G339" s="37">
        <f t="shared" si="3"/>
        <v>4.3455893383263193</v>
      </c>
      <c r="H339" s="12">
        <f>(IF(G339 &lt; Daily!ntcr, Daily!base_int*100, IF(G339 &gt; Daily!ctcr, Daily!upper_limit_int*100, (Daily!base_int + ((G339 - Daily!ntcr) / (Daily!ctcr - Daily!ntcr)) ^ Daily!exponent * (Daily!upper_limit_int - Daily!base_int)) * 100)))/100</f>
        <v>0.5</v>
      </c>
      <c r="I339" s="51"/>
      <c r="J339" s="55">
        <f t="shared" si="4"/>
        <v>0.5</v>
      </c>
      <c r="K339" s="50">
        <f t="shared" si="5"/>
        <v>0</v>
      </c>
      <c r="L339" s="50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</row>
    <row r="340" spans="1:29" ht="15.75" customHeight="1">
      <c r="A340" s="1">
        <v>45355</v>
      </c>
      <c r="B340" s="20">
        <v>1709510400</v>
      </c>
      <c r="C340" s="20">
        <v>0.78148099999999998</v>
      </c>
      <c r="D340" s="20">
        <v>0.72764899999999999</v>
      </c>
      <c r="E340" s="20">
        <v>122000000</v>
      </c>
      <c r="F340" s="20">
        <v>20976805</v>
      </c>
      <c r="G340" s="37">
        <f t="shared" si="3"/>
        <v>4.2319685004460883</v>
      </c>
      <c r="H340" s="12">
        <f>(IF(G340 &lt; Daily!ntcr, Daily!base_int*100, IF(G340 &gt; Daily!ctcr, Daily!upper_limit_int*100, (Daily!base_int + ((G340 - Daily!ntcr) / (Daily!ctcr - Daily!ntcr)) ^ Daily!exponent * (Daily!upper_limit_int - Daily!base_int)) * 100)))/100</f>
        <v>0.5</v>
      </c>
      <c r="I340" s="51"/>
      <c r="J340" s="55">
        <f t="shared" si="4"/>
        <v>0.5</v>
      </c>
      <c r="K340" s="50">
        <f t="shared" si="5"/>
        <v>0</v>
      </c>
      <c r="L340" s="50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</row>
    <row r="341" spans="1:29" ht="15.75" customHeight="1">
      <c r="A341" s="1">
        <v>45356</v>
      </c>
      <c r="B341" s="20">
        <v>1709596800</v>
      </c>
      <c r="C341" s="20">
        <v>0.78907099999999997</v>
      </c>
      <c r="D341" s="20">
        <v>0.77227000000000001</v>
      </c>
      <c r="E341" s="20">
        <v>122000000</v>
      </c>
      <c r="F341" s="20">
        <v>21149307</v>
      </c>
      <c r="G341" s="37">
        <f t="shared" si="3"/>
        <v>4.4548476221939568</v>
      </c>
      <c r="H341" s="12">
        <f>(IF(G341 &lt; Daily!ntcr, Daily!base_int*100, IF(G341 &gt; Daily!ctcr, Daily!upper_limit_int*100, (Daily!base_int + ((G341 - Daily!ntcr) / (Daily!ctcr - Daily!ntcr)) ^ Daily!exponent * (Daily!upper_limit_int - Daily!base_int)) * 100)))/100</f>
        <v>0.5</v>
      </c>
      <c r="I341" s="51"/>
      <c r="J341" s="55">
        <f t="shared" si="4"/>
        <v>0.5</v>
      </c>
      <c r="K341" s="50">
        <f t="shared" si="5"/>
        <v>0</v>
      </c>
      <c r="L341" s="50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</row>
    <row r="342" spans="1:29" ht="15.75" customHeight="1">
      <c r="A342" s="1">
        <v>45357</v>
      </c>
      <c r="B342" s="20">
        <v>1709683200</v>
      </c>
      <c r="C342" s="20">
        <v>0.75597400000000003</v>
      </c>
      <c r="D342" s="20">
        <v>0.69720800000000005</v>
      </c>
      <c r="E342" s="20">
        <v>122000000</v>
      </c>
      <c r="F342" s="20">
        <v>20899802</v>
      </c>
      <c r="G342" s="37">
        <f t="shared" si="3"/>
        <v>4.0698651594881134</v>
      </c>
      <c r="H342" s="12">
        <f>(IF(G342 &lt; Daily!ntcr, Daily!base_int*100, IF(G342 &gt; Daily!ctcr, Daily!upper_limit_int*100, (Daily!base_int + ((G342 - Daily!ntcr) / (Daily!ctcr - Daily!ntcr)) ^ Daily!exponent * (Daily!upper_limit_int - Daily!base_int)) * 100)))/100</f>
        <v>0.5</v>
      </c>
      <c r="I342" s="51"/>
      <c r="J342" s="55">
        <f t="shared" si="4"/>
        <v>0.5</v>
      </c>
      <c r="K342" s="50">
        <f t="shared" si="5"/>
        <v>0</v>
      </c>
      <c r="L342" s="50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</row>
    <row r="343" spans="1:29" ht="15.75" customHeight="1">
      <c r="A343" s="1">
        <v>45358</v>
      </c>
      <c r="B343" s="20">
        <v>1709769600</v>
      </c>
      <c r="C343" s="20">
        <v>0.76992400000000005</v>
      </c>
      <c r="D343" s="20">
        <v>0.733626</v>
      </c>
      <c r="E343" s="20">
        <v>121000000</v>
      </c>
      <c r="F343" s="20">
        <v>20953160</v>
      </c>
      <c r="G343" s="37">
        <f t="shared" si="3"/>
        <v>4.2365326280141042</v>
      </c>
      <c r="H343" s="12">
        <f>(IF(G343 &lt; Daily!ntcr, Daily!base_int*100, IF(G343 &gt; Daily!ctcr, Daily!upper_limit_int*100, (Daily!base_int + ((G343 - Daily!ntcr) / (Daily!ctcr - Daily!ntcr)) ^ Daily!exponent * (Daily!upper_limit_int - Daily!base_int)) * 100)))/100</f>
        <v>0.5</v>
      </c>
      <c r="I343" s="51"/>
      <c r="J343" s="55">
        <f t="shared" si="4"/>
        <v>0.5</v>
      </c>
      <c r="K343" s="50">
        <f t="shared" si="5"/>
        <v>0</v>
      </c>
      <c r="L343" s="50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</row>
    <row r="344" spans="1:29" ht="15.75" customHeight="1">
      <c r="A344" s="1">
        <v>45359</v>
      </c>
      <c r="B344" s="20">
        <v>1709856000</v>
      </c>
      <c r="C344" s="20">
        <v>0.76116099999999998</v>
      </c>
      <c r="D344" s="20">
        <v>0.74444999999999995</v>
      </c>
      <c r="E344" s="20">
        <v>121000000</v>
      </c>
      <c r="F344" s="20">
        <v>21056553</v>
      </c>
      <c r="G344" s="37">
        <f t="shared" si="3"/>
        <v>4.2779295357601974</v>
      </c>
      <c r="H344" s="12">
        <f>(IF(G344 &lt; Daily!ntcr, Daily!base_int*100, IF(G344 &gt; Daily!ctcr, Daily!upper_limit_int*100, (Daily!base_int + ((G344 - Daily!ntcr) / (Daily!ctcr - Daily!ntcr)) ^ Daily!exponent * (Daily!upper_limit_int - Daily!base_int)) * 100)))/100</f>
        <v>0.5</v>
      </c>
      <c r="I344" s="51"/>
      <c r="J344" s="55">
        <f t="shared" si="4"/>
        <v>0.5</v>
      </c>
      <c r="K344" s="50">
        <f t="shared" si="5"/>
        <v>0</v>
      </c>
      <c r="L344" s="50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</row>
    <row r="345" spans="1:29" ht="15.75" customHeight="1">
      <c r="A345" s="1">
        <v>45360</v>
      </c>
      <c r="B345" s="20">
        <v>1709942400</v>
      </c>
      <c r="C345" s="20">
        <v>0.74611000000000005</v>
      </c>
      <c r="D345" s="20">
        <v>0.72473799999999999</v>
      </c>
      <c r="E345" s="20">
        <v>121000000</v>
      </c>
      <c r="F345" s="20">
        <v>21048562</v>
      </c>
      <c r="G345" s="37">
        <f t="shared" si="3"/>
        <v>4.1662370094451111</v>
      </c>
      <c r="H345" s="12">
        <f>(IF(G345 &lt; Daily!ntcr, Daily!base_int*100, IF(G345 &gt; Daily!ctcr, Daily!upper_limit_int*100, (Daily!base_int + ((G345 - Daily!ntcr) / (Daily!ctcr - Daily!ntcr)) ^ Daily!exponent * (Daily!upper_limit_int - Daily!base_int)) * 100)))/100</f>
        <v>0.5</v>
      </c>
      <c r="I345" s="51"/>
      <c r="J345" s="55">
        <f t="shared" si="4"/>
        <v>0.5</v>
      </c>
      <c r="K345" s="50">
        <f t="shared" si="5"/>
        <v>0</v>
      </c>
      <c r="L345" s="50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</row>
    <row r="346" spans="1:29" ht="15.75" customHeight="1">
      <c r="A346" s="1">
        <v>45361</v>
      </c>
      <c r="B346" s="20">
        <v>1710028800</v>
      </c>
      <c r="C346" s="20">
        <v>0.73002400000000001</v>
      </c>
      <c r="D346" s="20">
        <v>0.74497500000000005</v>
      </c>
      <c r="E346" s="20">
        <v>121000000</v>
      </c>
      <c r="F346" s="20">
        <v>21078845</v>
      </c>
      <c r="G346" s="37">
        <f t="shared" si="3"/>
        <v>4.276419082734372</v>
      </c>
      <c r="H346" s="12">
        <f>(IF(G346 &lt; Daily!ntcr, Daily!base_int*100, IF(G346 &gt; Daily!ctcr, Daily!upper_limit_int*100, (Daily!base_int + ((G346 - Daily!ntcr) / (Daily!ctcr - Daily!ntcr)) ^ Daily!exponent * (Daily!upper_limit_int - Daily!base_int)) * 100)))/100</f>
        <v>0.5</v>
      </c>
      <c r="I346" s="51">
        <f>AVERAGE(H332:H346)</f>
        <v>0.5</v>
      </c>
      <c r="J346" s="55">
        <f t="shared" si="4"/>
        <v>0.5</v>
      </c>
      <c r="K346" s="50">
        <f t="shared" si="5"/>
        <v>0</v>
      </c>
      <c r="L346" s="50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 t="e">
        <f>AVERAGE(W332:W346)</f>
        <v>#DIV/0!</v>
      </c>
      <c r="Y346" s="51"/>
      <c r="Z346" s="51"/>
      <c r="AA346" s="51"/>
      <c r="AB346" s="51"/>
      <c r="AC346" s="51"/>
    </row>
    <row r="347" spans="1:29" ht="15.75" customHeight="1">
      <c r="A347" s="1">
        <v>45362</v>
      </c>
      <c r="B347" s="20">
        <v>1710115200</v>
      </c>
      <c r="C347" s="20">
        <v>0.75302199999999997</v>
      </c>
      <c r="D347" s="20">
        <v>0.71605799999999997</v>
      </c>
      <c r="E347" s="20">
        <v>121000000</v>
      </c>
      <c r="F347" s="20">
        <v>21215424</v>
      </c>
      <c r="G347" s="37">
        <f t="shared" si="3"/>
        <v>4.0839635352091008</v>
      </c>
      <c r="H347" s="12">
        <f>(IF(G347 &lt; Daily!ntcr, Daily!base_int*100, IF(G347 &gt; Daily!ctcr, Daily!upper_limit_int*100, (Daily!base_int + ((G347 - Daily!ntcr) / (Daily!ctcr - Daily!ntcr)) ^ Daily!exponent * (Daily!upper_limit_int - Daily!base_int)) * 100)))/100</f>
        <v>0.5</v>
      </c>
      <c r="I347" s="51"/>
      <c r="J347" s="55">
        <f t="shared" si="4"/>
        <v>0.5</v>
      </c>
      <c r="K347" s="50">
        <f t="shared" si="5"/>
        <v>0</v>
      </c>
      <c r="L347" s="50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</row>
    <row r="348" spans="1:29" ht="15.75" customHeight="1">
      <c r="A348" s="1">
        <v>45363</v>
      </c>
      <c r="B348" s="20">
        <v>1710201600</v>
      </c>
      <c r="C348" s="20">
        <v>0.77490499999999995</v>
      </c>
      <c r="D348" s="20">
        <v>0.77497499999999997</v>
      </c>
      <c r="E348" s="20">
        <v>121000000</v>
      </c>
      <c r="F348" s="20">
        <v>21485106</v>
      </c>
      <c r="G348" s="37">
        <f t="shared" si="3"/>
        <v>4.3645106987137972</v>
      </c>
      <c r="H348" s="12">
        <f>(IF(G348 &lt; Daily!ntcr, Daily!base_int*100, IF(G348 &gt; Daily!ctcr, Daily!upper_limit_int*100, (Daily!base_int + ((G348 - Daily!ntcr) / (Daily!ctcr - Daily!ntcr)) ^ Daily!exponent * (Daily!upper_limit_int - Daily!base_int)) * 100)))/100</f>
        <v>0.5</v>
      </c>
      <c r="I348" s="51"/>
      <c r="J348" s="55">
        <f t="shared" si="4"/>
        <v>0.5</v>
      </c>
      <c r="K348" s="50">
        <f t="shared" si="5"/>
        <v>0</v>
      </c>
      <c r="L348" s="50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</row>
    <row r="349" spans="1:29" ht="15.75" customHeight="1">
      <c r="A349" s="1">
        <v>45364</v>
      </c>
      <c r="B349" s="20">
        <v>1710288000</v>
      </c>
      <c r="C349" s="20">
        <v>0.77488400000000002</v>
      </c>
      <c r="D349" s="20">
        <v>0.74819199999999997</v>
      </c>
      <c r="E349" s="20">
        <v>121000000</v>
      </c>
      <c r="F349" s="20">
        <v>21554213</v>
      </c>
      <c r="G349" s="37">
        <f t="shared" si="3"/>
        <v>4.2001641164073122</v>
      </c>
      <c r="H349" s="12">
        <f>(IF(G349 &lt; Daily!ntcr, Daily!base_int*100, IF(G349 &gt; Daily!ctcr, Daily!upper_limit_int*100, (Daily!base_int + ((G349 - Daily!ntcr) / (Daily!ctcr - Daily!ntcr)) ^ Daily!exponent * (Daily!upper_limit_int - Daily!base_int)) * 100)))/100</f>
        <v>0.5</v>
      </c>
      <c r="I349" s="51"/>
      <c r="J349" s="55">
        <f t="shared" si="4"/>
        <v>0.5</v>
      </c>
      <c r="K349" s="50">
        <f t="shared" si="5"/>
        <v>0</v>
      </c>
      <c r="L349" s="50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</row>
    <row r="350" spans="1:29" ht="15.75" customHeight="1">
      <c r="A350" s="1">
        <v>45365</v>
      </c>
      <c r="B350" s="20">
        <v>1710374400</v>
      </c>
      <c r="C350" s="20">
        <v>0.78656899999999996</v>
      </c>
      <c r="D350" s="20">
        <v>0.76392899999999997</v>
      </c>
      <c r="E350" s="20">
        <v>121000000</v>
      </c>
      <c r="F350" s="20">
        <v>21568493</v>
      </c>
      <c r="G350" s="37">
        <f t="shared" si="3"/>
        <v>4.2856684052984138</v>
      </c>
      <c r="H350" s="12">
        <f>(IF(G350 &lt; Daily!ntcr, Daily!base_int*100, IF(G350 &gt; Daily!ctcr, Daily!upper_limit_int*100, (Daily!base_int + ((G350 - Daily!ntcr) / (Daily!ctcr - Daily!ntcr)) ^ Daily!exponent * (Daily!upper_limit_int - Daily!base_int)) * 100)))/100</f>
        <v>0.5</v>
      </c>
      <c r="I350" s="51"/>
      <c r="J350" s="55">
        <f t="shared" si="4"/>
        <v>0.5</v>
      </c>
      <c r="K350" s="50">
        <f t="shared" si="5"/>
        <v>0</v>
      </c>
      <c r="L350" s="50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</row>
    <row r="351" spans="1:29" ht="15.75" customHeight="1">
      <c r="A351" s="1">
        <v>45366</v>
      </c>
      <c r="B351" s="20">
        <v>1710460800</v>
      </c>
      <c r="C351" s="20">
        <v>0.74892999999999998</v>
      </c>
      <c r="D351" s="20">
        <v>0.75055000000000005</v>
      </c>
      <c r="E351" s="20">
        <v>122000000</v>
      </c>
      <c r="F351" s="20">
        <v>21905805</v>
      </c>
      <c r="G351" s="37">
        <f t="shared" si="3"/>
        <v>4.1800381223150671</v>
      </c>
      <c r="H351" s="12">
        <f>(IF(G351 &lt; Daily!ntcr, Daily!base_int*100, IF(G351 &gt; Daily!ctcr, Daily!upper_limit_int*100, (Daily!base_int + ((G351 - Daily!ntcr) / (Daily!ctcr - Daily!ntcr)) ^ Daily!exponent * (Daily!upper_limit_int - Daily!base_int)) * 100)))/100</f>
        <v>0.5</v>
      </c>
      <c r="I351" s="51"/>
      <c r="J351" s="55">
        <f t="shared" si="4"/>
        <v>0.5</v>
      </c>
      <c r="K351" s="50">
        <f t="shared" si="5"/>
        <v>0</v>
      </c>
      <c r="L351" s="50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</row>
    <row r="352" spans="1:29" ht="15.75" customHeight="1">
      <c r="A352" s="1">
        <v>45367</v>
      </c>
      <c r="B352" s="20">
        <v>1710547200</v>
      </c>
      <c r="C352" s="20">
        <v>0.73088399999999998</v>
      </c>
      <c r="D352" s="20">
        <v>0.72701099999999996</v>
      </c>
      <c r="E352" s="20">
        <v>122000000</v>
      </c>
      <c r="F352" s="20">
        <v>22002637</v>
      </c>
      <c r="G352" s="37">
        <f t="shared" si="3"/>
        <v>4.031123269451748</v>
      </c>
      <c r="H352" s="12">
        <f>(IF(G352 &lt; Daily!ntcr, Daily!base_int*100, IF(G352 &gt; Daily!ctcr, Daily!upper_limit_int*100, (Daily!base_int + ((G352 - Daily!ntcr) / (Daily!ctcr - Daily!ntcr)) ^ Daily!exponent * (Daily!upper_limit_int - Daily!base_int)) * 100)))/100</f>
        <v>0.5</v>
      </c>
      <c r="I352" s="51"/>
      <c r="J352" s="55">
        <f t="shared" si="4"/>
        <v>0.5</v>
      </c>
      <c r="K352" s="50">
        <f t="shared" si="5"/>
        <v>0</v>
      </c>
      <c r="L352" s="50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</row>
    <row r="353" spans="1:29" ht="15.75" customHeight="1">
      <c r="A353" s="1">
        <v>45368</v>
      </c>
      <c r="B353" s="20">
        <v>1710633600</v>
      </c>
      <c r="C353" s="20">
        <v>0.88525299999999996</v>
      </c>
      <c r="D353" s="20">
        <v>0.65823699999999996</v>
      </c>
      <c r="E353" s="20">
        <v>122000000</v>
      </c>
      <c r="F353" s="20">
        <v>21927950</v>
      </c>
      <c r="G353" s="37">
        <f t="shared" si="3"/>
        <v>3.6622171247198212</v>
      </c>
      <c r="H353" s="12">
        <f>(IF(G353 &lt; Daily!ntcr, Daily!base_int*100, IF(G353 &gt; Daily!ctcr, Daily!upper_limit_int*100, (Daily!base_int + ((G353 - Daily!ntcr) / (Daily!ctcr - Daily!ntcr)) ^ Daily!exponent * (Daily!upper_limit_int - Daily!base_int)) * 100)))/100</f>
        <v>0.5</v>
      </c>
      <c r="I353" s="51"/>
      <c r="J353" s="55">
        <f t="shared" si="4"/>
        <v>0.5</v>
      </c>
      <c r="K353" s="50">
        <f t="shared" si="5"/>
        <v>0</v>
      </c>
      <c r="L353" s="50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</row>
    <row r="354" spans="1:29" ht="15.75" customHeight="1">
      <c r="A354" s="1">
        <v>45369</v>
      </c>
      <c r="B354" s="20">
        <v>1710720000</v>
      </c>
      <c r="C354" s="20">
        <v>0.76039400000000001</v>
      </c>
      <c r="D354" s="20">
        <v>0.68177200000000004</v>
      </c>
      <c r="E354" s="20">
        <v>122000000</v>
      </c>
      <c r="F354" s="20">
        <v>21861075</v>
      </c>
      <c r="G354" s="37">
        <f t="shared" si="3"/>
        <v>3.8047618426815699</v>
      </c>
      <c r="H354" s="12">
        <f>(IF(G354 &lt; Daily!ntcr, Daily!base_int*100, IF(G354 &gt; Daily!ctcr, Daily!upper_limit_int*100, (Daily!base_int + ((G354 - Daily!ntcr) / (Daily!ctcr - Daily!ntcr)) ^ Daily!exponent * (Daily!upper_limit_int - Daily!base_int)) * 100)))/100</f>
        <v>0.5</v>
      </c>
      <c r="I354" s="51"/>
      <c r="J354" s="55">
        <f t="shared" si="4"/>
        <v>0.5</v>
      </c>
      <c r="K354" s="50">
        <f t="shared" si="5"/>
        <v>0</v>
      </c>
      <c r="L354" s="50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</row>
    <row r="355" spans="1:29" ht="15.75" customHeight="1">
      <c r="A355" s="1">
        <v>45370</v>
      </c>
      <c r="B355" s="20">
        <v>1710806400</v>
      </c>
      <c r="C355" s="20">
        <v>0.78120199999999995</v>
      </c>
      <c r="D355" s="20">
        <v>0.66232800000000003</v>
      </c>
      <c r="E355" s="20">
        <v>122000000</v>
      </c>
      <c r="F355" s="20">
        <v>21837446</v>
      </c>
      <c r="G355" s="37">
        <f t="shared" si="3"/>
        <v>3.7002502948375922</v>
      </c>
      <c r="H355" s="12">
        <f>(IF(G355 &lt; Daily!ntcr, Daily!base_int*100, IF(G355 &gt; Daily!ctcr, Daily!upper_limit_int*100, (Daily!base_int + ((G355 - Daily!ntcr) / (Daily!ctcr - Daily!ntcr)) ^ Daily!exponent * (Daily!upper_limit_int - Daily!base_int)) * 100)))/100</f>
        <v>0.5</v>
      </c>
      <c r="I355" s="51"/>
      <c r="J355" s="55">
        <f t="shared" si="4"/>
        <v>0.5</v>
      </c>
      <c r="K355" s="50">
        <f t="shared" si="5"/>
        <v>0</v>
      </c>
      <c r="L355" s="50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</row>
    <row r="356" spans="1:29" ht="15.75" customHeight="1">
      <c r="A356" s="1">
        <v>45371</v>
      </c>
      <c r="B356" s="20">
        <v>1710892800</v>
      </c>
      <c r="C356" s="20">
        <v>0.74445300000000003</v>
      </c>
      <c r="D356" s="20">
        <v>0.58601899999999996</v>
      </c>
      <c r="E356" s="20">
        <v>122000000</v>
      </c>
      <c r="F356" s="20">
        <v>21039493</v>
      </c>
      <c r="G356" s="37">
        <f t="shared" si="3"/>
        <v>3.3981008002426676</v>
      </c>
      <c r="H356" s="12">
        <f>(IF(G356 &lt; Daily!ntcr, Daily!base_int*100, IF(G356 &gt; Daily!ctcr, Daily!upper_limit_int*100, (Daily!base_int + ((G356 - Daily!ntcr) / (Daily!ctcr - Daily!ntcr)) ^ Daily!exponent * (Daily!upper_limit_int - Daily!base_int)) * 100)))/100</f>
        <v>0.47282688006471141</v>
      </c>
      <c r="I356" s="51"/>
      <c r="J356" s="55">
        <f t="shared" si="4"/>
        <v>0.49818845867098077</v>
      </c>
      <c r="K356" s="50">
        <f t="shared" si="5"/>
        <v>-3.6230826580384567E-3</v>
      </c>
      <c r="L356" s="50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</row>
    <row r="357" spans="1:29" ht="15.75" customHeight="1">
      <c r="A357" s="1">
        <v>45372</v>
      </c>
      <c r="B357" s="20">
        <v>1710979200</v>
      </c>
      <c r="C357" s="20">
        <v>0.81358200000000003</v>
      </c>
      <c r="D357" s="20">
        <v>0.63914000000000004</v>
      </c>
      <c r="E357" s="20">
        <v>122000000</v>
      </c>
      <c r="F357" s="20">
        <v>20545534</v>
      </c>
      <c r="G357" s="37">
        <f t="shared" si="3"/>
        <v>3.7952325794987853</v>
      </c>
      <c r="H357" s="12">
        <f>(IF(G357 &lt; Daily!ntcr, Daily!base_int*100, IF(G357 &gt; Daily!ctcr, Daily!upper_limit_int*100, (Daily!base_int + ((G357 - Daily!ntcr) / (Daily!ctcr - Daily!ntcr)) ^ Daily!exponent * (Daily!upper_limit_int - Daily!base_int)) * 100)))/100</f>
        <v>0.5</v>
      </c>
      <c r="I357" s="51"/>
      <c r="J357" s="55">
        <f t="shared" si="4"/>
        <v>0.49818845867098077</v>
      </c>
      <c r="K357" s="50">
        <f t="shared" si="5"/>
        <v>0</v>
      </c>
      <c r="L357" s="50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</row>
    <row r="358" spans="1:29" ht="15.75" customHeight="1">
      <c r="A358" s="1">
        <v>45373</v>
      </c>
      <c r="B358" s="20">
        <v>1711065600</v>
      </c>
      <c r="C358" s="20">
        <v>0.84024399999999999</v>
      </c>
      <c r="D358" s="20">
        <v>0.63277600000000001</v>
      </c>
      <c r="E358" s="20">
        <v>122000000</v>
      </c>
      <c r="F358" s="20">
        <v>20705586</v>
      </c>
      <c r="G358" s="37">
        <f t="shared" si="3"/>
        <v>3.7283983172463699</v>
      </c>
      <c r="H358" s="12">
        <f>(IF(G358 &lt; Daily!ntcr, Daily!base_int*100, IF(G358 &gt; Daily!ctcr, Daily!upper_limit_int*100, (Daily!base_int + ((G358 - Daily!ntcr) / (Daily!ctcr - Daily!ntcr)) ^ Daily!exponent * (Daily!upper_limit_int - Daily!base_int)) * 100)))/100</f>
        <v>0.5</v>
      </c>
      <c r="I358" s="51"/>
      <c r="J358" s="55">
        <f t="shared" si="4"/>
        <v>0.49818845867098077</v>
      </c>
      <c r="K358" s="50">
        <f t="shared" si="5"/>
        <v>0</v>
      </c>
      <c r="L358" s="50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</row>
    <row r="359" spans="1:29" ht="15.75" customHeight="1">
      <c r="A359" s="1">
        <v>45374</v>
      </c>
      <c r="B359" s="20">
        <v>1711152000</v>
      </c>
      <c r="C359" s="20">
        <v>0.82747199999999999</v>
      </c>
      <c r="D359" s="20">
        <v>0.61230399999999996</v>
      </c>
      <c r="E359" s="20">
        <v>122000000</v>
      </c>
      <c r="F359" s="20">
        <v>20736861</v>
      </c>
      <c r="G359" s="37">
        <f t="shared" si="3"/>
        <v>3.602333448635259</v>
      </c>
      <c r="H359" s="12">
        <f>(IF(G359 &lt; Daily!ntcr, Daily!base_int*100, IF(G359 &gt; Daily!ctcr, Daily!upper_limit_int*100, (Daily!base_int + ((G359 - Daily!ntcr) / (Daily!ctcr - Daily!ntcr)) ^ Daily!exponent * (Daily!upper_limit_int - Daily!base_int)) * 100)))/100</f>
        <v>0.5</v>
      </c>
      <c r="I359" s="51"/>
      <c r="J359" s="55">
        <f t="shared" si="4"/>
        <v>0.49818845867098077</v>
      </c>
      <c r="K359" s="50">
        <f t="shared" si="5"/>
        <v>0</v>
      </c>
      <c r="L359" s="50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</row>
    <row r="360" spans="1:29" ht="15.75" customHeight="1">
      <c r="A360" s="1">
        <v>45375</v>
      </c>
      <c r="B360" s="20">
        <v>1711238400</v>
      </c>
      <c r="C360" s="20">
        <v>0.81967999999999996</v>
      </c>
      <c r="D360" s="20">
        <v>0.62620699999999996</v>
      </c>
      <c r="E360" s="20">
        <v>122000000</v>
      </c>
      <c r="F360" s="20">
        <v>20758454</v>
      </c>
      <c r="G360" s="37">
        <f t="shared" si="3"/>
        <v>3.6802959411139193</v>
      </c>
      <c r="H360" s="12">
        <f>(IF(G360 &lt; Daily!ntcr, Daily!base_int*100, IF(G360 &gt; Daily!ctcr, Daily!upper_limit_int*100, (Daily!base_int + ((G360 - Daily!ntcr) / (Daily!ctcr - Daily!ntcr)) ^ Daily!exponent * (Daily!upper_limit_int - Daily!base_int)) * 100)))/100</f>
        <v>0.5</v>
      </c>
      <c r="I360" s="51"/>
      <c r="J360" s="55">
        <f t="shared" si="4"/>
        <v>0.49818845867098077</v>
      </c>
      <c r="K360" s="50">
        <f t="shared" si="5"/>
        <v>0</v>
      </c>
      <c r="L360" s="50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</row>
    <row r="361" spans="1:29" ht="15.75" customHeight="1">
      <c r="A361" s="1">
        <v>45376</v>
      </c>
      <c r="B361" s="20">
        <v>1711324800</v>
      </c>
      <c r="C361" s="20">
        <v>0.843445</v>
      </c>
      <c r="D361" s="20">
        <v>0.64602499999999996</v>
      </c>
      <c r="E361" s="20">
        <v>122000000</v>
      </c>
      <c r="F361" s="20">
        <v>20759554</v>
      </c>
      <c r="G361" s="37">
        <f t="shared" si="3"/>
        <v>3.7965675948529531</v>
      </c>
      <c r="H361" s="12">
        <f>(IF(G361 &lt; Daily!ntcr, Daily!base_int*100, IF(G361 &gt; Daily!ctcr, Daily!upper_limit_int*100, (Daily!base_int + ((G361 - Daily!ntcr) / (Daily!ctcr - Daily!ntcr)) ^ Daily!exponent * (Daily!upper_limit_int - Daily!base_int)) * 100)))/100</f>
        <v>0.5</v>
      </c>
      <c r="I361" s="51">
        <f>AVERAGE(H347:H361)</f>
        <v>0.49818845867098077</v>
      </c>
      <c r="J361" s="55">
        <f t="shared" si="4"/>
        <v>0.49818845867098077</v>
      </c>
      <c r="K361" s="50">
        <f t="shared" si="5"/>
        <v>0</v>
      </c>
      <c r="L361" s="50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 t="e">
        <f>AVERAGE(W347:W361)</f>
        <v>#DIV/0!</v>
      </c>
      <c r="Y361" s="51"/>
      <c r="Z361" s="51"/>
      <c r="AA361" s="51"/>
      <c r="AB361" s="51"/>
      <c r="AC361" s="51"/>
    </row>
    <row r="362" spans="1:29" ht="15.75" customHeight="1">
      <c r="A362" s="1">
        <v>45377</v>
      </c>
      <c r="B362" s="20">
        <v>1711411200</v>
      </c>
      <c r="C362" s="20">
        <v>0.837704</v>
      </c>
      <c r="D362" s="20">
        <v>0.65620000000000001</v>
      </c>
      <c r="E362" s="20">
        <v>126000000</v>
      </c>
      <c r="F362" s="20">
        <v>21666246</v>
      </c>
      <c r="G362" s="37">
        <f t="shared" si="3"/>
        <v>3.8161294762369078</v>
      </c>
      <c r="H362" s="12">
        <f>(IF(G362 &lt; Daily!ntcr, Daily!base_int*100, IF(G362 &gt; Daily!ctcr, Daily!upper_limit_int*100, (Daily!base_int + ((G362 - Daily!ntcr) / (Daily!ctcr - Daily!ntcr)) ^ Daily!exponent * (Daily!upper_limit_int - Daily!base_int)) * 100)))/100</f>
        <v>0.5</v>
      </c>
      <c r="I362" s="51"/>
      <c r="J362" s="55">
        <f t="shared" si="4"/>
        <v>0.49818845867098077</v>
      </c>
      <c r="K362" s="50">
        <f t="shared" si="5"/>
        <v>0</v>
      </c>
      <c r="L362" s="50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</row>
    <row r="363" spans="1:29" ht="15.75" customHeight="1">
      <c r="A363" s="1">
        <v>45378</v>
      </c>
      <c r="B363" s="20">
        <v>1711497600</v>
      </c>
      <c r="C363" s="20">
        <v>0.83821400000000001</v>
      </c>
      <c r="D363" s="20">
        <v>0.66537900000000005</v>
      </c>
      <c r="E363" s="20">
        <v>126000000</v>
      </c>
      <c r="F363" s="20">
        <v>21852570</v>
      </c>
      <c r="G363" s="37">
        <f t="shared" si="3"/>
        <v>3.836516894809169</v>
      </c>
      <c r="H363" s="12">
        <f>(IF(G363 &lt; Daily!ntcr, Daily!base_int*100, IF(G363 &gt; Daily!ctcr, Daily!upper_limit_int*100, (Daily!base_int + ((G363 - Daily!ntcr) / (Daily!ctcr - Daily!ntcr)) ^ Daily!exponent * (Daily!upper_limit_int - Daily!base_int)) * 100)))/100</f>
        <v>0.5</v>
      </c>
      <c r="I363" s="51"/>
      <c r="J363" s="55">
        <f t="shared" si="4"/>
        <v>0.49818845867098077</v>
      </c>
      <c r="K363" s="50">
        <f t="shared" si="5"/>
        <v>0</v>
      </c>
      <c r="L363" s="50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</row>
    <row r="364" spans="1:29" ht="15.75" customHeight="1">
      <c r="A364" s="1">
        <v>45379</v>
      </c>
      <c r="B364" s="20">
        <v>1711584000</v>
      </c>
      <c r="C364" s="20">
        <v>0.88278199999999996</v>
      </c>
      <c r="D364" s="20">
        <v>0.64815699999999998</v>
      </c>
      <c r="E364" s="20">
        <v>126000000</v>
      </c>
      <c r="F364" s="20">
        <v>21834001</v>
      </c>
      <c r="G364" s="37">
        <f t="shared" si="3"/>
        <v>3.7403947173951306</v>
      </c>
      <c r="H364" s="12">
        <f>(IF(G364 &lt; Daily!ntcr, Daily!base_int*100, IF(G364 &gt; Daily!ctcr, Daily!upper_limit_int*100, (Daily!base_int + ((G364 - Daily!ntcr) / (Daily!ctcr - Daily!ntcr)) ^ Daily!exponent * (Daily!upper_limit_int - Daily!base_int)) * 100)))/100</f>
        <v>0.5</v>
      </c>
      <c r="I364" s="51"/>
      <c r="J364" s="55">
        <f t="shared" si="4"/>
        <v>0.49818845867098077</v>
      </c>
      <c r="K364" s="50">
        <f t="shared" si="5"/>
        <v>0</v>
      </c>
      <c r="L364" s="50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</row>
    <row r="365" spans="1:29" ht="15.75" customHeight="1">
      <c r="A365" s="1">
        <v>45380</v>
      </c>
      <c r="B365" s="20">
        <v>1711670400</v>
      </c>
      <c r="C365" s="20">
        <v>0.88458999999999999</v>
      </c>
      <c r="D365" s="20">
        <v>0.65017599999999998</v>
      </c>
      <c r="E365" s="20">
        <v>126000000</v>
      </c>
      <c r="F365" s="20">
        <v>21823239</v>
      </c>
      <c r="G365" s="37">
        <f t="shared" si="3"/>
        <v>3.7538962937628093</v>
      </c>
      <c r="H365" s="12">
        <f>(IF(G365 &lt; Daily!ntcr, Daily!base_int*100, IF(G365 &gt; Daily!ctcr, Daily!upper_limit_int*100, (Daily!base_int + ((G365 - Daily!ntcr) / (Daily!ctcr - Daily!ntcr)) ^ Daily!exponent * (Daily!upper_limit_int - Daily!base_int)) * 100)))/100</f>
        <v>0.5</v>
      </c>
      <c r="I365" s="51"/>
      <c r="J365" s="55">
        <f t="shared" si="4"/>
        <v>0.49818845867098077</v>
      </c>
      <c r="K365" s="50">
        <f t="shared" si="5"/>
        <v>0</v>
      </c>
      <c r="L365" s="50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</row>
    <row r="366" spans="1:29" ht="15.75" customHeight="1">
      <c r="A366" s="1">
        <v>45381</v>
      </c>
      <c r="B366" s="20">
        <v>1711756800</v>
      </c>
      <c r="C366" s="20">
        <v>0.90010500000000004</v>
      </c>
      <c r="D366" s="20">
        <v>0.66424399999999995</v>
      </c>
      <c r="E366" s="20">
        <v>126000000</v>
      </c>
      <c r="F366" s="20">
        <v>21837799</v>
      </c>
      <c r="G366" s="37">
        <f t="shared" si="3"/>
        <v>3.8325631626154264</v>
      </c>
      <c r="H366" s="12">
        <f>(IF(G366 &lt; Daily!ntcr, Daily!base_int*100, IF(G366 &gt; Daily!ctcr, Daily!upper_limit_int*100, (Daily!base_int + ((G366 - Daily!ntcr) / (Daily!ctcr - Daily!ntcr)) ^ Daily!exponent * (Daily!upper_limit_int - Daily!base_int)) * 100)))/100</f>
        <v>0.5</v>
      </c>
      <c r="I366" s="51"/>
      <c r="J366" s="55">
        <f t="shared" si="4"/>
        <v>0.49818845867098077</v>
      </c>
      <c r="K366" s="50">
        <f t="shared" si="5"/>
        <v>0</v>
      </c>
      <c r="L366" s="50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</row>
    <row r="367" spans="1:29" ht="15.75" customHeight="1">
      <c r="A367" s="1">
        <v>45382</v>
      </c>
      <c r="B367" s="20">
        <v>1711843200</v>
      </c>
      <c r="C367" s="20">
        <v>0.83689999999999998</v>
      </c>
      <c r="D367" s="20">
        <v>0.64448700000000003</v>
      </c>
      <c r="E367" s="20">
        <v>126000000</v>
      </c>
      <c r="F367" s="20">
        <v>21946474</v>
      </c>
      <c r="G367" s="37">
        <f t="shared" si="3"/>
        <v>3.7001552960170274</v>
      </c>
      <c r="H367" s="12">
        <f>(IF(G367 &lt; Daily!ntcr, Daily!base_int*100, IF(G367 &gt; Daily!ctcr, Daily!upper_limit_int*100, (Daily!base_int + ((G367 - Daily!ntcr) / (Daily!ctcr - Daily!ntcr)) ^ Daily!exponent * (Daily!upper_limit_int - Daily!base_int)) * 100)))/100</f>
        <v>0.5</v>
      </c>
      <c r="I367" s="51"/>
      <c r="J367" s="55">
        <f t="shared" si="4"/>
        <v>0.49818845867098077</v>
      </c>
      <c r="K367" s="50">
        <f t="shared" si="5"/>
        <v>0</v>
      </c>
      <c r="L367" s="50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</row>
    <row r="368" spans="1:29" ht="15.75" customHeight="1">
      <c r="A368" s="1">
        <v>45383</v>
      </c>
      <c r="B368" s="20">
        <v>1711929600</v>
      </c>
      <c r="C368" s="20">
        <v>0.85600900000000002</v>
      </c>
      <c r="D368" s="20">
        <v>0.65044999999999997</v>
      </c>
      <c r="E368" s="20">
        <v>126000000</v>
      </c>
      <c r="F368" s="20">
        <v>21944378</v>
      </c>
      <c r="G368" s="37">
        <f t="shared" si="3"/>
        <v>3.734747004449158</v>
      </c>
      <c r="H368" s="12">
        <f>(IF(G368 &lt; Daily!ntcr, Daily!base_int*100, IF(G368 &gt; Daily!ctcr, Daily!upper_limit_int*100, (Daily!base_int + ((G368 - Daily!ntcr) / (Daily!ctcr - Daily!ntcr)) ^ Daily!exponent * (Daily!upper_limit_int - Daily!base_int)) * 100)))/100</f>
        <v>0.5</v>
      </c>
      <c r="I368" s="51"/>
      <c r="J368" s="55">
        <f t="shared" si="4"/>
        <v>0.49818845867098077</v>
      </c>
      <c r="K368" s="50">
        <f t="shared" si="5"/>
        <v>0</v>
      </c>
      <c r="L368" s="50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</row>
    <row r="369" spans="1:29" ht="15.75" customHeight="1">
      <c r="A369" s="1">
        <v>45384</v>
      </c>
      <c r="B369" s="20">
        <v>1712016000</v>
      </c>
      <c r="C369" s="20">
        <v>0.81215999999999999</v>
      </c>
      <c r="D369" s="20">
        <v>0.62224000000000002</v>
      </c>
      <c r="E369" s="20">
        <v>126000000</v>
      </c>
      <c r="F369" s="20">
        <v>21932778</v>
      </c>
      <c r="G369" s="37">
        <f t="shared" si="3"/>
        <v>3.5746607201331266</v>
      </c>
      <c r="H369" s="12">
        <f>(IF(G369 &lt; Daily!ntcr, Daily!base_int*100, IF(G369 &gt; Daily!ctcr, Daily!upper_limit_int*100, (Daily!base_int + ((G369 - Daily!ntcr) / (Daily!ctcr - Daily!ntcr)) ^ Daily!exponent * (Daily!upper_limit_int - Daily!base_int)) * 100)))/100</f>
        <v>0.5</v>
      </c>
      <c r="I369" s="51"/>
      <c r="J369" s="55">
        <f t="shared" si="4"/>
        <v>0.49818845867098077</v>
      </c>
      <c r="K369" s="50">
        <f t="shared" si="5"/>
        <v>0</v>
      </c>
      <c r="L369" s="50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</row>
    <row r="370" spans="1:29" ht="15.75" customHeight="1">
      <c r="A370" s="1">
        <v>45385</v>
      </c>
      <c r="B370" s="20">
        <v>1712102400</v>
      </c>
      <c r="C370" s="20">
        <v>0.78787499999999999</v>
      </c>
      <c r="D370" s="20">
        <v>0.580372</v>
      </c>
      <c r="E370" s="20">
        <v>126000000</v>
      </c>
      <c r="F370" s="20">
        <v>21719073</v>
      </c>
      <c r="G370" s="37">
        <f t="shared" si="3"/>
        <v>3.3669425946494127</v>
      </c>
      <c r="H370" s="12">
        <f>(IF(G370 &lt; Daily!ntcr, Daily!base_int*100, IF(G370 &gt; Daily!ctcr, Daily!upper_limit_int*100, (Daily!base_int + ((G370 - Daily!ntcr) / (Daily!ctcr - Daily!ntcr)) ^ Daily!exponent * (Daily!upper_limit_int - Daily!base_int)) * 100)))/100</f>
        <v>0.46451802523984342</v>
      </c>
      <c r="I370" s="51"/>
      <c r="J370" s="55">
        <f t="shared" si="4"/>
        <v>0.4958229936869703</v>
      </c>
      <c r="K370" s="50">
        <f t="shared" si="5"/>
        <v>-4.7481328457925631E-3</v>
      </c>
      <c r="L370" s="50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</row>
    <row r="371" spans="1:29" ht="15.75" customHeight="1">
      <c r="A371" s="1">
        <v>45386</v>
      </c>
      <c r="B371" s="20">
        <v>1712188800</v>
      </c>
      <c r="C371" s="20">
        <v>0.81320400000000004</v>
      </c>
      <c r="D371" s="20">
        <v>0.57174700000000001</v>
      </c>
      <c r="E371" s="20">
        <v>126000000</v>
      </c>
      <c r="F371" s="20">
        <v>21674232</v>
      </c>
      <c r="G371" s="37">
        <f t="shared" si="3"/>
        <v>3.3237681501240735</v>
      </c>
      <c r="H371" s="12">
        <f>(IF(G371 &lt; Daily!ntcr, Daily!base_int*100, IF(G371 &gt; Daily!ctcr, Daily!upper_limit_int*100, (Daily!base_int + ((G371 - Daily!ntcr) / (Daily!ctcr - Daily!ntcr)) ^ Daily!exponent * (Daily!upper_limit_int - Daily!base_int)) * 100)))/100</f>
        <v>0.45300484003308628</v>
      </c>
      <c r="I371" s="51"/>
      <c r="J371" s="55">
        <f t="shared" si="4"/>
        <v>0.49450152435152867</v>
      </c>
      <c r="K371" s="50">
        <f t="shared" si="5"/>
        <v>-2.6652038172233494E-3</v>
      </c>
      <c r="L371" s="50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</row>
    <row r="372" spans="1:29" ht="15.75" customHeight="1">
      <c r="A372" s="1">
        <v>45387</v>
      </c>
      <c r="B372" s="20">
        <v>1712275200</v>
      </c>
      <c r="C372" s="20">
        <v>0.81206100000000003</v>
      </c>
      <c r="D372" s="20">
        <v>0.58246500000000001</v>
      </c>
      <c r="E372" s="20">
        <v>126000000</v>
      </c>
      <c r="F372" s="20">
        <v>21693098</v>
      </c>
      <c r="G372" s="37">
        <f t="shared" si="3"/>
        <v>3.3831308926000334</v>
      </c>
      <c r="H372" s="12">
        <f>(IF(G372 &lt; Daily!ntcr, Daily!base_int*100, IF(G372 &gt; Daily!ctcr, Daily!upper_limit_int*100, (Daily!base_int + ((G372 - Daily!ntcr) / (Daily!ctcr - Daily!ntcr)) ^ Daily!exponent * (Daily!upper_limit_int - Daily!base_int)) * 100)))/100</f>
        <v>0.46883490469334232</v>
      </c>
      <c r="I372" s="51"/>
      <c r="J372" s="55">
        <f t="shared" si="4"/>
        <v>0.49242385133108485</v>
      </c>
      <c r="K372" s="50">
        <f t="shared" si="5"/>
        <v>-4.2015502847405628E-3</v>
      </c>
      <c r="L372" s="50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</row>
    <row r="373" spans="1:29" ht="15.75" customHeight="1">
      <c r="A373" s="1">
        <v>45388</v>
      </c>
      <c r="B373" s="20">
        <v>1712361600</v>
      </c>
      <c r="C373" s="20">
        <v>0.8115</v>
      </c>
      <c r="D373" s="20">
        <v>0.575685</v>
      </c>
      <c r="E373" s="20">
        <v>126000000</v>
      </c>
      <c r="F373" s="20">
        <v>21658721</v>
      </c>
      <c r="G373" s="37">
        <f t="shared" si="3"/>
        <v>3.3490578691142474</v>
      </c>
      <c r="H373" s="12">
        <f>(IF(G373 &lt; Daily!ntcr, Daily!base_int*100, IF(G373 &gt; Daily!ctcr, Daily!upper_limit_int*100, (Daily!base_int + ((G373 - Daily!ntcr) / (Daily!ctcr - Daily!ntcr)) ^ Daily!exponent * (Daily!upper_limit_int - Daily!base_int)) * 100)))/100</f>
        <v>0.45974876509713269</v>
      </c>
      <c r="I373" s="51"/>
      <c r="J373" s="55">
        <f t="shared" si="4"/>
        <v>0.48974043567089365</v>
      </c>
      <c r="K373" s="50">
        <f t="shared" si="5"/>
        <v>-5.4494022841046208E-3</v>
      </c>
      <c r="L373" s="50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</row>
    <row r="374" spans="1:29" ht="15.75" customHeight="1">
      <c r="A374" s="1">
        <v>45389</v>
      </c>
      <c r="B374" s="20">
        <v>1712448000</v>
      </c>
      <c r="C374" s="20">
        <v>0.82403000000000004</v>
      </c>
      <c r="D374" s="20">
        <v>0.58375699999999997</v>
      </c>
      <c r="E374" s="20">
        <v>126000000</v>
      </c>
      <c r="F374" s="20">
        <v>21647474</v>
      </c>
      <c r="G374" s="37">
        <f t="shared" si="3"/>
        <v>3.3977812838578765</v>
      </c>
      <c r="H374" s="12">
        <f>(IF(G374 &lt; Daily!ntcr, Daily!base_int*100, IF(G374 &gt; Daily!ctcr, Daily!upper_limit_int*100, (Daily!base_int + ((G374 - Daily!ntcr) / (Daily!ctcr - Daily!ntcr)) ^ Daily!exponent * (Daily!upper_limit_int - Daily!base_int)) * 100)))/100</f>
        <v>0.47274167569543379</v>
      </c>
      <c r="I374" s="51"/>
      <c r="J374" s="55">
        <f t="shared" si="4"/>
        <v>0.48792321405058925</v>
      </c>
      <c r="K374" s="50">
        <f t="shared" si="5"/>
        <v>-3.710581132258306E-3</v>
      </c>
      <c r="L374" s="50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</row>
    <row r="375" spans="1:29" ht="15.75" customHeight="1">
      <c r="A375" s="1">
        <v>45390</v>
      </c>
      <c r="B375" s="20">
        <v>1712534400</v>
      </c>
      <c r="C375" s="20">
        <v>0.82810700000000004</v>
      </c>
      <c r="D375" s="20">
        <v>0.58891400000000005</v>
      </c>
      <c r="E375" s="20">
        <v>126000000</v>
      </c>
      <c r="F375" s="20">
        <v>21662149</v>
      </c>
      <c r="G375" s="37">
        <f t="shared" si="3"/>
        <v>3.4254756534081636</v>
      </c>
      <c r="H375" s="12">
        <f>(IF(G375 &lt; Daily!ntcr, Daily!base_int*100, IF(G375 &gt; Daily!ctcr, Daily!upper_limit_int*100, (Daily!base_int + ((G375 - Daily!ntcr) / (Daily!ctcr - Daily!ntcr)) ^ Daily!exponent * (Daily!upper_limit_int - Daily!base_int)) * 100)))/100</f>
        <v>0.48012684090884361</v>
      </c>
      <c r="I375" s="51"/>
      <c r="J375" s="55">
        <f t="shared" si="4"/>
        <v>0.48659833677784547</v>
      </c>
      <c r="K375" s="50">
        <f t="shared" si="5"/>
        <v>-2.7153396981156597E-3</v>
      </c>
      <c r="L375" s="50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</row>
    <row r="376" spans="1:29" ht="15.75" customHeight="1">
      <c r="A376" s="1">
        <v>45391</v>
      </c>
      <c r="B376" s="20">
        <v>1712620800</v>
      </c>
      <c r="C376" s="20">
        <v>0.83583700000000005</v>
      </c>
      <c r="D376" s="20">
        <v>0.61394599999999999</v>
      </c>
      <c r="E376" s="20">
        <v>126000000</v>
      </c>
      <c r="F376" s="20">
        <v>21713389</v>
      </c>
      <c r="G376" s="37">
        <f t="shared" si="3"/>
        <v>3.562649570732602</v>
      </c>
      <c r="H376" s="12">
        <f>(IF(G376 &lt; Daily!ntcr, Daily!base_int*100, IF(G376 &gt; Daily!ctcr, Daily!upper_limit_int*100, (Daily!base_int + ((G376 - Daily!ntcr) / (Daily!ctcr - Daily!ntcr)) ^ Daily!exponent * (Daily!upper_limit_int - Daily!base_int)) * 100)))/100</f>
        <v>0.5</v>
      </c>
      <c r="I376" s="51">
        <f>AVERAGE(H362:H376)</f>
        <v>0.48659833677784547</v>
      </c>
      <c r="J376" s="55">
        <f t="shared" si="4"/>
        <v>0.48659833677784547</v>
      </c>
      <c r="K376" s="50">
        <f t="shared" si="5"/>
        <v>0</v>
      </c>
      <c r="L376" s="50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 t="e">
        <f>AVERAGE(W362:W376)</f>
        <v>#DIV/0!</v>
      </c>
      <c r="Y376" s="51"/>
      <c r="Z376" s="51"/>
      <c r="AA376" s="51"/>
      <c r="AB376" s="51"/>
      <c r="AC376" s="51"/>
    </row>
    <row r="377" spans="1:29" ht="15.75" customHeight="1">
      <c r="A377" s="1">
        <v>45392</v>
      </c>
      <c r="B377" s="20">
        <v>1712707200</v>
      </c>
      <c r="C377" s="20">
        <v>0.81894900000000004</v>
      </c>
      <c r="D377" s="20">
        <v>0.59221999999999997</v>
      </c>
      <c r="E377" s="20">
        <v>126000000</v>
      </c>
      <c r="F377" s="20">
        <v>21683419</v>
      </c>
      <c r="G377" s="37">
        <f t="shared" si="3"/>
        <v>3.4413262963742017</v>
      </c>
      <c r="H377" s="12">
        <f>(IF(G377 &lt; Daily!ntcr, Daily!base_int*100, IF(G377 &gt; Daily!ctcr, Daily!upper_limit_int*100, (Daily!base_int + ((G377 - Daily!ntcr) / (Daily!ctcr - Daily!ntcr)) ^ Daily!exponent * (Daily!upper_limit_int - Daily!base_int)) * 100)))/100</f>
        <v>0.48435367903312054</v>
      </c>
      <c r="I377" s="51"/>
      <c r="J377" s="55">
        <f t="shared" si="4"/>
        <v>0.48555524871338684</v>
      </c>
      <c r="K377" s="50">
        <f t="shared" si="5"/>
        <v>-2.1436326136372585E-3</v>
      </c>
      <c r="L377" s="50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</row>
    <row r="378" spans="1:29" ht="15.75" customHeight="1">
      <c r="A378" s="1">
        <v>45393</v>
      </c>
      <c r="B378" s="20">
        <v>1712793600</v>
      </c>
      <c r="C378" s="20">
        <v>0.86660800000000004</v>
      </c>
      <c r="D378" s="20">
        <v>0.58572100000000005</v>
      </c>
      <c r="E378" s="20">
        <v>126000000</v>
      </c>
      <c r="F378" s="20">
        <v>21623639</v>
      </c>
      <c r="G378" s="37">
        <f t="shared" si="3"/>
        <v>3.4129706845364929</v>
      </c>
      <c r="H378" s="12">
        <f>(IF(G378 &lt; Daily!ntcr, Daily!base_int*100, IF(G378 &gt; Daily!ctcr, Daily!upper_limit_int*100, (Daily!base_int + ((G378 - Daily!ntcr) / (Daily!ctcr - Daily!ntcr)) ^ Daily!exponent * (Daily!upper_limit_int - Daily!base_int)) * 100)))/100</f>
        <v>0.47679218254306477</v>
      </c>
      <c r="I378" s="51"/>
      <c r="J378" s="55">
        <f t="shared" si="4"/>
        <v>0.48400806088292453</v>
      </c>
      <c r="K378" s="50">
        <f t="shared" si="5"/>
        <v>-3.186430039757604E-3</v>
      </c>
      <c r="L378" s="50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</row>
    <row r="379" spans="1:29" ht="15.75" customHeight="1">
      <c r="A379" s="1">
        <v>45394</v>
      </c>
      <c r="B379" s="20">
        <v>1712880000</v>
      </c>
      <c r="C379" s="20">
        <v>0.85570500000000005</v>
      </c>
      <c r="D379" s="20">
        <v>0.58618000000000003</v>
      </c>
      <c r="E379" s="20">
        <v>126000000</v>
      </c>
      <c r="F379" s="20">
        <v>21632886</v>
      </c>
      <c r="G379" s="37">
        <f t="shared" si="3"/>
        <v>3.4141852363110496</v>
      </c>
      <c r="H379" s="12">
        <f>(IF(G379 &lt; Daily!ntcr, Daily!base_int*100, IF(G379 &gt; Daily!ctcr, Daily!upper_limit_int*100, (Daily!base_int + ((G379 - Daily!ntcr) / (Daily!ctcr - Daily!ntcr)) ^ Daily!exponent * (Daily!upper_limit_int - Daily!base_int)) * 100)))/100</f>
        <v>0.47711606301627996</v>
      </c>
      <c r="I379" s="51"/>
      <c r="J379" s="55">
        <f t="shared" si="4"/>
        <v>0.48248246508400983</v>
      </c>
      <c r="K379" s="50">
        <f t="shared" si="5"/>
        <v>-3.1520049400245442E-3</v>
      </c>
      <c r="L379" s="50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</row>
    <row r="380" spans="1:29" ht="15.75" customHeight="1">
      <c r="A380" s="1">
        <v>45395</v>
      </c>
      <c r="B380" s="20">
        <v>1712966400</v>
      </c>
      <c r="C380" s="20">
        <v>0.83560199999999996</v>
      </c>
      <c r="D380" s="20">
        <v>0.50453400000000004</v>
      </c>
      <c r="E380" s="20">
        <v>126000000</v>
      </c>
      <c r="F380" s="20">
        <v>19393405</v>
      </c>
      <c r="G380" s="37">
        <f t="shared" si="3"/>
        <v>3.2779846550928013</v>
      </c>
      <c r="H380" s="12">
        <f>(IF(G380 &lt; Daily!ntcr, Daily!base_int*100, IF(G380 &gt; Daily!ctcr, Daily!upper_limit_int*100, (Daily!base_int + ((G380 - Daily!ntcr) / (Daily!ctcr - Daily!ntcr)) ^ Daily!exponent * (Daily!upper_limit_int - Daily!base_int)) * 100)))/100</f>
        <v>0.44079590802474711</v>
      </c>
      <c r="I380" s="51"/>
      <c r="J380" s="55">
        <f t="shared" si="4"/>
        <v>0.47853552561899293</v>
      </c>
      <c r="K380" s="50">
        <f t="shared" si="5"/>
        <v>-8.1804827131481961E-3</v>
      </c>
      <c r="L380" s="50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</row>
    <row r="381" spans="1:29" ht="15.75" customHeight="1">
      <c r="A381" s="1">
        <v>45396</v>
      </c>
      <c r="B381" s="20">
        <v>1713052800</v>
      </c>
      <c r="C381" s="20">
        <v>0.85350599999999999</v>
      </c>
      <c r="D381" s="20">
        <v>0.44902799999999998</v>
      </c>
      <c r="E381" s="20">
        <v>125000000</v>
      </c>
      <c r="F381" s="20">
        <v>17655638</v>
      </c>
      <c r="G381" s="37">
        <f t="shared" si="3"/>
        <v>3.1790694847730792</v>
      </c>
      <c r="H381" s="12">
        <f>(IF(G381 &lt; Daily!ntcr, Daily!base_int*100, IF(G381 &gt; Daily!ctcr, Daily!upper_limit_int*100, (Daily!base_int + ((G381 - Daily!ntcr) / (Daily!ctcr - Daily!ntcr)) ^ Daily!exponent * (Daily!upper_limit_int - Daily!base_int)) * 100)))/100</f>
        <v>0.41441852927282119</v>
      </c>
      <c r="I381" s="51"/>
      <c r="J381" s="55">
        <f t="shared" si="4"/>
        <v>0.47283009423718109</v>
      </c>
      <c r="K381" s="50">
        <f t="shared" si="5"/>
        <v>-1.1922691370576444E-2</v>
      </c>
      <c r="L381" s="50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</row>
    <row r="382" spans="1:29" ht="15.75" customHeight="1">
      <c r="A382" s="1">
        <v>45397</v>
      </c>
      <c r="B382" s="20">
        <v>1713139200</v>
      </c>
      <c r="C382" s="20">
        <v>0.86979600000000001</v>
      </c>
      <c r="D382" s="20">
        <v>0.468727</v>
      </c>
      <c r="E382" s="20">
        <v>126000000</v>
      </c>
      <c r="F382" s="20">
        <v>17548199</v>
      </c>
      <c r="G382" s="37">
        <f t="shared" si="3"/>
        <v>3.3655648650895742</v>
      </c>
      <c r="H382" s="12">
        <f>(IF(G382 &lt; Daily!ntcr, Daily!base_int*100, IF(G382 &gt; Daily!ctcr, Daily!upper_limit_int*100, (Daily!base_int + ((G382 - Daily!ntcr) / (Daily!ctcr - Daily!ntcr)) ^ Daily!exponent * (Daily!upper_limit_int - Daily!base_int)) * 100)))/100</f>
        <v>0.46415063069055323</v>
      </c>
      <c r="I382" s="51"/>
      <c r="J382" s="55">
        <f t="shared" si="4"/>
        <v>0.47044013628321796</v>
      </c>
      <c r="K382" s="50">
        <f t="shared" si="5"/>
        <v>-5.0545808803029724E-3</v>
      </c>
      <c r="L382" s="50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</row>
    <row r="383" spans="1:29" ht="15.75" customHeight="1">
      <c r="A383" s="1">
        <v>45398</v>
      </c>
      <c r="B383" s="20">
        <v>1713225600</v>
      </c>
      <c r="C383" s="20">
        <v>0.88958199999999998</v>
      </c>
      <c r="D383" s="20">
        <v>0.46031300000000003</v>
      </c>
      <c r="E383" s="20">
        <v>126000000</v>
      </c>
      <c r="F383" s="20">
        <v>17579771</v>
      </c>
      <c r="G383" s="37">
        <f t="shared" si="3"/>
        <v>3.2992146484729523</v>
      </c>
      <c r="H383" s="12">
        <f>(IF(G383 &lt; Daily!ntcr, Daily!base_int*100, IF(G383 &gt; Daily!ctcr, Daily!upper_limit_int*100, (Daily!base_int + ((G383 - Daily!ntcr) / (Daily!ctcr - Daily!ntcr)) ^ Daily!exponent * (Daily!upper_limit_int - Daily!base_int)) * 100)))/100</f>
        <v>0.44645723959278727</v>
      </c>
      <c r="I383" s="51"/>
      <c r="J383" s="55">
        <f t="shared" si="4"/>
        <v>0.46687061892273712</v>
      </c>
      <c r="K383" s="50">
        <f t="shared" si="5"/>
        <v>-7.5876122915071731E-3</v>
      </c>
      <c r="L383" s="50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</row>
    <row r="384" spans="1:29" ht="15.75" customHeight="1">
      <c r="A384" s="1">
        <v>45399</v>
      </c>
      <c r="B384" s="20">
        <v>1713312000</v>
      </c>
      <c r="C384" s="20">
        <v>0.89646800000000004</v>
      </c>
      <c r="D384" s="20">
        <v>0.45835900000000002</v>
      </c>
      <c r="E384" s="20">
        <v>126000000</v>
      </c>
      <c r="F384" s="20">
        <v>17614927</v>
      </c>
      <c r="G384" s="37">
        <f t="shared" si="3"/>
        <v>3.2786530423884241</v>
      </c>
      <c r="H384" s="12">
        <f>(IF(G384 &lt; Daily!ntcr, Daily!base_int*100, IF(G384 &gt; Daily!ctcr, Daily!upper_limit_int*100, (Daily!base_int + ((G384 - Daily!ntcr) / (Daily!ctcr - Daily!ntcr)) ^ Daily!exponent * (Daily!upper_limit_int - Daily!base_int)) * 100)))/100</f>
        <v>0.44097414463691309</v>
      </c>
      <c r="I384" s="51"/>
      <c r="J384" s="55">
        <f t="shared" si="4"/>
        <v>0.46293556189853124</v>
      </c>
      <c r="K384" s="50">
        <f t="shared" si="5"/>
        <v>-8.4285814200210085E-3</v>
      </c>
      <c r="L384" s="50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</row>
    <row r="385" spans="1:29" ht="15.75" customHeight="1">
      <c r="A385" s="1">
        <v>45400</v>
      </c>
      <c r="B385" s="20">
        <v>1713398400</v>
      </c>
      <c r="C385" s="20">
        <v>0.90570600000000001</v>
      </c>
      <c r="D385" s="20">
        <v>0.44458999999999999</v>
      </c>
      <c r="E385" s="20">
        <v>126000000</v>
      </c>
      <c r="F385" s="20">
        <v>17699351</v>
      </c>
      <c r="G385" s="37">
        <f t="shared" si="3"/>
        <v>3.1649940158822774</v>
      </c>
      <c r="H385" s="12">
        <f>(IF(G385 &lt; Daily!ntcr, Daily!base_int*100, IF(G385 &gt; Daily!ctcr, Daily!upper_limit_int*100, (Daily!base_int + ((G385 - Daily!ntcr) / (Daily!ctcr - Daily!ntcr)) ^ Daily!exponent * (Daily!upper_limit_int - Daily!base_int)) * 100)))/100</f>
        <v>0.41066507090194071</v>
      </c>
      <c r="I385" s="51"/>
      <c r="J385" s="55">
        <f t="shared" si="4"/>
        <v>0.4593453649426712</v>
      </c>
      <c r="K385" s="50">
        <f t="shared" si="5"/>
        <v>-7.755284431242182E-3</v>
      </c>
      <c r="L385" s="50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</row>
    <row r="386" spans="1:29" ht="15.75" customHeight="1">
      <c r="A386" s="1">
        <v>45401</v>
      </c>
      <c r="B386" s="20">
        <v>1713484800</v>
      </c>
      <c r="C386" s="20">
        <v>0.92434400000000005</v>
      </c>
      <c r="D386" s="20">
        <v>0.45782800000000001</v>
      </c>
      <c r="E386" s="20">
        <v>126000000</v>
      </c>
      <c r="F386" s="20">
        <v>17689391</v>
      </c>
      <c r="G386" s="37">
        <f t="shared" si="3"/>
        <v>3.2610691911326963</v>
      </c>
      <c r="H386" s="12">
        <f>(IF(G386 &lt; Daily!ntcr, Daily!base_int*100, IF(G386 &gt; Daily!ctcr, Daily!upper_limit_int*100, (Daily!base_int + ((G386 - Daily!ntcr) / (Daily!ctcr - Daily!ntcr)) ^ Daily!exponent * (Daily!upper_limit_int - Daily!base_int)) * 100)))/100</f>
        <v>0.43628511763538569</v>
      </c>
      <c r="I386" s="51"/>
      <c r="J386" s="55">
        <f t="shared" si="4"/>
        <v>0.4582307167828244</v>
      </c>
      <c r="K386" s="50">
        <f t="shared" si="5"/>
        <v>-2.4266015179796874E-3</v>
      </c>
      <c r="L386" s="50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</row>
    <row r="387" spans="1:29" ht="15.75" customHeight="1">
      <c r="A387" s="1">
        <v>45402</v>
      </c>
      <c r="B387" s="20">
        <v>1713571200</v>
      </c>
      <c r="C387" s="20">
        <v>0.92292099999999999</v>
      </c>
      <c r="D387" s="20">
        <v>0.46991699999999997</v>
      </c>
      <c r="E387" s="20">
        <v>126000000</v>
      </c>
      <c r="F387" s="20">
        <v>17951688</v>
      </c>
      <c r="G387" s="37">
        <f t="shared" si="3"/>
        <v>3.2982715608693733</v>
      </c>
      <c r="H387" s="12">
        <f>(IF(G387 &lt; Daily!ntcr, Daily!base_int*100, IF(G387 &gt; Daily!ctcr, Daily!upper_limit_int*100, (Daily!base_int + ((G387 - Daily!ntcr) / (Daily!ctcr - Daily!ntcr)) ^ Daily!exponent * (Daily!upper_limit_int - Daily!base_int)) * 100)))/100</f>
        <v>0.44620574956516618</v>
      </c>
      <c r="I387" s="51"/>
      <c r="J387" s="55">
        <f t="shared" si="4"/>
        <v>0.45672210644094596</v>
      </c>
      <c r="K387" s="50">
        <f t="shared" si="5"/>
        <v>-3.2922505773296251E-3</v>
      </c>
      <c r="L387" s="50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</row>
    <row r="388" spans="1:29" ht="15.75" customHeight="1">
      <c r="A388" s="1">
        <v>45403</v>
      </c>
      <c r="B388" s="20">
        <v>1713657600</v>
      </c>
      <c r="C388" s="20">
        <v>0.93439099999999997</v>
      </c>
      <c r="D388" s="20">
        <v>0.50478400000000001</v>
      </c>
      <c r="E388" s="20">
        <v>126000000</v>
      </c>
      <c r="F388" s="20">
        <v>18178223</v>
      </c>
      <c r="G388" s="37">
        <f t="shared" si="3"/>
        <v>3.4988449641089781</v>
      </c>
      <c r="H388" s="12">
        <f>(IF(G388 &lt; Daily!ntcr, Daily!base_int*100, IF(G388 &gt; Daily!ctcr, Daily!upper_limit_int*100, (Daily!base_int + ((G388 - Daily!ntcr) / (Daily!ctcr - Daily!ntcr)) ^ Daily!exponent * (Daily!upper_limit_int - Daily!base_int)) * 100)))/100</f>
        <v>0.49969199042906082</v>
      </c>
      <c r="I388" s="51"/>
      <c r="J388" s="55">
        <f t="shared" si="4"/>
        <v>0.45938498812974121</v>
      </c>
      <c r="K388" s="50">
        <f t="shared" si="5"/>
        <v>5.8304199670693446E-3</v>
      </c>
      <c r="L388" s="50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</row>
    <row r="389" spans="1:29" ht="15.75" customHeight="1">
      <c r="A389" s="1">
        <v>45404</v>
      </c>
      <c r="B389" s="20">
        <v>1713744000</v>
      </c>
      <c r="C389" s="20">
        <v>0.94316699999999998</v>
      </c>
      <c r="D389" s="20">
        <v>0.49909999999999999</v>
      </c>
      <c r="E389" s="20">
        <v>126000000</v>
      </c>
      <c r="F389" s="20">
        <v>18256695</v>
      </c>
      <c r="G389" s="37">
        <f t="shared" si="3"/>
        <v>3.4445774550103399</v>
      </c>
      <c r="H389" s="12">
        <f>(IF(G389 &lt; Daily!ntcr, Daily!base_int*100, IF(G389 &gt; Daily!ctcr, Daily!upper_limit_int*100, (Daily!base_int + ((G389 - Daily!ntcr) / (Daily!ctcr - Daily!ntcr)) ^ Daily!exponent * (Daily!upper_limit_int - Daily!base_int)) * 100)))/100</f>
        <v>0.48522065466942399</v>
      </c>
      <c r="I389" s="51"/>
      <c r="J389" s="55">
        <f t="shared" si="4"/>
        <v>0.46021692006134057</v>
      </c>
      <c r="K389" s="50">
        <f t="shared" si="5"/>
        <v>1.8109689108178895E-3</v>
      </c>
      <c r="L389" s="50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</row>
    <row r="390" spans="1:29" ht="15.75" customHeight="1">
      <c r="A390" s="1">
        <v>45405</v>
      </c>
      <c r="B390" s="20">
        <v>1713830400</v>
      </c>
      <c r="C390" s="20">
        <v>0.92104299999999995</v>
      </c>
      <c r="D390" s="20">
        <v>0.51636899999999997</v>
      </c>
      <c r="E390" s="20">
        <v>126000000</v>
      </c>
      <c r="F390" s="20">
        <v>18359489</v>
      </c>
      <c r="G390" s="37">
        <f t="shared" si="3"/>
        <v>3.5438074556432366</v>
      </c>
      <c r="H390" s="12">
        <f>(IF(G390 &lt; Daily!ntcr, Daily!base_int*100, IF(G390 &gt; Daily!ctcr, Daily!upper_limit_int*100, (Daily!base_int + ((G390 - Daily!ntcr) / (Daily!ctcr - Daily!ntcr)) ^ Daily!exponent * (Daily!upper_limit_int - Daily!base_int)) * 100)))/100</f>
        <v>0.5</v>
      </c>
      <c r="I390" s="51"/>
      <c r="J390" s="55">
        <f t="shared" si="4"/>
        <v>0.46154179733408435</v>
      </c>
      <c r="K390" s="50">
        <f t="shared" si="5"/>
        <v>2.8788104369721346E-3</v>
      </c>
      <c r="L390" s="50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</row>
    <row r="391" spans="1:29" ht="15.75" customHeight="1">
      <c r="A391" s="1">
        <v>45406</v>
      </c>
      <c r="B391" s="20">
        <v>1713916800</v>
      </c>
      <c r="C391" s="20">
        <v>0.94159800000000005</v>
      </c>
      <c r="D391" s="20">
        <v>0.500444</v>
      </c>
      <c r="E391" s="20">
        <v>125000000</v>
      </c>
      <c r="F391" s="20">
        <v>18278088</v>
      </c>
      <c r="G391" s="37">
        <f t="shared" si="3"/>
        <v>3.4224312739932099</v>
      </c>
      <c r="H391" s="12">
        <f>(IF(G391 &lt; Daily!ntcr, Daily!base_int*100, IF(G391 &gt; Daily!ctcr, Daily!upper_limit_int*100, (Daily!base_int + ((G391 - Daily!ntcr) / (Daily!ctcr - Daily!ntcr)) ^ Daily!exponent * (Daily!upper_limit_int - Daily!base_int)) * 100)))/100</f>
        <v>0.47931500639818936</v>
      </c>
      <c r="I391" s="51">
        <f>AVERAGE(H377:H391)</f>
        <v>0.46016279776063029</v>
      </c>
      <c r="J391" s="55">
        <f t="shared" si="4"/>
        <v>0.46016279776063029</v>
      </c>
      <c r="K391" s="50">
        <f t="shared" si="5"/>
        <v>-2.9878108145768856E-3</v>
      </c>
      <c r="L391" s="50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 t="e">
        <f>AVERAGE(W377:W391)</f>
        <v>#DIV/0!</v>
      </c>
      <c r="Y391" s="51"/>
      <c r="Z391" s="51"/>
      <c r="AA391" s="51"/>
      <c r="AB391" s="51"/>
      <c r="AC391" s="51"/>
    </row>
    <row r="392" spans="1:29" ht="15.75" customHeight="1">
      <c r="A392" s="1">
        <v>45407</v>
      </c>
      <c r="B392" s="20">
        <v>1714003200</v>
      </c>
      <c r="C392" s="20">
        <v>0.929095</v>
      </c>
      <c r="D392" s="20">
        <v>0.47489900000000002</v>
      </c>
      <c r="E392" s="20">
        <v>125000000</v>
      </c>
      <c r="F392" s="20">
        <v>18174923</v>
      </c>
      <c r="G392" s="37">
        <f t="shared" si="3"/>
        <v>3.2661692707033754</v>
      </c>
      <c r="H392" s="12">
        <f>(IF(G392 &lt; Daily!ntcr, Daily!base_int*100, IF(G392 &gt; Daily!ctcr, Daily!upper_limit_int*100, (Daily!base_int + ((G392 - Daily!ntcr) / (Daily!ctcr - Daily!ntcr)) ^ Daily!exponent * (Daily!upper_limit_int - Daily!base_int)) * 100)))/100</f>
        <v>0.4376451388542334</v>
      </c>
      <c r="I392" s="51"/>
      <c r="J392" s="55">
        <f t="shared" si="4"/>
        <v>0.45704889508203778</v>
      </c>
      <c r="K392" s="50">
        <f t="shared" si="5"/>
        <v>-6.7669587670846632E-3</v>
      </c>
      <c r="L392" s="50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</row>
    <row r="393" spans="1:29" ht="15.75" customHeight="1">
      <c r="A393" s="1">
        <v>45408</v>
      </c>
      <c r="B393" s="20">
        <v>1714089600</v>
      </c>
      <c r="C393" s="20">
        <v>0.93174199999999996</v>
      </c>
      <c r="D393" s="20">
        <v>0.47057900000000003</v>
      </c>
      <c r="E393" s="20">
        <v>124000000</v>
      </c>
      <c r="F393" s="20">
        <v>18148467</v>
      </c>
      <c r="G393" s="37">
        <f t="shared" si="3"/>
        <v>3.2152465549845064</v>
      </c>
      <c r="H393" s="12">
        <f>(IF(G393 &lt; Daily!ntcr, Daily!base_int*100, IF(G393 &gt; Daily!ctcr, Daily!upper_limit_int*100, (Daily!base_int + ((G393 - Daily!ntcr) / (Daily!ctcr - Daily!ntcr)) ^ Daily!exponent * (Daily!upper_limit_int - Daily!base_int)) * 100)))/100</f>
        <v>0.42406574799586833</v>
      </c>
      <c r="I393" s="51"/>
      <c r="J393" s="55">
        <f t="shared" si="4"/>
        <v>0.45353379944555799</v>
      </c>
      <c r="K393" s="50">
        <f t="shared" si="5"/>
        <v>-7.690852498065559E-3</v>
      </c>
      <c r="L393" s="50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</row>
    <row r="394" spans="1:29" ht="15.75" customHeight="1">
      <c r="A394" s="1">
        <v>45409</v>
      </c>
      <c r="B394" s="20">
        <v>1714176000</v>
      </c>
      <c r="C394" s="20">
        <v>0.93258799999999997</v>
      </c>
      <c r="D394" s="20">
        <v>0.46243400000000001</v>
      </c>
      <c r="E394" s="20">
        <v>124000000</v>
      </c>
      <c r="F394" s="20">
        <v>18159253</v>
      </c>
      <c r="G394" s="37">
        <f t="shared" si="3"/>
        <v>3.1577188775331231</v>
      </c>
      <c r="H394" s="12">
        <f>(IF(G394 &lt; Daily!ntcr, Daily!base_int*100, IF(G394 &gt; Daily!ctcr, Daily!upper_limit_int*100, (Daily!base_int + ((G394 - Daily!ntcr) / (Daily!ctcr - Daily!ntcr)) ^ Daily!exponent * (Daily!upper_limit_int - Daily!base_int)) * 100)))/100</f>
        <v>0.40872503400883287</v>
      </c>
      <c r="I394" s="51"/>
      <c r="J394" s="55">
        <f t="shared" si="4"/>
        <v>0.44897439751172824</v>
      </c>
      <c r="K394" s="50">
        <f t="shared" si="5"/>
        <v>-1.0053058756378408E-2</v>
      </c>
      <c r="L394" s="50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</row>
    <row r="395" spans="1:29" ht="15.75" customHeight="1">
      <c r="A395" s="1">
        <v>45410</v>
      </c>
      <c r="B395" s="20">
        <v>1714262400</v>
      </c>
      <c r="C395" s="20">
        <v>0.94266799999999995</v>
      </c>
      <c r="D395" s="20">
        <v>0.46781</v>
      </c>
      <c r="E395" s="20">
        <v>124000000</v>
      </c>
      <c r="F395" s="20">
        <v>18057328</v>
      </c>
      <c r="G395" s="37">
        <f t="shared" si="3"/>
        <v>3.2124597836401931</v>
      </c>
      <c r="H395" s="12">
        <f>(IF(G395 &lt; Daily!ntcr, Daily!base_int*100, IF(G395 &gt; Daily!ctcr, Daily!upper_limit_int*100, (Daily!base_int + ((G395 - Daily!ntcr) / (Daily!ctcr - Daily!ntcr)) ^ Daily!exponent * (Daily!upper_limit_int - Daily!base_int)) * 100)))/100</f>
        <v>0.42332260897071822</v>
      </c>
      <c r="I395" s="51"/>
      <c r="J395" s="55">
        <f t="shared" si="4"/>
        <v>0.44780951090812632</v>
      </c>
      <c r="K395" s="50">
        <f t="shared" si="5"/>
        <v>-2.594550179381927E-3</v>
      </c>
      <c r="L395" s="50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</row>
    <row r="396" spans="1:29" ht="15.75" customHeight="1">
      <c r="A396" s="1">
        <v>45411</v>
      </c>
      <c r="B396" s="20">
        <v>1714348800</v>
      </c>
      <c r="C396" s="20">
        <v>0.90301299999999995</v>
      </c>
      <c r="D396" s="20">
        <v>0.45994200000000002</v>
      </c>
      <c r="E396" s="20">
        <v>123000000</v>
      </c>
      <c r="F396" s="20">
        <v>17950638</v>
      </c>
      <c r="G396" s="37">
        <f t="shared" si="3"/>
        <v>3.1515796820146447</v>
      </c>
      <c r="H396" s="12">
        <f>(IF(G396 &lt; Daily!ntcr, Daily!base_int*100, IF(G396 &gt; Daily!ctcr, Daily!upper_limit_int*100, (Daily!base_int + ((G396 - Daily!ntcr) / (Daily!ctcr - Daily!ntcr)) ^ Daily!exponent * (Daily!upper_limit_int - Daily!base_int)) * 100)))/100</f>
        <v>0.40708791520390536</v>
      </c>
      <c r="I396" s="51"/>
      <c r="J396" s="55">
        <f t="shared" si="4"/>
        <v>0.44732080330353186</v>
      </c>
      <c r="K396" s="50">
        <f t="shared" si="5"/>
        <v>-1.0913292207738179E-3</v>
      </c>
      <c r="L396" s="50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</row>
    <row r="397" spans="1:29" ht="15.75" customHeight="1">
      <c r="A397" s="51"/>
      <c r="B397" s="52"/>
      <c r="C397" s="52"/>
      <c r="D397" s="52"/>
      <c r="E397" s="52"/>
      <c r="F397" s="52"/>
      <c r="G397" s="52"/>
      <c r="H397" s="52"/>
      <c r="I397" s="51"/>
      <c r="J397" s="50"/>
      <c r="K397" s="50"/>
      <c r="L397" s="50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</row>
    <row r="398" spans="1:29" ht="15.75" customHeight="1">
      <c r="A398" s="51"/>
      <c r="B398" s="52"/>
      <c r="C398" s="52"/>
      <c r="D398" s="52"/>
      <c r="E398" s="52"/>
      <c r="F398" s="52"/>
      <c r="G398" s="52"/>
      <c r="H398" s="52"/>
      <c r="I398" s="51"/>
      <c r="J398" s="50"/>
      <c r="K398" s="50"/>
      <c r="L398" s="50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</row>
    <row r="399" spans="1:29" ht="15.75" customHeight="1">
      <c r="A399" s="51"/>
      <c r="B399" s="52"/>
      <c r="C399" s="52"/>
      <c r="D399" s="52"/>
      <c r="E399" s="52"/>
      <c r="F399" s="52"/>
      <c r="G399" s="52"/>
      <c r="H399" s="52"/>
      <c r="I399" s="51"/>
      <c r="J399" s="50"/>
      <c r="K399" s="50"/>
      <c r="L399" s="50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</row>
    <row r="400" spans="1:29" ht="15.75" customHeight="1">
      <c r="A400" s="51"/>
      <c r="B400" s="52"/>
      <c r="C400" s="52"/>
      <c r="D400" s="52"/>
      <c r="E400" s="52"/>
      <c r="F400" s="52"/>
      <c r="G400" s="52"/>
      <c r="H400" s="52"/>
      <c r="I400" s="51"/>
      <c r="J400" s="50"/>
      <c r="K400" s="50"/>
      <c r="L400" s="50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</row>
    <row r="401" spans="1:29" ht="15.75" customHeight="1">
      <c r="A401" s="51"/>
      <c r="B401" s="52"/>
      <c r="C401" s="52"/>
      <c r="D401" s="52"/>
      <c r="E401" s="52"/>
      <c r="F401" s="52"/>
      <c r="G401" s="52"/>
      <c r="H401" s="52"/>
      <c r="I401" s="51"/>
      <c r="J401" s="50"/>
      <c r="K401" s="50"/>
      <c r="L401" s="50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</row>
    <row r="402" spans="1:29" ht="15.75" customHeight="1">
      <c r="A402" s="51"/>
      <c r="B402" s="52"/>
      <c r="C402" s="52"/>
      <c r="D402" s="52"/>
      <c r="E402" s="52"/>
      <c r="F402" s="52"/>
      <c r="G402" s="52"/>
      <c r="H402" s="52"/>
      <c r="I402" s="51"/>
      <c r="J402" s="50"/>
      <c r="K402" s="50"/>
      <c r="L402" s="50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</row>
    <row r="403" spans="1:29" ht="15.75" customHeight="1">
      <c r="A403" s="51"/>
      <c r="B403" s="52"/>
      <c r="C403" s="52"/>
      <c r="D403" s="52"/>
      <c r="E403" s="52"/>
      <c r="F403" s="52"/>
      <c r="G403" s="52"/>
      <c r="H403" s="52"/>
      <c r="I403" s="51"/>
      <c r="J403" s="50"/>
      <c r="K403" s="50"/>
      <c r="L403" s="50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</row>
    <row r="404" spans="1:29" ht="15.75" customHeight="1">
      <c r="A404" s="51"/>
      <c r="B404" s="52"/>
      <c r="C404" s="52"/>
      <c r="D404" s="52"/>
      <c r="E404" s="52"/>
      <c r="F404" s="52"/>
      <c r="G404" s="52"/>
      <c r="H404" s="52"/>
      <c r="I404" s="51"/>
      <c r="J404" s="50"/>
      <c r="K404" s="50"/>
      <c r="L404" s="50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</row>
    <row r="405" spans="1:29" ht="15.75" customHeight="1">
      <c r="A405" s="51"/>
      <c r="B405" s="52"/>
      <c r="C405" s="52"/>
      <c r="D405" s="52"/>
      <c r="E405" s="52"/>
      <c r="F405" s="52"/>
      <c r="G405" s="52"/>
      <c r="H405" s="52"/>
      <c r="I405" s="51"/>
      <c r="J405" s="50"/>
      <c r="K405" s="50"/>
      <c r="L405" s="50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</row>
    <row r="406" spans="1:29" ht="15.75" customHeight="1">
      <c r="A406" s="51"/>
      <c r="B406" s="52"/>
      <c r="C406" s="52"/>
      <c r="D406" s="52"/>
      <c r="E406" s="52"/>
      <c r="F406" s="52"/>
      <c r="G406" s="52"/>
      <c r="H406" s="52"/>
      <c r="I406" s="51"/>
      <c r="J406" s="50"/>
      <c r="K406" s="50"/>
      <c r="L406" s="50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</row>
    <row r="407" spans="1:29" ht="15.75" customHeight="1">
      <c r="A407" s="51"/>
      <c r="B407" s="52"/>
      <c r="C407" s="52"/>
      <c r="D407" s="52"/>
      <c r="E407" s="52"/>
      <c r="F407" s="52"/>
      <c r="G407" s="52"/>
      <c r="H407" s="52"/>
      <c r="I407" s="51"/>
      <c r="J407" s="50"/>
      <c r="K407" s="50"/>
      <c r="L407" s="50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</row>
    <row r="408" spans="1:29" ht="15.75" customHeight="1">
      <c r="A408" s="51"/>
      <c r="B408" s="52"/>
      <c r="C408" s="52"/>
      <c r="D408" s="52"/>
      <c r="E408" s="52"/>
      <c r="F408" s="52"/>
      <c r="G408" s="52"/>
      <c r="H408" s="52"/>
      <c r="I408" s="51"/>
      <c r="J408" s="50"/>
      <c r="K408" s="50"/>
      <c r="L408" s="50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</row>
    <row r="409" spans="1:29" ht="15.75" customHeight="1">
      <c r="A409" s="51"/>
      <c r="B409" s="52"/>
      <c r="C409" s="52"/>
      <c r="D409" s="52"/>
      <c r="E409" s="52"/>
      <c r="F409" s="52"/>
      <c r="G409" s="52"/>
      <c r="H409" s="52"/>
      <c r="I409" s="51"/>
      <c r="J409" s="50"/>
      <c r="K409" s="50"/>
      <c r="L409" s="50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</row>
    <row r="410" spans="1:29" ht="15.75" customHeight="1">
      <c r="A410" s="51"/>
      <c r="B410" s="52"/>
      <c r="C410" s="52"/>
      <c r="D410" s="52"/>
      <c r="E410" s="52"/>
      <c r="F410" s="52"/>
      <c r="G410" s="52"/>
      <c r="H410" s="52"/>
      <c r="I410" s="51"/>
      <c r="J410" s="50"/>
      <c r="K410" s="50"/>
      <c r="L410" s="50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</row>
    <row r="411" spans="1:29" ht="15.75" customHeight="1">
      <c r="A411" s="51"/>
      <c r="B411" s="52"/>
      <c r="C411" s="52"/>
      <c r="D411" s="52"/>
      <c r="E411" s="52"/>
      <c r="F411" s="52"/>
      <c r="G411" s="52"/>
      <c r="H411" s="52"/>
      <c r="I411" s="51"/>
      <c r="J411" s="50"/>
      <c r="K411" s="50"/>
      <c r="L411" s="50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</row>
    <row r="412" spans="1:29" ht="15.75" customHeight="1">
      <c r="A412" s="51"/>
      <c r="B412" s="52"/>
      <c r="C412" s="52"/>
      <c r="D412" s="52"/>
      <c r="E412" s="52"/>
      <c r="F412" s="52"/>
      <c r="G412" s="52"/>
      <c r="H412" s="52"/>
      <c r="I412" s="51"/>
      <c r="J412" s="50"/>
      <c r="K412" s="50"/>
      <c r="L412" s="50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</row>
    <row r="413" spans="1:29" ht="15.75" customHeight="1">
      <c r="A413" s="51"/>
      <c r="B413" s="52"/>
      <c r="C413" s="52"/>
      <c r="D413" s="52"/>
      <c r="E413" s="52"/>
      <c r="F413" s="52"/>
      <c r="G413" s="52"/>
      <c r="H413" s="52"/>
      <c r="I413" s="51"/>
      <c r="J413" s="50"/>
      <c r="K413" s="50"/>
      <c r="L413" s="50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</row>
    <row r="414" spans="1:29" ht="15.75" customHeight="1">
      <c r="A414" s="51"/>
      <c r="B414" s="52"/>
      <c r="C414" s="52"/>
      <c r="D414" s="52"/>
      <c r="E414" s="52"/>
      <c r="F414" s="52"/>
      <c r="G414" s="52"/>
      <c r="H414" s="52"/>
      <c r="I414" s="51"/>
      <c r="J414" s="50"/>
      <c r="K414" s="50"/>
      <c r="L414" s="50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</row>
    <row r="415" spans="1:29" ht="15.75" customHeight="1">
      <c r="A415" s="51"/>
      <c r="B415" s="52"/>
      <c r="C415" s="52"/>
      <c r="D415" s="52"/>
      <c r="E415" s="52"/>
      <c r="F415" s="52"/>
      <c r="G415" s="52"/>
      <c r="H415" s="52"/>
      <c r="I415" s="51"/>
      <c r="J415" s="50"/>
      <c r="K415" s="50"/>
      <c r="L415" s="50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</row>
    <row r="416" spans="1:29" ht="15.75" customHeight="1">
      <c r="A416" s="51"/>
      <c r="B416" s="52"/>
      <c r="C416" s="52"/>
      <c r="D416" s="52"/>
      <c r="E416" s="52"/>
      <c r="F416" s="52"/>
      <c r="G416" s="52"/>
      <c r="H416" s="52"/>
      <c r="I416" s="51"/>
      <c r="J416" s="50"/>
      <c r="K416" s="50"/>
      <c r="L416" s="50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</row>
    <row r="417" spans="1:29" ht="15.75" customHeight="1">
      <c r="A417" s="51"/>
      <c r="B417" s="52"/>
      <c r="C417" s="52"/>
      <c r="D417" s="52"/>
      <c r="E417" s="52"/>
      <c r="F417" s="52"/>
      <c r="G417" s="52"/>
      <c r="H417" s="52"/>
      <c r="I417" s="51"/>
      <c r="J417" s="50"/>
      <c r="K417" s="50"/>
      <c r="L417" s="50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</row>
    <row r="418" spans="1:29" ht="15.75" customHeight="1">
      <c r="A418" s="51"/>
      <c r="B418" s="52"/>
      <c r="C418" s="52"/>
      <c r="D418" s="52"/>
      <c r="E418" s="52"/>
      <c r="F418" s="52"/>
      <c r="G418" s="52"/>
      <c r="H418" s="52"/>
      <c r="I418" s="51"/>
      <c r="J418" s="50"/>
      <c r="K418" s="50"/>
      <c r="L418" s="50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</row>
    <row r="419" spans="1:29" ht="15.75" customHeight="1">
      <c r="A419" s="51"/>
      <c r="B419" s="52"/>
      <c r="C419" s="52"/>
      <c r="D419" s="52"/>
      <c r="E419" s="52"/>
      <c r="F419" s="52"/>
      <c r="G419" s="52"/>
      <c r="H419" s="52"/>
      <c r="I419" s="51"/>
      <c r="J419" s="50"/>
      <c r="K419" s="50"/>
      <c r="L419" s="50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</row>
    <row r="420" spans="1:29" ht="15.75" customHeight="1">
      <c r="A420" s="51"/>
      <c r="B420" s="52"/>
      <c r="C420" s="52"/>
      <c r="D420" s="52"/>
      <c r="E420" s="52"/>
      <c r="F420" s="52"/>
      <c r="G420" s="52"/>
      <c r="H420" s="52"/>
      <c r="I420" s="51"/>
      <c r="J420" s="50"/>
      <c r="K420" s="50"/>
      <c r="L420" s="50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</row>
    <row r="421" spans="1:29" ht="15.75" customHeight="1">
      <c r="A421" s="51"/>
      <c r="B421" s="52"/>
      <c r="C421" s="52"/>
      <c r="D421" s="52"/>
      <c r="E421" s="52"/>
      <c r="F421" s="52"/>
      <c r="G421" s="52"/>
      <c r="H421" s="52"/>
      <c r="I421" s="51"/>
      <c r="J421" s="50"/>
      <c r="K421" s="50"/>
      <c r="L421" s="50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</row>
    <row r="422" spans="1:29" ht="15.75" customHeight="1">
      <c r="A422" s="51"/>
      <c r="B422" s="52"/>
      <c r="C422" s="52"/>
      <c r="D422" s="52"/>
      <c r="E422" s="52"/>
      <c r="F422" s="52"/>
      <c r="G422" s="52"/>
      <c r="H422" s="52"/>
      <c r="I422" s="51"/>
      <c r="J422" s="50"/>
      <c r="K422" s="50"/>
      <c r="L422" s="50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</row>
    <row r="423" spans="1:29" ht="15.75" customHeight="1">
      <c r="A423" s="51"/>
      <c r="B423" s="52"/>
      <c r="C423" s="52"/>
      <c r="D423" s="52"/>
      <c r="E423" s="52"/>
      <c r="F423" s="52"/>
      <c r="G423" s="52"/>
      <c r="H423" s="52"/>
      <c r="I423" s="51"/>
      <c r="J423" s="50"/>
      <c r="K423" s="50"/>
      <c r="L423" s="50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</row>
    <row r="424" spans="1:29" ht="15.75" customHeight="1">
      <c r="A424" s="51"/>
      <c r="B424" s="52"/>
      <c r="C424" s="52"/>
      <c r="D424" s="52"/>
      <c r="E424" s="52"/>
      <c r="F424" s="52"/>
      <c r="G424" s="52"/>
      <c r="H424" s="52"/>
      <c r="I424" s="51"/>
      <c r="J424" s="50"/>
      <c r="K424" s="50"/>
      <c r="L424" s="50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</row>
    <row r="425" spans="1:29" ht="15.75" customHeight="1">
      <c r="A425" s="51"/>
      <c r="B425" s="52"/>
      <c r="C425" s="52"/>
      <c r="D425" s="52"/>
      <c r="E425" s="52"/>
      <c r="F425" s="52"/>
      <c r="G425" s="52"/>
      <c r="H425" s="52"/>
      <c r="I425" s="51"/>
      <c r="J425" s="50"/>
      <c r="K425" s="50"/>
      <c r="L425" s="50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</row>
    <row r="426" spans="1:29" ht="15.75" customHeight="1">
      <c r="A426" s="51"/>
      <c r="B426" s="52"/>
      <c r="C426" s="52"/>
      <c r="D426" s="52"/>
      <c r="E426" s="52"/>
      <c r="F426" s="52"/>
      <c r="G426" s="52"/>
      <c r="H426" s="52"/>
      <c r="I426" s="51"/>
      <c r="J426" s="50"/>
      <c r="K426" s="50"/>
      <c r="L426" s="50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</row>
    <row r="427" spans="1:29" ht="15.75" customHeight="1">
      <c r="A427" s="51"/>
      <c r="B427" s="52"/>
      <c r="C427" s="52"/>
      <c r="D427" s="52"/>
      <c r="E427" s="52"/>
      <c r="F427" s="52"/>
      <c r="G427" s="52"/>
      <c r="H427" s="52"/>
      <c r="I427" s="51"/>
      <c r="J427" s="50"/>
      <c r="K427" s="50"/>
      <c r="L427" s="50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</row>
    <row r="428" spans="1:29" ht="15.75" customHeight="1">
      <c r="A428" s="51"/>
      <c r="B428" s="52"/>
      <c r="C428" s="52"/>
      <c r="D428" s="52"/>
      <c r="E428" s="52"/>
      <c r="F428" s="52"/>
      <c r="G428" s="52"/>
      <c r="H428" s="52"/>
      <c r="I428" s="51"/>
      <c r="J428" s="50"/>
      <c r="K428" s="50"/>
      <c r="L428" s="50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</row>
    <row r="429" spans="1:29" ht="15.75" customHeight="1">
      <c r="A429" s="51"/>
      <c r="B429" s="52"/>
      <c r="C429" s="52"/>
      <c r="D429" s="52"/>
      <c r="E429" s="52"/>
      <c r="F429" s="52"/>
      <c r="G429" s="52"/>
      <c r="H429" s="52"/>
      <c r="I429" s="51"/>
      <c r="J429" s="50"/>
      <c r="K429" s="50"/>
      <c r="L429" s="50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</row>
    <row r="430" spans="1:29" ht="15.75" customHeight="1">
      <c r="A430" s="51"/>
      <c r="B430" s="52"/>
      <c r="C430" s="52"/>
      <c r="D430" s="52"/>
      <c r="E430" s="52"/>
      <c r="F430" s="52"/>
      <c r="G430" s="52"/>
      <c r="H430" s="52"/>
      <c r="I430" s="51"/>
      <c r="J430" s="50"/>
      <c r="K430" s="50"/>
      <c r="L430" s="50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</row>
    <row r="431" spans="1:29" ht="15.75" customHeight="1">
      <c r="A431" s="51"/>
      <c r="B431" s="52"/>
      <c r="C431" s="52"/>
      <c r="D431" s="52"/>
      <c r="E431" s="52"/>
      <c r="F431" s="52"/>
      <c r="G431" s="52"/>
      <c r="H431" s="52"/>
      <c r="I431" s="51"/>
      <c r="J431" s="50"/>
      <c r="K431" s="50"/>
      <c r="L431" s="50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</row>
    <row r="432" spans="1:29" ht="15.75" customHeight="1">
      <c r="A432" s="51"/>
      <c r="B432" s="52"/>
      <c r="C432" s="52"/>
      <c r="D432" s="52"/>
      <c r="E432" s="52"/>
      <c r="F432" s="52"/>
      <c r="G432" s="52"/>
      <c r="H432" s="52"/>
      <c r="I432" s="51"/>
      <c r="J432" s="50"/>
      <c r="K432" s="50"/>
      <c r="L432" s="50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</row>
    <row r="433" spans="1:29" ht="15.75" customHeight="1">
      <c r="A433" s="51"/>
      <c r="B433" s="52"/>
      <c r="C433" s="52"/>
      <c r="D433" s="52"/>
      <c r="E433" s="52"/>
      <c r="F433" s="52"/>
      <c r="G433" s="52"/>
      <c r="H433" s="52"/>
      <c r="I433" s="51"/>
      <c r="J433" s="50"/>
      <c r="K433" s="50"/>
      <c r="L433" s="50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</row>
    <row r="434" spans="1:29" ht="15.75" customHeight="1">
      <c r="A434" s="51"/>
      <c r="B434" s="52"/>
      <c r="C434" s="52"/>
      <c r="D434" s="52"/>
      <c r="E434" s="52"/>
      <c r="F434" s="52"/>
      <c r="G434" s="52"/>
      <c r="H434" s="52"/>
      <c r="I434" s="51"/>
      <c r="J434" s="50"/>
      <c r="K434" s="50"/>
      <c r="L434" s="50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</row>
    <row r="435" spans="1:29" ht="15.75" customHeight="1">
      <c r="A435" s="51"/>
      <c r="B435" s="52"/>
      <c r="C435" s="52"/>
      <c r="D435" s="52"/>
      <c r="E435" s="52"/>
      <c r="F435" s="52"/>
      <c r="G435" s="52"/>
      <c r="H435" s="52"/>
      <c r="I435" s="51"/>
      <c r="J435" s="50"/>
      <c r="K435" s="50"/>
      <c r="L435" s="50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</row>
    <row r="436" spans="1:29" ht="15.75" customHeight="1">
      <c r="A436" s="51"/>
      <c r="B436" s="52"/>
      <c r="C436" s="52"/>
      <c r="D436" s="52"/>
      <c r="E436" s="52"/>
      <c r="F436" s="52"/>
      <c r="G436" s="52"/>
      <c r="H436" s="52"/>
      <c r="I436" s="51"/>
      <c r="J436" s="50"/>
      <c r="K436" s="50"/>
      <c r="L436" s="50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</row>
    <row r="437" spans="1:29" ht="15.75" customHeight="1">
      <c r="A437" s="51"/>
      <c r="B437" s="52"/>
      <c r="C437" s="52"/>
      <c r="D437" s="52"/>
      <c r="E437" s="52"/>
      <c r="F437" s="52"/>
      <c r="G437" s="52"/>
      <c r="H437" s="52"/>
      <c r="I437" s="51"/>
      <c r="J437" s="50"/>
      <c r="K437" s="50"/>
      <c r="L437" s="50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</row>
    <row r="438" spans="1:29" ht="15.75" customHeight="1">
      <c r="A438" s="51"/>
      <c r="B438" s="52"/>
      <c r="C438" s="52"/>
      <c r="D438" s="52"/>
      <c r="E438" s="52"/>
      <c r="F438" s="52"/>
      <c r="G438" s="52"/>
      <c r="H438" s="52"/>
      <c r="I438" s="51"/>
      <c r="J438" s="50"/>
      <c r="K438" s="50"/>
      <c r="L438" s="50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</row>
    <row r="439" spans="1:29" ht="15.75" customHeight="1">
      <c r="A439" s="51"/>
      <c r="B439" s="52"/>
      <c r="C439" s="52"/>
      <c r="D439" s="52"/>
      <c r="E439" s="52"/>
      <c r="F439" s="52"/>
      <c r="G439" s="52"/>
      <c r="H439" s="52"/>
      <c r="I439" s="51"/>
      <c r="J439" s="50"/>
      <c r="K439" s="50"/>
      <c r="L439" s="50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</row>
    <row r="440" spans="1:29" ht="15.75" customHeight="1">
      <c r="A440" s="51"/>
      <c r="B440" s="52"/>
      <c r="C440" s="52"/>
      <c r="D440" s="52"/>
      <c r="E440" s="52"/>
      <c r="F440" s="52"/>
      <c r="G440" s="52"/>
      <c r="H440" s="52"/>
      <c r="I440" s="51"/>
      <c r="J440" s="50"/>
      <c r="K440" s="50"/>
      <c r="L440" s="50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</row>
    <row r="441" spans="1:29" ht="15.75" customHeight="1">
      <c r="A441" s="51"/>
      <c r="B441" s="52"/>
      <c r="C441" s="52"/>
      <c r="D441" s="52"/>
      <c r="E441" s="52"/>
      <c r="F441" s="52"/>
      <c r="G441" s="52"/>
      <c r="H441" s="52"/>
      <c r="I441" s="51"/>
      <c r="J441" s="50"/>
      <c r="K441" s="50"/>
      <c r="L441" s="50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</row>
    <row r="442" spans="1:29" ht="15.75" customHeight="1">
      <c r="A442" s="51"/>
      <c r="B442" s="52"/>
      <c r="C442" s="52"/>
      <c r="D442" s="52"/>
      <c r="E442" s="52"/>
      <c r="F442" s="52"/>
      <c r="G442" s="52"/>
      <c r="H442" s="52"/>
      <c r="I442" s="51"/>
      <c r="J442" s="50"/>
      <c r="K442" s="50"/>
      <c r="L442" s="50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</row>
    <row r="443" spans="1:29" ht="15.75" customHeight="1">
      <c r="A443" s="51"/>
      <c r="B443" s="52"/>
      <c r="C443" s="52"/>
      <c r="D443" s="52"/>
      <c r="E443" s="52"/>
      <c r="F443" s="52"/>
      <c r="G443" s="52"/>
      <c r="H443" s="52"/>
      <c r="I443" s="51"/>
      <c r="J443" s="50"/>
      <c r="K443" s="50"/>
      <c r="L443" s="50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</row>
    <row r="444" spans="1:29" ht="15.75" customHeight="1">
      <c r="A444" s="51"/>
      <c r="B444" s="52"/>
      <c r="C444" s="52"/>
      <c r="D444" s="52"/>
      <c r="E444" s="52"/>
      <c r="F444" s="52"/>
      <c r="G444" s="52"/>
      <c r="H444" s="52"/>
      <c r="I444" s="51"/>
      <c r="J444" s="50"/>
      <c r="K444" s="50"/>
      <c r="L444" s="50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</row>
    <row r="445" spans="1:29" ht="15.75" customHeight="1">
      <c r="A445" s="51"/>
      <c r="B445" s="52"/>
      <c r="C445" s="52"/>
      <c r="D445" s="52"/>
      <c r="E445" s="52"/>
      <c r="F445" s="52"/>
      <c r="G445" s="52"/>
      <c r="H445" s="52"/>
      <c r="I445" s="51"/>
      <c r="J445" s="50"/>
      <c r="K445" s="50"/>
      <c r="L445" s="50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</row>
    <row r="446" spans="1:29" ht="15.75" customHeight="1">
      <c r="A446" s="51"/>
      <c r="B446" s="52"/>
      <c r="C446" s="52"/>
      <c r="D446" s="52"/>
      <c r="E446" s="52"/>
      <c r="F446" s="52"/>
      <c r="G446" s="52"/>
      <c r="H446" s="52"/>
      <c r="I446" s="51"/>
      <c r="J446" s="50"/>
      <c r="K446" s="50"/>
      <c r="L446" s="50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</row>
    <row r="447" spans="1:29" ht="15.75" customHeight="1">
      <c r="A447" s="51"/>
      <c r="B447" s="52"/>
      <c r="C447" s="52"/>
      <c r="D447" s="52"/>
      <c r="E447" s="52"/>
      <c r="F447" s="52"/>
      <c r="G447" s="52"/>
      <c r="H447" s="52"/>
      <c r="I447" s="51"/>
      <c r="J447" s="50"/>
      <c r="K447" s="50"/>
      <c r="L447" s="50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</row>
    <row r="448" spans="1:29" ht="15.75" customHeight="1">
      <c r="A448" s="51"/>
      <c r="B448" s="52"/>
      <c r="C448" s="52"/>
      <c r="D448" s="52"/>
      <c r="E448" s="52"/>
      <c r="F448" s="52"/>
      <c r="G448" s="52"/>
      <c r="H448" s="52"/>
      <c r="I448" s="51"/>
      <c r="J448" s="50"/>
      <c r="K448" s="50"/>
      <c r="L448" s="50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</row>
    <row r="449" spans="1:29" ht="15.75" customHeight="1">
      <c r="A449" s="51"/>
      <c r="B449" s="52"/>
      <c r="C449" s="52"/>
      <c r="D449" s="52"/>
      <c r="E449" s="52"/>
      <c r="F449" s="52"/>
      <c r="G449" s="52"/>
      <c r="H449" s="52"/>
      <c r="I449" s="51"/>
      <c r="J449" s="50"/>
      <c r="K449" s="50"/>
      <c r="L449" s="50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</row>
    <row r="450" spans="1:29" ht="15.75" customHeight="1">
      <c r="A450" s="51"/>
      <c r="B450" s="52"/>
      <c r="C450" s="52"/>
      <c r="D450" s="52"/>
      <c r="E450" s="52"/>
      <c r="F450" s="52"/>
      <c r="G450" s="52"/>
      <c r="H450" s="52"/>
      <c r="I450" s="51"/>
      <c r="J450" s="50"/>
      <c r="K450" s="50"/>
      <c r="L450" s="50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</row>
    <row r="451" spans="1:29" ht="15.75" customHeight="1">
      <c r="A451" s="51"/>
      <c r="B451" s="52"/>
      <c r="C451" s="52"/>
      <c r="D451" s="52"/>
      <c r="E451" s="52"/>
      <c r="F451" s="52"/>
      <c r="G451" s="52"/>
      <c r="H451" s="52"/>
      <c r="I451" s="51"/>
      <c r="J451" s="50"/>
      <c r="K451" s="50"/>
      <c r="L451" s="50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</row>
    <row r="452" spans="1:29" ht="15.75" customHeight="1">
      <c r="A452" s="51"/>
      <c r="B452" s="52"/>
      <c r="C452" s="52"/>
      <c r="D452" s="52"/>
      <c r="E452" s="52"/>
      <c r="F452" s="52"/>
      <c r="G452" s="52"/>
      <c r="H452" s="52"/>
      <c r="I452" s="51"/>
      <c r="J452" s="50"/>
      <c r="K452" s="50"/>
      <c r="L452" s="50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</row>
    <row r="453" spans="1:29" ht="15.75" customHeight="1">
      <c r="A453" s="51"/>
      <c r="B453" s="52"/>
      <c r="C453" s="52"/>
      <c r="D453" s="52"/>
      <c r="E453" s="52"/>
      <c r="F453" s="52"/>
      <c r="G453" s="52"/>
      <c r="H453" s="52"/>
      <c r="I453" s="51"/>
      <c r="J453" s="50"/>
      <c r="K453" s="50"/>
      <c r="L453" s="50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</row>
    <row r="454" spans="1:29" ht="15.75" customHeight="1">
      <c r="A454" s="51"/>
      <c r="B454" s="52"/>
      <c r="C454" s="52"/>
      <c r="D454" s="52"/>
      <c r="E454" s="52"/>
      <c r="F454" s="52"/>
      <c r="G454" s="52"/>
      <c r="H454" s="52"/>
      <c r="I454" s="51"/>
      <c r="J454" s="50"/>
      <c r="K454" s="50"/>
      <c r="L454" s="50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</row>
    <row r="455" spans="1:29" ht="15.75" customHeight="1">
      <c r="A455" s="51"/>
      <c r="B455" s="52"/>
      <c r="C455" s="52"/>
      <c r="D455" s="52"/>
      <c r="E455" s="52"/>
      <c r="F455" s="52"/>
      <c r="G455" s="52"/>
      <c r="H455" s="52"/>
      <c r="I455" s="51"/>
      <c r="J455" s="50"/>
      <c r="K455" s="50"/>
      <c r="L455" s="50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</row>
    <row r="456" spans="1:29" ht="15.75" customHeight="1">
      <c r="A456" s="51"/>
      <c r="B456" s="52"/>
      <c r="C456" s="52"/>
      <c r="D456" s="52"/>
      <c r="E456" s="52"/>
      <c r="F456" s="52"/>
      <c r="G456" s="52"/>
      <c r="H456" s="52"/>
      <c r="I456" s="51"/>
      <c r="J456" s="50"/>
      <c r="K456" s="50"/>
      <c r="L456" s="50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</row>
    <row r="457" spans="1:29" ht="15.75" customHeight="1">
      <c r="A457" s="51"/>
      <c r="B457" s="52"/>
      <c r="C457" s="52"/>
      <c r="D457" s="52"/>
      <c r="E457" s="52"/>
      <c r="F457" s="52"/>
      <c r="G457" s="52"/>
      <c r="H457" s="52"/>
      <c r="I457" s="51"/>
      <c r="J457" s="50"/>
      <c r="K457" s="50"/>
      <c r="L457" s="50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</row>
    <row r="458" spans="1:29" ht="15.75" customHeight="1">
      <c r="A458" s="51"/>
      <c r="B458" s="52"/>
      <c r="C458" s="52"/>
      <c r="D458" s="52"/>
      <c r="E458" s="52"/>
      <c r="F458" s="52"/>
      <c r="G458" s="52"/>
      <c r="H458" s="52"/>
      <c r="I458" s="51"/>
      <c r="J458" s="50"/>
      <c r="K458" s="50"/>
      <c r="L458" s="50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</row>
    <row r="459" spans="1:29" ht="15.75" customHeight="1">
      <c r="A459" s="51"/>
      <c r="B459" s="52"/>
      <c r="C459" s="52"/>
      <c r="D459" s="52"/>
      <c r="E459" s="52"/>
      <c r="F459" s="52"/>
      <c r="G459" s="52"/>
      <c r="H459" s="52"/>
      <c r="I459" s="51"/>
      <c r="J459" s="50"/>
      <c r="K459" s="50"/>
      <c r="L459" s="50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</row>
    <row r="460" spans="1:29" ht="15.75" customHeight="1">
      <c r="A460" s="51"/>
      <c r="B460" s="52"/>
      <c r="C460" s="52"/>
      <c r="D460" s="52"/>
      <c r="E460" s="52"/>
      <c r="F460" s="52"/>
      <c r="G460" s="52"/>
      <c r="H460" s="52"/>
      <c r="I460" s="51"/>
      <c r="J460" s="50"/>
      <c r="K460" s="50"/>
      <c r="L460" s="50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</row>
    <row r="461" spans="1:29" ht="15.75" customHeight="1">
      <c r="A461" s="51"/>
      <c r="B461" s="52"/>
      <c r="C461" s="52"/>
      <c r="D461" s="52"/>
      <c r="E461" s="52"/>
      <c r="F461" s="52"/>
      <c r="G461" s="52"/>
      <c r="H461" s="52"/>
      <c r="I461" s="51"/>
      <c r="J461" s="50"/>
      <c r="K461" s="50"/>
      <c r="L461" s="50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</row>
    <row r="462" spans="1:29" ht="15.75" customHeight="1">
      <c r="A462" s="51"/>
      <c r="B462" s="52"/>
      <c r="C462" s="52"/>
      <c r="D462" s="52"/>
      <c r="E462" s="52"/>
      <c r="F462" s="52"/>
      <c r="G462" s="52"/>
      <c r="H462" s="52"/>
      <c r="I462" s="51"/>
      <c r="J462" s="50"/>
      <c r="K462" s="50"/>
      <c r="L462" s="50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</row>
    <row r="463" spans="1:29" ht="15.75" customHeight="1">
      <c r="A463" s="51"/>
      <c r="B463" s="52"/>
      <c r="C463" s="52"/>
      <c r="D463" s="52"/>
      <c r="E463" s="52"/>
      <c r="F463" s="52"/>
      <c r="G463" s="52"/>
      <c r="H463" s="52"/>
      <c r="I463" s="51"/>
      <c r="J463" s="50"/>
      <c r="K463" s="50"/>
      <c r="L463" s="50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</row>
    <row r="464" spans="1:29" ht="15.75" customHeight="1">
      <c r="A464" s="51"/>
      <c r="B464" s="52"/>
      <c r="C464" s="52"/>
      <c r="D464" s="52"/>
      <c r="E464" s="52"/>
      <c r="F464" s="52"/>
      <c r="G464" s="52"/>
      <c r="H464" s="52"/>
      <c r="I464" s="51"/>
      <c r="J464" s="50"/>
      <c r="K464" s="50"/>
      <c r="L464" s="50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</row>
    <row r="465" spans="1:29" ht="15.75" customHeight="1">
      <c r="A465" s="51"/>
      <c r="B465" s="52"/>
      <c r="C465" s="52"/>
      <c r="D465" s="52"/>
      <c r="E465" s="52"/>
      <c r="F465" s="52"/>
      <c r="G465" s="52"/>
      <c r="H465" s="52"/>
      <c r="I465" s="51"/>
      <c r="J465" s="50"/>
      <c r="K465" s="50"/>
      <c r="L465" s="50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</row>
    <row r="466" spans="1:29" ht="15.75" customHeight="1">
      <c r="A466" s="51"/>
      <c r="B466" s="52"/>
      <c r="C466" s="52"/>
      <c r="D466" s="52"/>
      <c r="E466" s="52"/>
      <c r="F466" s="52"/>
      <c r="G466" s="52"/>
      <c r="H466" s="52"/>
      <c r="I466" s="51"/>
      <c r="J466" s="50"/>
      <c r="K466" s="50"/>
      <c r="L466" s="50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</row>
    <row r="467" spans="1:29" ht="15.75" customHeight="1">
      <c r="A467" s="51"/>
      <c r="B467" s="52"/>
      <c r="C467" s="52"/>
      <c r="D467" s="52"/>
      <c r="E467" s="52"/>
      <c r="F467" s="52"/>
      <c r="G467" s="52"/>
      <c r="H467" s="52"/>
      <c r="I467" s="51"/>
      <c r="J467" s="50"/>
      <c r="K467" s="50"/>
      <c r="L467" s="50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</row>
    <row r="468" spans="1:29" ht="15.75" customHeight="1">
      <c r="A468" s="51"/>
      <c r="B468" s="52"/>
      <c r="C468" s="52"/>
      <c r="D468" s="52"/>
      <c r="E468" s="52"/>
      <c r="F468" s="52"/>
      <c r="G468" s="52"/>
      <c r="H468" s="52"/>
      <c r="I468" s="51"/>
      <c r="J468" s="50"/>
      <c r="K468" s="50"/>
      <c r="L468" s="50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</row>
    <row r="469" spans="1:29" ht="15.75" customHeight="1">
      <c r="A469" s="51"/>
      <c r="B469" s="52"/>
      <c r="C469" s="52"/>
      <c r="D469" s="52"/>
      <c r="E469" s="52"/>
      <c r="F469" s="52"/>
      <c r="G469" s="52"/>
      <c r="H469" s="52"/>
      <c r="I469" s="51"/>
      <c r="J469" s="50"/>
      <c r="K469" s="50"/>
      <c r="L469" s="50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</row>
    <row r="470" spans="1:29" ht="15.75" customHeight="1">
      <c r="A470" s="51"/>
      <c r="B470" s="52"/>
      <c r="C470" s="52"/>
      <c r="D470" s="52"/>
      <c r="E470" s="52"/>
      <c r="F470" s="52"/>
      <c r="G470" s="52"/>
      <c r="H470" s="52"/>
      <c r="I470" s="51"/>
      <c r="J470" s="50"/>
      <c r="K470" s="50"/>
      <c r="L470" s="50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</row>
    <row r="471" spans="1:29" ht="15.75" customHeight="1">
      <c r="A471" s="51"/>
      <c r="B471" s="52"/>
      <c r="C471" s="52"/>
      <c r="D471" s="52"/>
      <c r="E471" s="52"/>
      <c r="F471" s="52"/>
      <c r="G471" s="52"/>
      <c r="H471" s="52"/>
      <c r="I471" s="51"/>
      <c r="J471" s="50"/>
      <c r="K471" s="50"/>
      <c r="L471" s="50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</row>
    <row r="472" spans="1:29" ht="15.75" customHeight="1">
      <c r="A472" s="51"/>
      <c r="B472" s="52"/>
      <c r="C472" s="52"/>
      <c r="D472" s="52"/>
      <c r="E472" s="52"/>
      <c r="F472" s="52"/>
      <c r="G472" s="52"/>
      <c r="H472" s="52"/>
      <c r="I472" s="51"/>
      <c r="J472" s="50"/>
      <c r="K472" s="50"/>
      <c r="L472" s="50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</row>
    <row r="473" spans="1:29" ht="15.75" customHeight="1">
      <c r="A473" s="51"/>
      <c r="B473" s="52"/>
      <c r="C473" s="52"/>
      <c r="D473" s="52"/>
      <c r="E473" s="52"/>
      <c r="F473" s="52"/>
      <c r="G473" s="52"/>
      <c r="H473" s="52"/>
      <c r="I473" s="51"/>
      <c r="J473" s="50"/>
      <c r="K473" s="50"/>
      <c r="L473" s="50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</row>
    <row r="474" spans="1:29" ht="15.75" customHeight="1">
      <c r="A474" s="51"/>
      <c r="B474" s="52"/>
      <c r="C474" s="52"/>
      <c r="D474" s="52"/>
      <c r="E474" s="52"/>
      <c r="F474" s="52"/>
      <c r="G474" s="52"/>
      <c r="H474" s="52"/>
      <c r="I474" s="51"/>
      <c r="J474" s="50"/>
      <c r="K474" s="50"/>
      <c r="L474" s="50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</row>
    <row r="475" spans="1:29" ht="15.75" customHeight="1">
      <c r="A475" s="51"/>
      <c r="B475" s="52"/>
      <c r="C475" s="52"/>
      <c r="D475" s="52"/>
      <c r="E475" s="52"/>
      <c r="F475" s="52"/>
      <c r="G475" s="52"/>
      <c r="H475" s="52"/>
      <c r="I475" s="51"/>
      <c r="J475" s="50"/>
      <c r="K475" s="50"/>
      <c r="L475" s="50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</row>
    <row r="476" spans="1:29" ht="15.75" customHeight="1">
      <c r="A476" s="51"/>
      <c r="B476" s="52"/>
      <c r="C476" s="52"/>
      <c r="D476" s="52"/>
      <c r="E476" s="52"/>
      <c r="F476" s="52"/>
      <c r="G476" s="52"/>
      <c r="H476" s="52"/>
      <c r="I476" s="51"/>
      <c r="J476" s="50"/>
      <c r="K476" s="50"/>
      <c r="L476" s="50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</row>
    <row r="477" spans="1:29" ht="15.75" customHeight="1">
      <c r="A477" s="51"/>
      <c r="B477" s="52"/>
      <c r="C477" s="52"/>
      <c r="D477" s="52"/>
      <c r="E477" s="52"/>
      <c r="F477" s="52"/>
      <c r="G477" s="52"/>
      <c r="H477" s="52"/>
      <c r="I477" s="51"/>
      <c r="J477" s="50"/>
      <c r="K477" s="50"/>
      <c r="L477" s="50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</row>
    <row r="478" spans="1:29" ht="15.75" customHeight="1">
      <c r="A478" s="51"/>
      <c r="B478" s="52"/>
      <c r="C478" s="52"/>
      <c r="D478" s="52"/>
      <c r="E478" s="52"/>
      <c r="F478" s="52"/>
      <c r="G478" s="52"/>
      <c r="H478" s="52"/>
      <c r="I478" s="51"/>
      <c r="J478" s="50"/>
      <c r="K478" s="50"/>
      <c r="L478" s="50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</row>
    <row r="479" spans="1:29" ht="15.75" customHeight="1">
      <c r="A479" s="51"/>
      <c r="B479" s="52"/>
      <c r="C479" s="52"/>
      <c r="D479" s="52"/>
      <c r="E479" s="52"/>
      <c r="F479" s="52"/>
      <c r="G479" s="52"/>
      <c r="H479" s="52"/>
      <c r="I479" s="51"/>
      <c r="J479" s="50"/>
      <c r="K479" s="50"/>
      <c r="L479" s="50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</row>
    <row r="480" spans="1:29" ht="15.75" customHeight="1">
      <c r="A480" s="51"/>
      <c r="B480" s="52"/>
      <c r="C480" s="52"/>
      <c r="D480" s="52"/>
      <c r="E480" s="52"/>
      <c r="F480" s="52"/>
      <c r="G480" s="52"/>
      <c r="H480" s="52"/>
      <c r="I480" s="51"/>
      <c r="J480" s="50"/>
      <c r="K480" s="50"/>
      <c r="L480" s="50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</row>
    <row r="481" spans="1:29" ht="15.75" customHeight="1">
      <c r="A481" s="51"/>
      <c r="B481" s="52"/>
      <c r="C481" s="52"/>
      <c r="D481" s="52"/>
      <c r="E481" s="52"/>
      <c r="F481" s="52"/>
      <c r="G481" s="52"/>
      <c r="H481" s="52"/>
      <c r="I481" s="51"/>
      <c r="J481" s="50"/>
      <c r="K481" s="50"/>
      <c r="L481" s="50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</row>
    <row r="482" spans="1:29" ht="15.75" customHeight="1">
      <c r="A482" s="51"/>
      <c r="B482" s="52"/>
      <c r="C482" s="52"/>
      <c r="D482" s="52"/>
      <c r="E482" s="52"/>
      <c r="F482" s="52"/>
      <c r="G482" s="52"/>
      <c r="H482" s="52"/>
      <c r="I482" s="51"/>
      <c r="J482" s="50"/>
      <c r="K482" s="50"/>
      <c r="L482" s="50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</row>
    <row r="483" spans="1:29" ht="15.75" customHeight="1">
      <c r="A483" s="51"/>
      <c r="B483" s="52"/>
      <c r="C483" s="52"/>
      <c r="D483" s="52"/>
      <c r="E483" s="52"/>
      <c r="F483" s="52"/>
      <c r="G483" s="52"/>
      <c r="H483" s="52"/>
      <c r="I483" s="51"/>
      <c r="J483" s="50"/>
      <c r="K483" s="50"/>
      <c r="L483" s="50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</row>
    <row r="484" spans="1:29" ht="15.75" customHeight="1">
      <c r="A484" s="51"/>
      <c r="B484" s="52"/>
      <c r="C484" s="52"/>
      <c r="D484" s="52"/>
      <c r="E484" s="52"/>
      <c r="F484" s="52"/>
      <c r="G484" s="52"/>
      <c r="H484" s="52"/>
      <c r="I484" s="51"/>
      <c r="J484" s="50"/>
      <c r="K484" s="50"/>
      <c r="L484" s="50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</row>
    <row r="485" spans="1:29" ht="15.75" customHeight="1">
      <c r="A485" s="51"/>
      <c r="B485" s="52"/>
      <c r="C485" s="52"/>
      <c r="D485" s="52"/>
      <c r="E485" s="52"/>
      <c r="F485" s="52"/>
      <c r="G485" s="52"/>
      <c r="H485" s="52"/>
      <c r="I485" s="51"/>
      <c r="J485" s="50"/>
      <c r="K485" s="50"/>
      <c r="L485" s="50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</row>
    <row r="486" spans="1:29" ht="15.75" customHeight="1">
      <c r="A486" s="51"/>
      <c r="B486" s="52"/>
      <c r="C486" s="52"/>
      <c r="D486" s="52"/>
      <c r="E486" s="52"/>
      <c r="F486" s="52"/>
      <c r="G486" s="52"/>
      <c r="H486" s="52"/>
      <c r="I486" s="51"/>
      <c r="J486" s="50"/>
      <c r="K486" s="50"/>
      <c r="L486" s="50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</row>
    <row r="487" spans="1:29" ht="15.75" customHeight="1">
      <c r="A487" s="51"/>
      <c r="B487" s="52"/>
      <c r="C487" s="52"/>
      <c r="D487" s="52"/>
      <c r="E487" s="52"/>
      <c r="F487" s="52"/>
      <c r="G487" s="52"/>
      <c r="H487" s="52"/>
      <c r="I487" s="51"/>
      <c r="J487" s="50"/>
      <c r="K487" s="50"/>
      <c r="L487" s="50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</row>
    <row r="488" spans="1:29" ht="15.75" customHeight="1">
      <c r="A488" s="51"/>
      <c r="B488" s="52"/>
      <c r="C488" s="52"/>
      <c r="D488" s="52"/>
      <c r="E488" s="52"/>
      <c r="F488" s="52"/>
      <c r="G488" s="52"/>
      <c r="H488" s="52"/>
      <c r="I488" s="51"/>
      <c r="J488" s="50"/>
      <c r="K488" s="50"/>
      <c r="L488" s="50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</row>
    <row r="489" spans="1:29" ht="15.75" customHeight="1">
      <c r="A489" s="51"/>
      <c r="B489" s="52"/>
      <c r="C489" s="52"/>
      <c r="D489" s="52"/>
      <c r="E489" s="52"/>
      <c r="F489" s="52"/>
      <c r="G489" s="52"/>
      <c r="H489" s="52"/>
      <c r="I489" s="51"/>
      <c r="J489" s="50"/>
      <c r="K489" s="50"/>
      <c r="L489" s="50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</row>
    <row r="490" spans="1:29" ht="15.75" customHeight="1">
      <c r="A490" s="51"/>
      <c r="B490" s="52"/>
      <c r="C490" s="52"/>
      <c r="D490" s="52"/>
      <c r="E490" s="52"/>
      <c r="F490" s="52"/>
      <c r="G490" s="52"/>
      <c r="H490" s="52"/>
      <c r="I490" s="51"/>
      <c r="J490" s="50"/>
      <c r="K490" s="50"/>
      <c r="L490" s="50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</row>
    <row r="491" spans="1:29" ht="15.75" customHeight="1">
      <c r="A491" s="51"/>
      <c r="B491" s="52"/>
      <c r="C491" s="52"/>
      <c r="D491" s="52"/>
      <c r="E491" s="52"/>
      <c r="F491" s="52"/>
      <c r="G491" s="52"/>
      <c r="H491" s="52"/>
      <c r="I491" s="51"/>
      <c r="J491" s="50"/>
      <c r="K491" s="50"/>
      <c r="L491" s="50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</row>
    <row r="492" spans="1:29" ht="15.75" customHeight="1">
      <c r="A492" s="51"/>
      <c r="B492" s="52"/>
      <c r="C492" s="52"/>
      <c r="D492" s="52"/>
      <c r="E492" s="52"/>
      <c r="F492" s="52"/>
      <c r="G492" s="52"/>
      <c r="H492" s="52"/>
      <c r="I492" s="51"/>
      <c r="J492" s="50"/>
      <c r="K492" s="50"/>
      <c r="L492" s="50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</row>
    <row r="493" spans="1:29" ht="15.75" customHeight="1">
      <c r="A493" s="51"/>
      <c r="B493" s="52"/>
      <c r="C493" s="52"/>
      <c r="D493" s="52"/>
      <c r="E493" s="52"/>
      <c r="F493" s="52"/>
      <c r="G493" s="52"/>
      <c r="H493" s="52"/>
      <c r="I493" s="51"/>
      <c r="J493" s="50"/>
      <c r="K493" s="50"/>
      <c r="L493" s="50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</row>
    <row r="494" spans="1:29" ht="15.75" customHeight="1">
      <c r="A494" s="51"/>
      <c r="B494" s="52"/>
      <c r="C494" s="52"/>
      <c r="D494" s="52"/>
      <c r="E494" s="52"/>
      <c r="F494" s="52"/>
      <c r="G494" s="52"/>
      <c r="H494" s="52"/>
      <c r="I494" s="51"/>
      <c r="J494" s="50"/>
      <c r="K494" s="50"/>
      <c r="L494" s="50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</row>
    <row r="495" spans="1:29" ht="15.75" customHeight="1">
      <c r="A495" s="51"/>
      <c r="B495" s="52"/>
      <c r="C495" s="52"/>
      <c r="D495" s="52"/>
      <c r="E495" s="52"/>
      <c r="F495" s="52"/>
      <c r="G495" s="52"/>
      <c r="H495" s="52"/>
      <c r="I495" s="51"/>
      <c r="J495" s="50"/>
      <c r="K495" s="50"/>
      <c r="L495" s="50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</row>
    <row r="496" spans="1:29" ht="15.75" customHeight="1">
      <c r="A496" s="51"/>
      <c r="B496" s="52"/>
      <c r="C496" s="52"/>
      <c r="D496" s="52"/>
      <c r="E496" s="52"/>
      <c r="F496" s="52"/>
      <c r="G496" s="52"/>
      <c r="H496" s="52"/>
      <c r="I496" s="51"/>
      <c r="J496" s="50"/>
      <c r="K496" s="50"/>
      <c r="L496" s="50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</row>
    <row r="497" spans="1:29" ht="15.75" customHeight="1">
      <c r="A497" s="51"/>
      <c r="B497" s="52"/>
      <c r="C497" s="52"/>
      <c r="D497" s="52"/>
      <c r="E497" s="52"/>
      <c r="F497" s="52"/>
      <c r="G497" s="52"/>
      <c r="H497" s="52"/>
      <c r="I497" s="51"/>
      <c r="J497" s="50"/>
      <c r="K497" s="50"/>
      <c r="L497" s="50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</row>
    <row r="498" spans="1:29" ht="15.75" customHeight="1">
      <c r="A498" s="51"/>
      <c r="B498" s="52"/>
      <c r="C498" s="52"/>
      <c r="D498" s="52"/>
      <c r="E498" s="52"/>
      <c r="F498" s="52"/>
      <c r="G498" s="52"/>
      <c r="H498" s="52"/>
      <c r="I498" s="51"/>
      <c r="J498" s="50"/>
      <c r="K498" s="50"/>
      <c r="L498" s="50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</row>
    <row r="499" spans="1:29" ht="15.75" customHeight="1">
      <c r="A499" s="51"/>
      <c r="B499" s="52"/>
      <c r="C499" s="52"/>
      <c r="D499" s="52"/>
      <c r="E499" s="52"/>
      <c r="F499" s="52"/>
      <c r="G499" s="52"/>
      <c r="H499" s="52"/>
      <c r="I499" s="51"/>
      <c r="J499" s="50"/>
      <c r="K499" s="50"/>
      <c r="L499" s="50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</row>
    <row r="500" spans="1:29" ht="15.75" customHeight="1">
      <c r="A500" s="51"/>
      <c r="B500" s="52"/>
      <c r="C500" s="52"/>
      <c r="D500" s="52"/>
      <c r="E500" s="52"/>
      <c r="F500" s="52"/>
      <c r="G500" s="52"/>
      <c r="H500" s="52"/>
      <c r="I500" s="51"/>
      <c r="J500" s="50"/>
      <c r="K500" s="50"/>
      <c r="L500" s="50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</row>
    <row r="501" spans="1:29" ht="15.75" customHeight="1">
      <c r="A501" s="51"/>
      <c r="B501" s="52"/>
      <c r="C501" s="52"/>
      <c r="D501" s="52"/>
      <c r="E501" s="52"/>
      <c r="F501" s="52"/>
      <c r="G501" s="52"/>
      <c r="H501" s="52"/>
      <c r="I501" s="51"/>
      <c r="J501" s="50"/>
      <c r="K501" s="50"/>
      <c r="L501" s="50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</row>
    <row r="502" spans="1:29" ht="15.75" customHeight="1">
      <c r="A502" s="51"/>
      <c r="B502" s="52"/>
      <c r="C502" s="52"/>
      <c r="D502" s="52"/>
      <c r="E502" s="52"/>
      <c r="F502" s="52"/>
      <c r="G502" s="52"/>
      <c r="H502" s="52"/>
      <c r="I502" s="51"/>
      <c r="J502" s="50"/>
      <c r="K502" s="50"/>
      <c r="L502" s="50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</row>
    <row r="503" spans="1:29" ht="15.75" customHeight="1">
      <c r="A503" s="51"/>
      <c r="B503" s="52"/>
      <c r="C503" s="52"/>
      <c r="D503" s="52"/>
      <c r="E503" s="52"/>
      <c r="F503" s="52"/>
      <c r="G503" s="52"/>
      <c r="H503" s="52"/>
      <c r="I503" s="51"/>
      <c r="J503" s="50"/>
      <c r="K503" s="50"/>
      <c r="L503" s="50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</row>
    <row r="504" spans="1:29" ht="15.75" customHeight="1">
      <c r="A504" s="51"/>
      <c r="B504" s="52"/>
      <c r="C504" s="52"/>
      <c r="D504" s="52"/>
      <c r="E504" s="52"/>
      <c r="F504" s="52"/>
      <c r="G504" s="52"/>
      <c r="H504" s="52"/>
      <c r="I504" s="51"/>
      <c r="J504" s="50"/>
      <c r="K504" s="50"/>
      <c r="L504" s="50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</row>
    <row r="505" spans="1:29" ht="15.75" customHeight="1">
      <c r="A505" s="51"/>
      <c r="B505" s="52"/>
      <c r="C505" s="52"/>
      <c r="D505" s="52"/>
      <c r="E505" s="52"/>
      <c r="F505" s="52"/>
      <c r="G505" s="52"/>
      <c r="H505" s="52"/>
      <c r="I505" s="51"/>
      <c r="J505" s="50"/>
      <c r="K505" s="50"/>
      <c r="L505" s="50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</row>
    <row r="506" spans="1:29" ht="15.75" customHeight="1">
      <c r="A506" s="51"/>
      <c r="B506" s="52"/>
      <c r="C506" s="52"/>
      <c r="D506" s="52"/>
      <c r="E506" s="52"/>
      <c r="F506" s="52"/>
      <c r="G506" s="52"/>
      <c r="H506" s="52"/>
      <c r="I506" s="51"/>
      <c r="J506" s="50"/>
      <c r="K506" s="50"/>
      <c r="L506" s="50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</row>
    <row r="507" spans="1:29" ht="15.75" customHeight="1">
      <c r="A507" s="51"/>
      <c r="B507" s="52"/>
      <c r="C507" s="52"/>
      <c r="D507" s="52"/>
      <c r="E507" s="52"/>
      <c r="F507" s="52"/>
      <c r="G507" s="52"/>
      <c r="H507" s="52"/>
      <c r="I507" s="51"/>
      <c r="J507" s="50"/>
      <c r="K507" s="50"/>
      <c r="L507" s="50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</row>
    <row r="508" spans="1:29" ht="15.75" customHeight="1">
      <c r="A508" s="51"/>
      <c r="B508" s="52"/>
      <c r="C508" s="52"/>
      <c r="D508" s="52"/>
      <c r="E508" s="52"/>
      <c r="F508" s="52"/>
      <c r="G508" s="52"/>
      <c r="H508" s="52"/>
      <c r="I508" s="51"/>
      <c r="J508" s="50"/>
      <c r="K508" s="50"/>
      <c r="L508" s="50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</row>
    <row r="509" spans="1:29" ht="15.75" customHeight="1">
      <c r="A509" s="51"/>
      <c r="B509" s="52"/>
      <c r="C509" s="52"/>
      <c r="D509" s="52"/>
      <c r="E509" s="52"/>
      <c r="F509" s="52"/>
      <c r="G509" s="52"/>
      <c r="H509" s="52"/>
      <c r="I509" s="51"/>
      <c r="J509" s="50"/>
      <c r="K509" s="50"/>
      <c r="L509" s="50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</row>
    <row r="510" spans="1:29" ht="15.75" customHeight="1">
      <c r="A510" s="51"/>
      <c r="B510" s="52"/>
      <c r="C510" s="52"/>
      <c r="D510" s="52"/>
      <c r="E510" s="52"/>
      <c r="F510" s="52"/>
      <c r="G510" s="52"/>
      <c r="H510" s="52"/>
      <c r="I510" s="51"/>
      <c r="J510" s="50"/>
      <c r="K510" s="50"/>
      <c r="L510" s="50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</row>
    <row r="511" spans="1:29" ht="15.75" customHeight="1">
      <c r="A511" s="51"/>
      <c r="B511" s="52"/>
      <c r="C511" s="52"/>
      <c r="D511" s="52"/>
      <c r="E511" s="52"/>
      <c r="F511" s="52"/>
      <c r="G511" s="52"/>
      <c r="H511" s="52"/>
      <c r="I511" s="51"/>
      <c r="J511" s="50"/>
      <c r="K511" s="50"/>
      <c r="L511" s="50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</row>
    <row r="512" spans="1:29" ht="15.75" customHeight="1">
      <c r="A512" s="51"/>
      <c r="B512" s="52"/>
      <c r="C512" s="52"/>
      <c r="D512" s="52"/>
      <c r="E512" s="52"/>
      <c r="F512" s="52"/>
      <c r="G512" s="52"/>
      <c r="H512" s="52"/>
      <c r="I512" s="51"/>
      <c r="J512" s="50"/>
      <c r="K512" s="50"/>
      <c r="L512" s="50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</row>
    <row r="513" spans="1:29" ht="15.75" customHeight="1">
      <c r="A513" s="51"/>
      <c r="B513" s="52"/>
      <c r="C513" s="52"/>
      <c r="D513" s="52"/>
      <c r="E513" s="52"/>
      <c r="F513" s="52"/>
      <c r="G513" s="52"/>
      <c r="H513" s="52"/>
      <c r="I513" s="51"/>
      <c r="J513" s="50"/>
      <c r="K513" s="50"/>
      <c r="L513" s="50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</row>
    <row r="514" spans="1:29" ht="15.75" customHeight="1">
      <c r="A514" s="51"/>
      <c r="B514" s="52"/>
      <c r="C514" s="52"/>
      <c r="D514" s="52"/>
      <c r="E514" s="52"/>
      <c r="F514" s="52"/>
      <c r="G514" s="52"/>
      <c r="H514" s="52"/>
      <c r="I514" s="51"/>
      <c r="J514" s="50"/>
      <c r="K514" s="50"/>
      <c r="L514" s="50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</row>
    <row r="515" spans="1:29" ht="15.75" customHeight="1">
      <c r="A515" s="51"/>
      <c r="B515" s="52"/>
      <c r="C515" s="52"/>
      <c r="D515" s="52"/>
      <c r="E515" s="52"/>
      <c r="F515" s="52"/>
      <c r="G515" s="52"/>
      <c r="H515" s="52"/>
      <c r="I515" s="51"/>
      <c r="J515" s="50"/>
      <c r="K515" s="50"/>
      <c r="L515" s="50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</row>
    <row r="516" spans="1:29" ht="15.75" customHeight="1">
      <c r="A516" s="51"/>
      <c r="B516" s="52"/>
      <c r="C516" s="52"/>
      <c r="D516" s="52"/>
      <c r="E516" s="52"/>
      <c r="F516" s="52"/>
      <c r="G516" s="52"/>
      <c r="H516" s="52"/>
      <c r="I516" s="51"/>
      <c r="J516" s="50"/>
      <c r="K516" s="50"/>
      <c r="L516" s="50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</row>
    <row r="517" spans="1:29" ht="15.75" customHeight="1">
      <c r="A517" s="51"/>
      <c r="B517" s="52"/>
      <c r="C517" s="52"/>
      <c r="D517" s="52"/>
      <c r="E517" s="52"/>
      <c r="F517" s="52"/>
      <c r="G517" s="52"/>
      <c r="H517" s="52"/>
      <c r="I517" s="51"/>
      <c r="J517" s="50"/>
      <c r="K517" s="50"/>
      <c r="L517" s="50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</row>
    <row r="518" spans="1:29" ht="15.75" customHeight="1">
      <c r="A518" s="51"/>
      <c r="B518" s="52"/>
      <c r="C518" s="52"/>
      <c r="D518" s="52"/>
      <c r="E518" s="52"/>
      <c r="F518" s="52"/>
      <c r="G518" s="52"/>
      <c r="H518" s="52"/>
      <c r="I518" s="51"/>
      <c r="J518" s="50"/>
      <c r="K518" s="50"/>
      <c r="L518" s="50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</row>
    <row r="519" spans="1:29" ht="15.75" customHeight="1">
      <c r="A519" s="51"/>
      <c r="B519" s="52"/>
      <c r="C519" s="52"/>
      <c r="D519" s="52"/>
      <c r="E519" s="52"/>
      <c r="F519" s="52"/>
      <c r="G519" s="52"/>
      <c r="H519" s="52"/>
      <c r="I519" s="51"/>
      <c r="J519" s="50"/>
      <c r="K519" s="50"/>
      <c r="L519" s="50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</row>
    <row r="520" spans="1:29" ht="15.75" customHeight="1">
      <c r="A520" s="51"/>
      <c r="B520" s="52"/>
      <c r="C520" s="52"/>
      <c r="D520" s="52"/>
      <c r="E520" s="52"/>
      <c r="F520" s="52"/>
      <c r="G520" s="52"/>
      <c r="H520" s="52"/>
      <c r="I520" s="51"/>
      <c r="J520" s="50"/>
      <c r="K520" s="50"/>
      <c r="L520" s="50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</row>
    <row r="521" spans="1:29" ht="15.75" customHeight="1">
      <c r="A521" s="51"/>
      <c r="B521" s="52"/>
      <c r="C521" s="52"/>
      <c r="D521" s="52"/>
      <c r="E521" s="52"/>
      <c r="F521" s="52"/>
      <c r="G521" s="52"/>
      <c r="H521" s="52"/>
      <c r="I521" s="51"/>
      <c r="J521" s="50"/>
      <c r="K521" s="50"/>
      <c r="L521" s="50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</row>
    <row r="522" spans="1:29" ht="15.75" customHeight="1">
      <c r="A522" s="51"/>
      <c r="B522" s="52"/>
      <c r="C522" s="52"/>
      <c r="D522" s="52"/>
      <c r="E522" s="52"/>
      <c r="F522" s="52"/>
      <c r="G522" s="52"/>
      <c r="H522" s="52"/>
      <c r="I522" s="51"/>
      <c r="J522" s="50"/>
      <c r="K522" s="50"/>
      <c r="L522" s="50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</row>
    <row r="523" spans="1:29" ht="15.75" customHeight="1">
      <c r="A523" s="51"/>
      <c r="B523" s="52"/>
      <c r="C523" s="52"/>
      <c r="D523" s="52"/>
      <c r="E523" s="52"/>
      <c r="F523" s="52"/>
      <c r="G523" s="52"/>
      <c r="H523" s="52"/>
      <c r="I523" s="51"/>
      <c r="J523" s="50"/>
      <c r="K523" s="50"/>
      <c r="L523" s="50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</row>
    <row r="524" spans="1:29" ht="15.75" customHeight="1">
      <c r="A524" s="51"/>
      <c r="B524" s="52"/>
      <c r="C524" s="52"/>
      <c r="D524" s="52"/>
      <c r="E524" s="52"/>
      <c r="F524" s="52"/>
      <c r="G524" s="52"/>
      <c r="H524" s="52"/>
      <c r="I524" s="51"/>
      <c r="J524" s="50"/>
      <c r="K524" s="50"/>
      <c r="L524" s="50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</row>
    <row r="525" spans="1:29" ht="15.75" customHeight="1">
      <c r="A525" s="51"/>
      <c r="B525" s="52"/>
      <c r="C525" s="52"/>
      <c r="D525" s="52"/>
      <c r="E525" s="52"/>
      <c r="F525" s="52"/>
      <c r="G525" s="52"/>
      <c r="H525" s="52"/>
      <c r="I525" s="51"/>
      <c r="J525" s="50"/>
      <c r="K525" s="50"/>
      <c r="L525" s="50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</row>
    <row r="526" spans="1:29" ht="15.75" customHeight="1">
      <c r="A526" s="51"/>
      <c r="B526" s="52"/>
      <c r="C526" s="52"/>
      <c r="D526" s="52"/>
      <c r="E526" s="52"/>
      <c r="F526" s="52"/>
      <c r="G526" s="52"/>
      <c r="H526" s="52"/>
      <c r="I526" s="51"/>
      <c r="J526" s="50"/>
      <c r="K526" s="50"/>
      <c r="L526" s="50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</row>
    <row r="527" spans="1:29" ht="15.75" customHeight="1">
      <c r="A527" s="51"/>
      <c r="B527" s="52"/>
      <c r="C527" s="52"/>
      <c r="D527" s="52"/>
      <c r="E527" s="52"/>
      <c r="F527" s="52"/>
      <c r="G527" s="52"/>
      <c r="H527" s="52"/>
      <c r="I527" s="51"/>
      <c r="J527" s="50"/>
      <c r="K527" s="50"/>
      <c r="L527" s="50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</row>
    <row r="528" spans="1:29" ht="15.75" customHeight="1">
      <c r="A528" s="51"/>
      <c r="B528" s="52"/>
      <c r="C528" s="52"/>
      <c r="D528" s="52"/>
      <c r="E528" s="52"/>
      <c r="F528" s="52"/>
      <c r="G528" s="52"/>
      <c r="H528" s="52"/>
      <c r="I528" s="51"/>
      <c r="J528" s="50"/>
      <c r="K528" s="50"/>
      <c r="L528" s="50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</row>
    <row r="529" spans="1:29" ht="15.75" customHeight="1">
      <c r="A529" s="51"/>
      <c r="B529" s="52"/>
      <c r="C529" s="52"/>
      <c r="D529" s="52"/>
      <c r="E529" s="52"/>
      <c r="F529" s="52"/>
      <c r="G529" s="52"/>
      <c r="H529" s="52"/>
      <c r="I529" s="51"/>
      <c r="J529" s="50"/>
      <c r="K529" s="50"/>
      <c r="L529" s="50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</row>
    <row r="530" spans="1:29" ht="15.75" customHeight="1">
      <c r="A530" s="51"/>
      <c r="B530" s="52"/>
      <c r="C530" s="52"/>
      <c r="D530" s="52"/>
      <c r="E530" s="52"/>
      <c r="F530" s="52"/>
      <c r="G530" s="52"/>
      <c r="H530" s="52"/>
      <c r="I530" s="51"/>
      <c r="J530" s="50"/>
      <c r="K530" s="50"/>
      <c r="L530" s="50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</row>
    <row r="531" spans="1:29" ht="15.75" customHeight="1">
      <c r="A531" s="51"/>
      <c r="B531" s="52"/>
      <c r="C531" s="52"/>
      <c r="D531" s="52"/>
      <c r="E531" s="52"/>
      <c r="F531" s="52"/>
      <c r="G531" s="52"/>
      <c r="H531" s="52"/>
      <c r="I531" s="51"/>
      <c r="J531" s="50"/>
      <c r="K531" s="50"/>
      <c r="L531" s="50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</row>
    <row r="532" spans="1:29" ht="15.75" customHeight="1">
      <c r="A532" s="51"/>
      <c r="B532" s="52"/>
      <c r="C532" s="52"/>
      <c r="D532" s="52"/>
      <c r="E532" s="52"/>
      <c r="F532" s="52"/>
      <c r="G532" s="52"/>
      <c r="H532" s="52"/>
      <c r="I532" s="51"/>
      <c r="J532" s="50"/>
      <c r="K532" s="50"/>
      <c r="L532" s="50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</row>
    <row r="533" spans="1:29" ht="15.75" customHeight="1">
      <c r="A533" s="51"/>
      <c r="B533" s="52"/>
      <c r="C533" s="52"/>
      <c r="D533" s="52"/>
      <c r="E533" s="52"/>
      <c r="F533" s="52"/>
      <c r="G533" s="52"/>
      <c r="H533" s="52"/>
      <c r="I533" s="51"/>
      <c r="J533" s="50"/>
      <c r="K533" s="50"/>
      <c r="L533" s="50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</row>
    <row r="534" spans="1:29" ht="15.75" customHeight="1">
      <c r="A534" s="51"/>
      <c r="B534" s="52"/>
      <c r="C534" s="52"/>
      <c r="D534" s="52"/>
      <c r="E534" s="52"/>
      <c r="F534" s="52"/>
      <c r="G534" s="52"/>
      <c r="H534" s="52"/>
      <c r="I534" s="51"/>
      <c r="J534" s="50"/>
      <c r="K534" s="50"/>
      <c r="L534" s="50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</row>
    <row r="535" spans="1:29" ht="15.75" customHeight="1">
      <c r="A535" s="51"/>
      <c r="B535" s="52"/>
      <c r="C535" s="52"/>
      <c r="D535" s="52"/>
      <c r="E535" s="52"/>
      <c r="F535" s="52"/>
      <c r="G535" s="52"/>
      <c r="H535" s="52"/>
      <c r="I535" s="51"/>
      <c r="J535" s="50"/>
      <c r="K535" s="50"/>
      <c r="L535" s="50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</row>
    <row r="536" spans="1:29" ht="15.75" customHeight="1">
      <c r="A536" s="51"/>
      <c r="B536" s="52"/>
      <c r="C536" s="52"/>
      <c r="D536" s="52"/>
      <c r="E536" s="52"/>
      <c r="F536" s="52"/>
      <c r="G536" s="52"/>
      <c r="H536" s="52"/>
      <c r="I536" s="51"/>
      <c r="J536" s="50"/>
      <c r="K536" s="50"/>
      <c r="L536" s="50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</row>
    <row r="537" spans="1:29" ht="15.75" customHeight="1">
      <c r="A537" s="51"/>
      <c r="B537" s="52"/>
      <c r="C537" s="52"/>
      <c r="D537" s="52"/>
      <c r="E537" s="52"/>
      <c r="F537" s="52"/>
      <c r="G537" s="52"/>
      <c r="H537" s="52"/>
      <c r="I537" s="51"/>
      <c r="J537" s="50"/>
      <c r="K537" s="50"/>
      <c r="L537" s="50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</row>
    <row r="538" spans="1:29" ht="15.75" customHeight="1">
      <c r="A538" s="51"/>
      <c r="B538" s="52"/>
      <c r="C538" s="52"/>
      <c r="D538" s="52"/>
      <c r="E538" s="52"/>
      <c r="F538" s="52"/>
      <c r="G538" s="52"/>
      <c r="H538" s="52"/>
      <c r="I538" s="51"/>
      <c r="J538" s="50"/>
      <c r="K538" s="50"/>
      <c r="L538" s="50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</row>
    <row r="539" spans="1:29" ht="15.75" customHeight="1">
      <c r="A539" s="51"/>
      <c r="B539" s="52"/>
      <c r="C539" s="52"/>
      <c r="D539" s="52"/>
      <c r="E539" s="52"/>
      <c r="F539" s="52"/>
      <c r="G539" s="52"/>
      <c r="H539" s="52"/>
      <c r="I539" s="51"/>
      <c r="J539" s="50"/>
      <c r="K539" s="50"/>
      <c r="L539" s="50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</row>
    <row r="540" spans="1:29" ht="15.75" customHeight="1">
      <c r="A540" s="51"/>
      <c r="B540" s="52"/>
      <c r="C540" s="52"/>
      <c r="D540" s="52"/>
      <c r="E540" s="52"/>
      <c r="F540" s="52"/>
      <c r="G540" s="52"/>
      <c r="H540" s="52"/>
      <c r="I540" s="51"/>
      <c r="J540" s="50"/>
      <c r="K540" s="50"/>
      <c r="L540" s="50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</row>
    <row r="541" spans="1:29" ht="15.75" customHeight="1">
      <c r="A541" s="51"/>
      <c r="B541" s="52"/>
      <c r="C541" s="52"/>
      <c r="D541" s="52"/>
      <c r="E541" s="52"/>
      <c r="F541" s="52"/>
      <c r="G541" s="52"/>
      <c r="H541" s="52"/>
      <c r="I541" s="51"/>
      <c r="J541" s="50"/>
      <c r="K541" s="50"/>
      <c r="L541" s="50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</row>
    <row r="542" spans="1:29" ht="15.75" customHeight="1">
      <c r="A542" s="51"/>
      <c r="B542" s="52"/>
      <c r="C542" s="52"/>
      <c r="D542" s="52"/>
      <c r="E542" s="52"/>
      <c r="F542" s="52"/>
      <c r="G542" s="52"/>
      <c r="H542" s="52"/>
      <c r="I542" s="51"/>
      <c r="J542" s="50"/>
      <c r="K542" s="50"/>
      <c r="L542" s="50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</row>
    <row r="543" spans="1:29" ht="15.75" customHeight="1">
      <c r="A543" s="51"/>
      <c r="B543" s="52"/>
      <c r="C543" s="52"/>
      <c r="D543" s="52"/>
      <c r="E543" s="52"/>
      <c r="F543" s="52"/>
      <c r="G543" s="52"/>
      <c r="H543" s="52"/>
      <c r="I543" s="51"/>
      <c r="J543" s="50"/>
      <c r="K543" s="50"/>
      <c r="L543" s="50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</row>
    <row r="544" spans="1:29" ht="15.75" customHeight="1">
      <c r="A544" s="51"/>
      <c r="B544" s="52"/>
      <c r="C544" s="52"/>
      <c r="D544" s="52"/>
      <c r="E544" s="52"/>
      <c r="F544" s="52"/>
      <c r="G544" s="52"/>
      <c r="H544" s="52"/>
      <c r="I544" s="51"/>
      <c r="J544" s="50"/>
      <c r="K544" s="50"/>
      <c r="L544" s="50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</row>
    <row r="545" spans="1:29" ht="15.75" customHeight="1">
      <c r="A545" s="51"/>
      <c r="B545" s="52"/>
      <c r="C545" s="52"/>
      <c r="D545" s="52"/>
      <c r="E545" s="52"/>
      <c r="F545" s="52"/>
      <c r="G545" s="52"/>
      <c r="H545" s="52"/>
      <c r="I545" s="51"/>
      <c r="J545" s="50"/>
      <c r="K545" s="50"/>
      <c r="L545" s="50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</row>
    <row r="546" spans="1:29" ht="15.75" customHeight="1">
      <c r="A546" s="51"/>
      <c r="B546" s="52"/>
      <c r="C546" s="52"/>
      <c r="D546" s="52"/>
      <c r="E546" s="52"/>
      <c r="F546" s="52"/>
      <c r="G546" s="52"/>
      <c r="H546" s="52"/>
      <c r="I546" s="51"/>
      <c r="J546" s="50"/>
      <c r="K546" s="50"/>
      <c r="L546" s="50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</row>
    <row r="547" spans="1:29" ht="15.75" customHeight="1">
      <c r="A547" s="51"/>
      <c r="B547" s="52"/>
      <c r="C547" s="52"/>
      <c r="D547" s="52"/>
      <c r="E547" s="52"/>
      <c r="F547" s="52"/>
      <c r="G547" s="52"/>
      <c r="H547" s="52"/>
      <c r="I547" s="51"/>
      <c r="J547" s="50"/>
      <c r="K547" s="50"/>
      <c r="L547" s="50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</row>
    <row r="548" spans="1:29" ht="15.75" customHeight="1">
      <c r="A548" s="51"/>
      <c r="B548" s="52"/>
      <c r="C548" s="52"/>
      <c r="D548" s="52"/>
      <c r="E548" s="52"/>
      <c r="F548" s="52"/>
      <c r="G548" s="52"/>
      <c r="H548" s="52"/>
      <c r="I548" s="51"/>
      <c r="J548" s="50"/>
      <c r="K548" s="50"/>
      <c r="L548" s="50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</row>
    <row r="549" spans="1:29" ht="15.75" customHeight="1">
      <c r="A549" s="51"/>
      <c r="B549" s="52"/>
      <c r="C549" s="52"/>
      <c r="D549" s="52"/>
      <c r="E549" s="52"/>
      <c r="F549" s="52"/>
      <c r="G549" s="52"/>
      <c r="H549" s="52"/>
      <c r="I549" s="51"/>
      <c r="J549" s="50"/>
      <c r="K549" s="50"/>
      <c r="L549" s="50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</row>
    <row r="550" spans="1:29" ht="15.75" customHeight="1">
      <c r="A550" s="51"/>
      <c r="B550" s="52"/>
      <c r="C550" s="52"/>
      <c r="D550" s="52"/>
      <c r="E550" s="52"/>
      <c r="F550" s="52"/>
      <c r="G550" s="52"/>
      <c r="H550" s="52"/>
      <c r="I550" s="51"/>
      <c r="J550" s="50"/>
      <c r="K550" s="50"/>
      <c r="L550" s="50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</row>
    <row r="551" spans="1:29" ht="15.75" customHeight="1">
      <c r="A551" s="51"/>
      <c r="B551" s="52"/>
      <c r="C551" s="52"/>
      <c r="D551" s="52"/>
      <c r="E551" s="52"/>
      <c r="F551" s="52"/>
      <c r="G551" s="52"/>
      <c r="H551" s="52"/>
      <c r="I551" s="51"/>
      <c r="J551" s="50"/>
      <c r="K551" s="50"/>
      <c r="L551" s="50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</row>
    <row r="552" spans="1:29" ht="15.75" customHeight="1">
      <c r="A552" s="51"/>
      <c r="B552" s="52"/>
      <c r="C552" s="52"/>
      <c r="D552" s="52"/>
      <c r="E552" s="52"/>
      <c r="F552" s="52"/>
      <c r="G552" s="52"/>
      <c r="H552" s="52"/>
      <c r="I552" s="51"/>
      <c r="J552" s="50"/>
      <c r="K552" s="50"/>
      <c r="L552" s="50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</row>
    <row r="553" spans="1:29" ht="15.75" customHeight="1">
      <c r="A553" s="51"/>
      <c r="B553" s="52"/>
      <c r="C553" s="52"/>
      <c r="D553" s="52"/>
      <c r="E553" s="52"/>
      <c r="F553" s="52"/>
      <c r="G553" s="52"/>
      <c r="H553" s="52"/>
      <c r="I553" s="51"/>
      <c r="J553" s="50"/>
      <c r="K553" s="50"/>
      <c r="L553" s="50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</row>
    <row r="554" spans="1:29" ht="15.75" customHeight="1">
      <c r="A554" s="51"/>
      <c r="B554" s="52"/>
      <c r="C554" s="52"/>
      <c r="D554" s="52"/>
      <c r="E554" s="52"/>
      <c r="F554" s="52"/>
      <c r="G554" s="52"/>
      <c r="H554" s="52"/>
      <c r="I554" s="51"/>
      <c r="J554" s="50"/>
      <c r="K554" s="50"/>
      <c r="L554" s="50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</row>
    <row r="555" spans="1:29" ht="15.75" customHeight="1">
      <c r="A555" s="51"/>
      <c r="B555" s="52"/>
      <c r="C555" s="52"/>
      <c r="D555" s="52"/>
      <c r="E555" s="52"/>
      <c r="F555" s="52"/>
      <c r="G555" s="52"/>
      <c r="H555" s="52"/>
      <c r="I555" s="51"/>
      <c r="J555" s="50"/>
      <c r="K555" s="50"/>
      <c r="L555" s="50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</row>
    <row r="556" spans="1:29" ht="15.75" customHeight="1">
      <c r="A556" s="51"/>
      <c r="B556" s="52"/>
      <c r="C556" s="52"/>
      <c r="D556" s="52"/>
      <c r="E556" s="52"/>
      <c r="F556" s="52"/>
      <c r="G556" s="52"/>
      <c r="H556" s="52"/>
      <c r="I556" s="51"/>
      <c r="J556" s="50"/>
      <c r="K556" s="50"/>
      <c r="L556" s="50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</row>
    <row r="557" spans="1:29" ht="15.75" customHeight="1">
      <c r="A557" s="51"/>
      <c r="B557" s="52"/>
      <c r="C557" s="52"/>
      <c r="D557" s="52"/>
      <c r="E557" s="52"/>
      <c r="F557" s="52"/>
      <c r="G557" s="52"/>
      <c r="H557" s="52"/>
      <c r="I557" s="51"/>
      <c r="J557" s="50"/>
      <c r="K557" s="50"/>
      <c r="L557" s="50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</row>
    <row r="558" spans="1:29" ht="15.75" customHeight="1">
      <c r="A558" s="51"/>
      <c r="B558" s="52"/>
      <c r="C558" s="52"/>
      <c r="D558" s="52"/>
      <c r="E558" s="52"/>
      <c r="F558" s="52"/>
      <c r="G558" s="52"/>
      <c r="H558" s="52"/>
      <c r="I558" s="51"/>
      <c r="J558" s="50"/>
      <c r="K558" s="50"/>
      <c r="L558" s="50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</row>
    <row r="559" spans="1:29" ht="15.75" customHeight="1">
      <c r="A559" s="51"/>
      <c r="B559" s="52"/>
      <c r="C559" s="52"/>
      <c r="D559" s="52"/>
      <c r="E559" s="52"/>
      <c r="F559" s="52"/>
      <c r="G559" s="52"/>
      <c r="H559" s="52"/>
      <c r="I559" s="51"/>
      <c r="J559" s="50"/>
      <c r="K559" s="50"/>
      <c r="L559" s="50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</row>
    <row r="560" spans="1:29" ht="15.75" customHeight="1">
      <c r="A560" s="51"/>
      <c r="B560" s="52"/>
      <c r="C560" s="52"/>
      <c r="D560" s="52"/>
      <c r="E560" s="52"/>
      <c r="F560" s="52"/>
      <c r="G560" s="52"/>
      <c r="H560" s="52"/>
      <c r="I560" s="51"/>
      <c r="J560" s="50"/>
      <c r="K560" s="50"/>
      <c r="L560" s="50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</row>
    <row r="561" spans="1:29" ht="15.75" customHeight="1">
      <c r="A561" s="51"/>
      <c r="B561" s="52"/>
      <c r="C561" s="52"/>
      <c r="D561" s="52"/>
      <c r="E561" s="52"/>
      <c r="F561" s="52"/>
      <c r="G561" s="52"/>
      <c r="H561" s="52"/>
      <c r="I561" s="51"/>
      <c r="J561" s="50"/>
      <c r="K561" s="50"/>
      <c r="L561" s="50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</row>
    <row r="562" spans="1:29" ht="15.75" customHeight="1">
      <c r="A562" s="51"/>
      <c r="B562" s="52"/>
      <c r="C562" s="52"/>
      <c r="D562" s="52"/>
      <c r="E562" s="52"/>
      <c r="F562" s="52"/>
      <c r="G562" s="52"/>
      <c r="H562" s="52"/>
      <c r="I562" s="51"/>
      <c r="J562" s="50"/>
      <c r="K562" s="50"/>
      <c r="L562" s="50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</row>
    <row r="563" spans="1:29" ht="15.75" customHeight="1">
      <c r="A563" s="51"/>
      <c r="B563" s="52"/>
      <c r="C563" s="52"/>
      <c r="D563" s="52"/>
      <c r="E563" s="52"/>
      <c r="F563" s="52"/>
      <c r="G563" s="52"/>
      <c r="H563" s="52"/>
      <c r="I563" s="51"/>
      <c r="J563" s="50"/>
      <c r="K563" s="50"/>
      <c r="L563" s="50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</row>
    <row r="564" spans="1:29" ht="15.75" customHeight="1">
      <c r="A564" s="51"/>
      <c r="B564" s="52"/>
      <c r="C564" s="52"/>
      <c r="D564" s="52"/>
      <c r="E564" s="52"/>
      <c r="F564" s="52"/>
      <c r="G564" s="52"/>
      <c r="H564" s="52"/>
      <c r="I564" s="51"/>
      <c r="J564" s="50"/>
      <c r="K564" s="50"/>
      <c r="L564" s="50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</row>
    <row r="565" spans="1:29" ht="15.75" customHeight="1">
      <c r="A565" s="51"/>
      <c r="B565" s="52"/>
      <c r="C565" s="52"/>
      <c r="D565" s="52"/>
      <c r="E565" s="52"/>
      <c r="F565" s="52"/>
      <c r="G565" s="52"/>
      <c r="H565" s="52"/>
      <c r="I565" s="51"/>
      <c r="J565" s="50"/>
      <c r="K565" s="50"/>
      <c r="L565" s="50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</row>
    <row r="566" spans="1:29" ht="15.75" customHeight="1">
      <c r="A566" s="51"/>
      <c r="B566" s="52"/>
      <c r="C566" s="52"/>
      <c r="D566" s="52"/>
      <c r="E566" s="52"/>
      <c r="F566" s="52"/>
      <c r="G566" s="52"/>
      <c r="H566" s="52"/>
      <c r="I566" s="51"/>
      <c r="J566" s="50"/>
      <c r="K566" s="50"/>
      <c r="L566" s="50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</row>
    <row r="567" spans="1:29" ht="15.75" customHeight="1">
      <c r="A567" s="51"/>
      <c r="B567" s="52"/>
      <c r="C567" s="52"/>
      <c r="D567" s="52"/>
      <c r="E567" s="52"/>
      <c r="F567" s="52"/>
      <c r="G567" s="52"/>
      <c r="H567" s="52"/>
      <c r="I567" s="51"/>
      <c r="J567" s="50"/>
      <c r="K567" s="50"/>
      <c r="L567" s="50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</row>
    <row r="568" spans="1:29" ht="15.75" customHeight="1">
      <c r="A568" s="51"/>
      <c r="B568" s="52"/>
      <c r="C568" s="52"/>
      <c r="D568" s="52"/>
      <c r="E568" s="52"/>
      <c r="F568" s="52"/>
      <c r="G568" s="52"/>
      <c r="H568" s="52"/>
      <c r="I568" s="51"/>
      <c r="J568" s="50"/>
      <c r="K568" s="50"/>
      <c r="L568" s="50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</row>
    <row r="569" spans="1:29" ht="15.75" customHeight="1">
      <c r="A569" s="51"/>
      <c r="B569" s="52"/>
      <c r="C569" s="52"/>
      <c r="D569" s="52"/>
      <c r="E569" s="52"/>
      <c r="F569" s="52"/>
      <c r="G569" s="52"/>
      <c r="H569" s="52"/>
      <c r="I569" s="51"/>
      <c r="J569" s="50"/>
      <c r="K569" s="50"/>
      <c r="L569" s="50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</row>
    <row r="570" spans="1:29" ht="15.75" customHeight="1">
      <c r="A570" s="51"/>
      <c r="B570" s="52"/>
      <c r="C570" s="52"/>
      <c r="D570" s="52"/>
      <c r="E570" s="52"/>
      <c r="F570" s="52"/>
      <c r="G570" s="52"/>
      <c r="H570" s="52"/>
      <c r="I570" s="51"/>
      <c r="J570" s="50"/>
      <c r="K570" s="50"/>
      <c r="L570" s="50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</row>
    <row r="571" spans="1:29" ht="15.75" customHeight="1">
      <c r="A571" s="51"/>
      <c r="B571" s="52"/>
      <c r="C571" s="52"/>
      <c r="D571" s="52"/>
      <c r="E571" s="52"/>
      <c r="F571" s="52"/>
      <c r="G571" s="52"/>
      <c r="H571" s="52"/>
      <c r="I571" s="51"/>
      <c r="J571" s="50"/>
      <c r="K571" s="50"/>
      <c r="L571" s="50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</row>
    <row r="572" spans="1:29" ht="15.75" customHeight="1">
      <c r="A572" s="51"/>
      <c r="B572" s="52"/>
      <c r="C572" s="52"/>
      <c r="D572" s="52"/>
      <c r="E572" s="52"/>
      <c r="F572" s="52"/>
      <c r="G572" s="52"/>
      <c r="H572" s="52"/>
      <c r="I572" s="51"/>
      <c r="J572" s="50"/>
      <c r="K572" s="50"/>
      <c r="L572" s="50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</row>
    <row r="573" spans="1:29" ht="15.75" customHeight="1">
      <c r="A573" s="51"/>
      <c r="B573" s="52"/>
      <c r="C573" s="52"/>
      <c r="D573" s="52"/>
      <c r="E573" s="52"/>
      <c r="F573" s="52"/>
      <c r="G573" s="52"/>
      <c r="H573" s="52"/>
      <c r="I573" s="51"/>
      <c r="J573" s="50"/>
      <c r="K573" s="50"/>
      <c r="L573" s="50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</row>
    <row r="574" spans="1:29" ht="15.75" customHeight="1">
      <c r="A574" s="51"/>
      <c r="B574" s="52"/>
      <c r="C574" s="52"/>
      <c r="D574" s="52"/>
      <c r="E574" s="52"/>
      <c r="F574" s="52"/>
      <c r="G574" s="52"/>
      <c r="H574" s="52"/>
      <c r="I574" s="51"/>
      <c r="J574" s="50"/>
      <c r="K574" s="50"/>
      <c r="L574" s="50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</row>
    <row r="575" spans="1:29" ht="15.75" customHeight="1">
      <c r="A575" s="51"/>
      <c r="B575" s="52"/>
      <c r="C575" s="52"/>
      <c r="D575" s="52"/>
      <c r="E575" s="52"/>
      <c r="F575" s="52"/>
      <c r="G575" s="52"/>
      <c r="H575" s="52"/>
      <c r="I575" s="51"/>
      <c r="J575" s="50"/>
      <c r="K575" s="50"/>
      <c r="L575" s="50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</row>
    <row r="576" spans="1:29" ht="15.75" customHeight="1">
      <c r="A576" s="51"/>
      <c r="B576" s="52"/>
      <c r="C576" s="52"/>
      <c r="D576" s="52"/>
      <c r="E576" s="52"/>
      <c r="F576" s="52"/>
      <c r="G576" s="52"/>
      <c r="H576" s="52"/>
      <c r="I576" s="51"/>
      <c r="J576" s="50"/>
      <c r="K576" s="50"/>
      <c r="L576" s="50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</row>
    <row r="577" spans="1:29" ht="15.75" customHeight="1">
      <c r="A577" s="51"/>
      <c r="B577" s="52"/>
      <c r="C577" s="52"/>
      <c r="D577" s="52"/>
      <c r="E577" s="52"/>
      <c r="F577" s="52"/>
      <c r="G577" s="52"/>
      <c r="H577" s="52"/>
      <c r="I577" s="51"/>
      <c r="J577" s="50"/>
      <c r="K577" s="50"/>
      <c r="L577" s="50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</row>
    <row r="578" spans="1:29" ht="15.75" customHeight="1">
      <c r="A578" s="51"/>
      <c r="B578" s="52"/>
      <c r="C578" s="52"/>
      <c r="D578" s="52"/>
      <c r="E578" s="52"/>
      <c r="F578" s="52"/>
      <c r="G578" s="52"/>
      <c r="H578" s="52"/>
      <c r="I578" s="51"/>
      <c r="J578" s="50"/>
      <c r="K578" s="50"/>
      <c r="L578" s="50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</row>
    <row r="579" spans="1:29" ht="15.75" customHeight="1">
      <c r="A579" s="51"/>
      <c r="B579" s="52"/>
      <c r="C579" s="52"/>
      <c r="D579" s="52"/>
      <c r="E579" s="52"/>
      <c r="F579" s="52"/>
      <c r="G579" s="52"/>
      <c r="H579" s="52"/>
      <c r="I579" s="51"/>
      <c r="J579" s="50"/>
      <c r="K579" s="50"/>
      <c r="L579" s="50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</row>
    <row r="580" spans="1:29" ht="15.75" customHeight="1">
      <c r="A580" s="51"/>
      <c r="B580" s="52"/>
      <c r="C580" s="52"/>
      <c r="D580" s="52"/>
      <c r="E580" s="52"/>
      <c r="F580" s="52"/>
      <c r="G580" s="52"/>
      <c r="H580" s="52"/>
      <c r="I580" s="51"/>
      <c r="J580" s="50"/>
      <c r="K580" s="50"/>
      <c r="L580" s="50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</row>
    <row r="581" spans="1:29" ht="15.75" customHeight="1">
      <c r="A581" s="51"/>
      <c r="B581" s="52"/>
      <c r="C581" s="52"/>
      <c r="D581" s="52"/>
      <c r="E581" s="52"/>
      <c r="F581" s="52"/>
      <c r="G581" s="52"/>
      <c r="H581" s="52"/>
      <c r="I581" s="51"/>
      <c r="J581" s="50"/>
      <c r="K581" s="50"/>
      <c r="L581" s="50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</row>
    <row r="582" spans="1:29" ht="15.75" customHeight="1">
      <c r="A582" s="51"/>
      <c r="B582" s="52"/>
      <c r="C582" s="52"/>
      <c r="D582" s="52"/>
      <c r="E582" s="52"/>
      <c r="F582" s="52"/>
      <c r="G582" s="52"/>
      <c r="H582" s="52"/>
      <c r="I582" s="51"/>
      <c r="J582" s="50"/>
      <c r="K582" s="50"/>
      <c r="L582" s="50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</row>
    <row r="583" spans="1:29" ht="15.75" customHeight="1">
      <c r="A583" s="51"/>
      <c r="B583" s="52"/>
      <c r="C583" s="52"/>
      <c r="D583" s="52"/>
      <c r="E583" s="52"/>
      <c r="F583" s="52"/>
      <c r="G583" s="52"/>
      <c r="H583" s="52"/>
      <c r="I583" s="51"/>
      <c r="J583" s="50"/>
      <c r="K583" s="50"/>
      <c r="L583" s="50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</row>
    <row r="584" spans="1:29" ht="15.75" customHeight="1">
      <c r="A584" s="51"/>
      <c r="B584" s="52"/>
      <c r="C584" s="52"/>
      <c r="D584" s="52"/>
      <c r="E584" s="52"/>
      <c r="F584" s="52"/>
      <c r="G584" s="52"/>
      <c r="H584" s="52"/>
      <c r="I584" s="51"/>
      <c r="J584" s="50"/>
      <c r="K584" s="50"/>
      <c r="L584" s="50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</row>
    <row r="585" spans="1:29" ht="15.75" customHeight="1">
      <c r="A585" s="51"/>
      <c r="B585" s="52"/>
      <c r="C585" s="52"/>
      <c r="D585" s="52"/>
      <c r="E585" s="52"/>
      <c r="F585" s="52"/>
      <c r="G585" s="52"/>
      <c r="H585" s="52"/>
      <c r="I585" s="51"/>
      <c r="J585" s="50"/>
      <c r="K585" s="50"/>
      <c r="L585" s="50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</row>
    <row r="586" spans="1:29" ht="15.75" customHeight="1">
      <c r="A586" s="51"/>
      <c r="B586" s="52"/>
      <c r="C586" s="52"/>
      <c r="D586" s="52"/>
      <c r="E586" s="52"/>
      <c r="F586" s="52"/>
      <c r="G586" s="52"/>
      <c r="H586" s="52"/>
      <c r="I586" s="51"/>
      <c r="J586" s="50"/>
      <c r="K586" s="50"/>
      <c r="L586" s="50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</row>
    <row r="587" spans="1:29" ht="15.75" customHeight="1">
      <c r="A587" s="51"/>
      <c r="B587" s="52"/>
      <c r="C587" s="52"/>
      <c r="D587" s="52"/>
      <c r="E587" s="52"/>
      <c r="F587" s="52"/>
      <c r="G587" s="52"/>
      <c r="H587" s="52"/>
      <c r="I587" s="51"/>
      <c r="J587" s="50"/>
      <c r="K587" s="50"/>
      <c r="L587" s="50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</row>
    <row r="588" spans="1:29" ht="15.75" customHeight="1">
      <c r="A588" s="51"/>
      <c r="B588" s="52"/>
      <c r="C588" s="52"/>
      <c r="D588" s="52"/>
      <c r="E588" s="52"/>
      <c r="F588" s="52"/>
      <c r="G588" s="52"/>
      <c r="H588" s="52"/>
      <c r="I588" s="51"/>
      <c r="J588" s="50"/>
      <c r="K588" s="50"/>
      <c r="L588" s="50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</row>
    <row r="589" spans="1:29" ht="15.75" customHeight="1">
      <c r="A589" s="51"/>
      <c r="B589" s="52"/>
      <c r="C589" s="52"/>
      <c r="D589" s="52"/>
      <c r="E589" s="52"/>
      <c r="F589" s="52"/>
      <c r="G589" s="52"/>
      <c r="H589" s="52"/>
      <c r="I589" s="51"/>
      <c r="J589" s="50"/>
      <c r="K589" s="50"/>
      <c r="L589" s="50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</row>
    <row r="590" spans="1:29" ht="15.75" customHeight="1">
      <c r="A590" s="51"/>
      <c r="B590" s="52"/>
      <c r="C590" s="52"/>
      <c r="D590" s="52"/>
      <c r="E590" s="52"/>
      <c r="F590" s="52"/>
      <c r="G590" s="52"/>
      <c r="H590" s="52"/>
      <c r="I590" s="51"/>
      <c r="J590" s="50"/>
      <c r="K590" s="50"/>
      <c r="L590" s="50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</row>
    <row r="591" spans="1:29" ht="15.75" customHeight="1">
      <c r="A591" s="51"/>
      <c r="B591" s="52"/>
      <c r="C591" s="52"/>
      <c r="D591" s="52"/>
      <c r="E591" s="52"/>
      <c r="F591" s="52"/>
      <c r="G591" s="52"/>
      <c r="H591" s="52"/>
      <c r="I591" s="51"/>
      <c r="J591" s="50"/>
      <c r="K591" s="50"/>
      <c r="L591" s="50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</row>
    <row r="592" spans="1:29" ht="15.75" customHeight="1">
      <c r="A592" s="51"/>
      <c r="B592" s="52"/>
      <c r="C592" s="52"/>
      <c r="D592" s="52"/>
      <c r="E592" s="52"/>
      <c r="F592" s="52"/>
      <c r="G592" s="52"/>
      <c r="H592" s="52"/>
      <c r="I592" s="51"/>
      <c r="J592" s="50"/>
      <c r="K592" s="50"/>
      <c r="L592" s="50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</row>
    <row r="593" spans="1:29" ht="15.75" customHeight="1">
      <c r="A593" s="51"/>
      <c r="B593" s="52"/>
      <c r="C593" s="52"/>
      <c r="D593" s="52"/>
      <c r="E593" s="52"/>
      <c r="F593" s="52"/>
      <c r="G593" s="52"/>
      <c r="H593" s="52"/>
      <c r="I593" s="51"/>
      <c r="J593" s="50"/>
      <c r="K593" s="50"/>
      <c r="L593" s="50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</row>
    <row r="594" spans="1:29" ht="15.75" customHeight="1">
      <c r="A594" s="51"/>
      <c r="B594" s="52"/>
      <c r="C594" s="52"/>
      <c r="D594" s="52"/>
      <c r="E594" s="52"/>
      <c r="F594" s="52"/>
      <c r="G594" s="52"/>
      <c r="H594" s="52"/>
      <c r="I594" s="51"/>
      <c r="J594" s="50"/>
      <c r="K594" s="50"/>
      <c r="L594" s="50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</row>
    <row r="595" spans="1:29" ht="15.75" customHeight="1">
      <c r="A595" s="51"/>
      <c r="B595" s="52"/>
      <c r="C595" s="52"/>
      <c r="D595" s="52"/>
      <c r="E595" s="52"/>
      <c r="F595" s="52"/>
      <c r="G595" s="52"/>
      <c r="H595" s="52"/>
      <c r="I595" s="51"/>
      <c r="J595" s="50"/>
      <c r="K595" s="50"/>
      <c r="L595" s="50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</row>
    <row r="596" spans="1:29" ht="15.75" customHeight="1">
      <c r="A596" s="51"/>
      <c r="B596" s="52"/>
      <c r="C596" s="52"/>
      <c r="D596" s="52"/>
      <c r="E596" s="52"/>
      <c r="F596" s="52"/>
      <c r="G596" s="52"/>
      <c r="H596" s="52"/>
      <c r="I596" s="51"/>
      <c r="J596" s="50"/>
      <c r="K596" s="50"/>
      <c r="L596" s="50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</row>
    <row r="597" spans="1:29" ht="15.75" customHeight="1">
      <c r="A597" s="51"/>
      <c r="B597" s="52"/>
      <c r="C597" s="52"/>
      <c r="D597" s="52"/>
      <c r="E597" s="52"/>
      <c r="F597" s="52"/>
      <c r="G597" s="52"/>
      <c r="H597" s="52"/>
      <c r="I597" s="51"/>
      <c r="J597" s="50"/>
      <c r="K597" s="50"/>
      <c r="L597" s="50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</row>
    <row r="598" spans="1:29" ht="15.75" customHeight="1">
      <c r="A598" s="51"/>
      <c r="B598" s="52"/>
      <c r="C598" s="52"/>
      <c r="D598" s="52"/>
      <c r="E598" s="52"/>
      <c r="F598" s="52"/>
      <c r="G598" s="52"/>
      <c r="H598" s="52"/>
      <c r="I598" s="51"/>
      <c r="J598" s="50"/>
      <c r="K598" s="50"/>
      <c r="L598" s="50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</row>
    <row r="599" spans="1:29" ht="15.75" customHeight="1">
      <c r="A599" s="51"/>
      <c r="B599" s="52"/>
      <c r="C599" s="52"/>
      <c r="D599" s="52"/>
      <c r="E599" s="52"/>
      <c r="F599" s="52"/>
      <c r="G599" s="52"/>
      <c r="H599" s="52"/>
      <c r="I599" s="51"/>
      <c r="J599" s="50"/>
      <c r="K599" s="50"/>
      <c r="L599" s="50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</row>
    <row r="600" spans="1:29" ht="15.75" customHeight="1">
      <c r="A600" s="51"/>
      <c r="B600" s="52"/>
      <c r="C600" s="52"/>
      <c r="D600" s="52"/>
      <c r="E600" s="52"/>
      <c r="F600" s="52"/>
      <c r="G600" s="52"/>
      <c r="H600" s="52"/>
      <c r="I600" s="51"/>
      <c r="J600" s="50"/>
      <c r="K600" s="50"/>
      <c r="L600" s="50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</row>
    <row r="601" spans="1:29" ht="15.75" customHeight="1">
      <c r="A601" s="51"/>
      <c r="B601" s="52"/>
      <c r="C601" s="52"/>
      <c r="D601" s="52"/>
      <c r="E601" s="52"/>
      <c r="F601" s="52"/>
      <c r="G601" s="52"/>
      <c r="H601" s="52"/>
      <c r="I601" s="51"/>
      <c r="J601" s="50"/>
      <c r="K601" s="50"/>
      <c r="L601" s="50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</row>
    <row r="602" spans="1:29" ht="15.75" customHeight="1">
      <c r="A602" s="51"/>
      <c r="B602" s="52"/>
      <c r="C602" s="52"/>
      <c r="D602" s="52"/>
      <c r="E602" s="52"/>
      <c r="F602" s="52"/>
      <c r="G602" s="52"/>
      <c r="H602" s="52"/>
      <c r="I602" s="51"/>
      <c r="J602" s="50"/>
      <c r="K602" s="50"/>
      <c r="L602" s="50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</row>
    <row r="603" spans="1:29" ht="15.75" customHeight="1">
      <c r="A603" s="51"/>
      <c r="B603" s="52"/>
      <c r="C603" s="52"/>
      <c r="D603" s="52"/>
      <c r="E603" s="52"/>
      <c r="F603" s="52"/>
      <c r="G603" s="52"/>
      <c r="H603" s="52"/>
      <c r="I603" s="51"/>
      <c r="J603" s="50"/>
      <c r="K603" s="50"/>
      <c r="L603" s="50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</row>
    <row r="604" spans="1:29" ht="15.75" customHeight="1">
      <c r="A604" s="51"/>
      <c r="B604" s="52"/>
      <c r="C604" s="52"/>
      <c r="D604" s="52"/>
      <c r="E604" s="52"/>
      <c r="F604" s="52"/>
      <c r="G604" s="52"/>
      <c r="H604" s="52"/>
      <c r="I604" s="51"/>
      <c r="J604" s="50"/>
      <c r="K604" s="50"/>
      <c r="L604" s="50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</row>
    <row r="605" spans="1:29" ht="15.75" customHeight="1">
      <c r="A605" s="51"/>
      <c r="B605" s="52"/>
      <c r="C605" s="52"/>
      <c r="D605" s="52"/>
      <c r="E605" s="52"/>
      <c r="F605" s="52"/>
      <c r="G605" s="52"/>
      <c r="H605" s="52"/>
      <c r="I605" s="51"/>
      <c r="J605" s="50"/>
      <c r="K605" s="50"/>
      <c r="L605" s="50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</row>
    <row r="606" spans="1:29" ht="15.75" customHeight="1">
      <c r="A606" s="51"/>
      <c r="B606" s="52"/>
      <c r="C606" s="52"/>
      <c r="D606" s="52"/>
      <c r="E606" s="52"/>
      <c r="F606" s="52"/>
      <c r="G606" s="52"/>
      <c r="H606" s="52"/>
      <c r="I606" s="51"/>
      <c r="J606" s="50"/>
      <c r="K606" s="50"/>
      <c r="L606" s="50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</row>
    <row r="607" spans="1:29" ht="15.75" customHeight="1">
      <c r="A607" s="51"/>
      <c r="B607" s="52"/>
      <c r="C607" s="52"/>
      <c r="D607" s="52"/>
      <c r="E607" s="52"/>
      <c r="F607" s="52"/>
      <c r="G607" s="52"/>
      <c r="H607" s="52"/>
      <c r="I607" s="51"/>
      <c r="J607" s="50"/>
      <c r="K607" s="50"/>
      <c r="L607" s="50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</row>
    <row r="608" spans="1:29" ht="15.75" customHeight="1">
      <c r="A608" s="51"/>
      <c r="B608" s="52"/>
      <c r="C608" s="52"/>
      <c r="D608" s="52"/>
      <c r="E608" s="52"/>
      <c r="F608" s="52"/>
      <c r="G608" s="52"/>
      <c r="H608" s="52"/>
      <c r="I608" s="51"/>
      <c r="J608" s="50"/>
      <c r="K608" s="50"/>
      <c r="L608" s="50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</row>
    <row r="609" spans="1:29" ht="15.75" customHeight="1">
      <c r="A609" s="51"/>
      <c r="B609" s="52"/>
      <c r="C609" s="52"/>
      <c r="D609" s="52"/>
      <c r="E609" s="52"/>
      <c r="F609" s="52"/>
      <c r="G609" s="52"/>
      <c r="H609" s="52"/>
      <c r="I609" s="51"/>
      <c r="J609" s="50"/>
      <c r="K609" s="50"/>
      <c r="L609" s="50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</row>
    <row r="610" spans="1:29" ht="15.75" customHeight="1">
      <c r="A610" s="51"/>
      <c r="B610" s="52"/>
      <c r="C610" s="52"/>
      <c r="D610" s="52"/>
      <c r="E610" s="52"/>
      <c r="F610" s="52"/>
      <c r="G610" s="52"/>
      <c r="H610" s="52"/>
      <c r="I610" s="51"/>
      <c r="J610" s="50"/>
      <c r="K610" s="50"/>
      <c r="L610" s="50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</row>
    <row r="611" spans="1:29" ht="15.75" customHeight="1">
      <c r="A611" s="51"/>
      <c r="B611" s="52"/>
      <c r="C611" s="52"/>
      <c r="D611" s="52"/>
      <c r="E611" s="52"/>
      <c r="F611" s="52"/>
      <c r="G611" s="52"/>
      <c r="H611" s="52"/>
      <c r="I611" s="51"/>
      <c r="J611" s="50"/>
      <c r="K611" s="50"/>
      <c r="L611" s="50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</row>
    <row r="612" spans="1:29" ht="15.75" customHeight="1">
      <c r="A612" s="51"/>
      <c r="B612" s="52"/>
      <c r="C612" s="52"/>
      <c r="D612" s="52"/>
      <c r="E612" s="52"/>
      <c r="F612" s="52"/>
      <c r="G612" s="52"/>
      <c r="H612" s="52"/>
      <c r="I612" s="51"/>
      <c r="J612" s="50"/>
      <c r="K612" s="50"/>
      <c r="L612" s="50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</row>
    <row r="613" spans="1:29" ht="15.75" customHeight="1">
      <c r="A613" s="51"/>
      <c r="B613" s="52"/>
      <c r="C613" s="52"/>
      <c r="D613" s="52"/>
      <c r="E613" s="52"/>
      <c r="F613" s="52"/>
      <c r="G613" s="52"/>
      <c r="H613" s="52"/>
      <c r="I613" s="51"/>
      <c r="J613" s="50"/>
      <c r="K613" s="50"/>
      <c r="L613" s="50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</row>
    <row r="614" spans="1:29" ht="15.75" customHeight="1">
      <c r="A614" s="51"/>
      <c r="B614" s="52"/>
      <c r="C614" s="52"/>
      <c r="D614" s="52"/>
      <c r="E614" s="52"/>
      <c r="F614" s="52"/>
      <c r="G614" s="52"/>
      <c r="H614" s="52"/>
      <c r="I614" s="51"/>
      <c r="J614" s="50"/>
      <c r="K614" s="50"/>
      <c r="L614" s="50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</row>
    <row r="615" spans="1:29" ht="15.75" customHeight="1">
      <c r="A615" s="51"/>
      <c r="B615" s="52"/>
      <c r="C615" s="52"/>
      <c r="D615" s="52"/>
      <c r="E615" s="52"/>
      <c r="F615" s="52"/>
      <c r="G615" s="52"/>
      <c r="H615" s="52"/>
      <c r="I615" s="51"/>
      <c r="J615" s="50"/>
      <c r="K615" s="50"/>
      <c r="L615" s="50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</row>
    <row r="616" spans="1:29" ht="15.75" customHeight="1">
      <c r="A616" s="51"/>
      <c r="B616" s="52"/>
      <c r="C616" s="52"/>
      <c r="D616" s="52"/>
      <c r="E616" s="52"/>
      <c r="F616" s="52"/>
      <c r="G616" s="52"/>
      <c r="H616" s="52"/>
      <c r="I616" s="51"/>
      <c r="J616" s="50"/>
      <c r="K616" s="50"/>
      <c r="L616" s="50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</row>
    <row r="617" spans="1:29" ht="15.75" customHeight="1">
      <c r="A617" s="51"/>
      <c r="B617" s="52"/>
      <c r="C617" s="52"/>
      <c r="D617" s="52"/>
      <c r="E617" s="52"/>
      <c r="F617" s="52"/>
      <c r="G617" s="52"/>
      <c r="H617" s="52"/>
      <c r="I617" s="51"/>
      <c r="J617" s="50"/>
      <c r="K617" s="50"/>
      <c r="L617" s="50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</row>
    <row r="618" spans="1:29" ht="15.75" customHeight="1">
      <c r="A618" s="51"/>
      <c r="B618" s="52"/>
      <c r="C618" s="52"/>
      <c r="D618" s="52"/>
      <c r="E618" s="52"/>
      <c r="F618" s="52"/>
      <c r="G618" s="52"/>
      <c r="H618" s="52"/>
      <c r="I618" s="51"/>
      <c r="J618" s="50"/>
      <c r="K618" s="50"/>
      <c r="L618" s="50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</row>
    <row r="619" spans="1:29" ht="15.75" customHeight="1">
      <c r="A619" s="51"/>
      <c r="B619" s="52"/>
      <c r="C619" s="52"/>
      <c r="D619" s="52"/>
      <c r="E619" s="52"/>
      <c r="F619" s="52"/>
      <c r="G619" s="52"/>
      <c r="H619" s="52"/>
      <c r="I619" s="51"/>
      <c r="J619" s="50"/>
      <c r="K619" s="50"/>
      <c r="L619" s="50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</row>
    <row r="620" spans="1:29" ht="15.75" customHeight="1">
      <c r="A620" s="51"/>
      <c r="B620" s="52"/>
      <c r="C620" s="52"/>
      <c r="D620" s="52"/>
      <c r="E620" s="52"/>
      <c r="F620" s="52"/>
      <c r="G620" s="52"/>
      <c r="H620" s="52"/>
      <c r="I620" s="51"/>
      <c r="J620" s="50"/>
      <c r="K620" s="50"/>
      <c r="L620" s="50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</row>
    <row r="621" spans="1:29" ht="15.75" customHeight="1">
      <c r="A621" s="51"/>
      <c r="B621" s="52"/>
      <c r="C621" s="52"/>
      <c r="D621" s="52"/>
      <c r="E621" s="52"/>
      <c r="F621" s="52"/>
      <c r="G621" s="52"/>
      <c r="H621" s="52"/>
      <c r="I621" s="51"/>
      <c r="J621" s="50"/>
      <c r="K621" s="50"/>
      <c r="L621" s="50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</row>
    <row r="622" spans="1:29" ht="15.75" customHeight="1">
      <c r="A622" s="51"/>
      <c r="B622" s="52"/>
      <c r="C622" s="52"/>
      <c r="D622" s="52"/>
      <c r="E622" s="52"/>
      <c r="F622" s="52"/>
      <c r="G622" s="52"/>
      <c r="H622" s="52"/>
      <c r="I622" s="51"/>
      <c r="J622" s="50"/>
      <c r="K622" s="50"/>
      <c r="L622" s="50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</row>
    <row r="623" spans="1:29" ht="15.75" customHeight="1">
      <c r="A623" s="51"/>
      <c r="B623" s="52"/>
      <c r="C623" s="52"/>
      <c r="D623" s="52"/>
      <c r="E623" s="52"/>
      <c r="F623" s="52"/>
      <c r="G623" s="52"/>
      <c r="H623" s="52"/>
      <c r="I623" s="51"/>
      <c r="J623" s="50"/>
      <c r="K623" s="50"/>
      <c r="L623" s="50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</row>
    <row r="624" spans="1:29" ht="15.75" customHeight="1">
      <c r="A624" s="51"/>
      <c r="B624" s="52"/>
      <c r="C624" s="52"/>
      <c r="D624" s="52"/>
      <c r="E624" s="52"/>
      <c r="F624" s="52"/>
      <c r="G624" s="52"/>
      <c r="H624" s="52"/>
      <c r="I624" s="51"/>
      <c r="J624" s="50"/>
      <c r="K624" s="50"/>
      <c r="L624" s="50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</row>
    <row r="625" spans="1:29" ht="15.75" customHeight="1">
      <c r="A625" s="51"/>
      <c r="B625" s="52"/>
      <c r="C625" s="52"/>
      <c r="D625" s="52"/>
      <c r="E625" s="52"/>
      <c r="F625" s="52"/>
      <c r="G625" s="52"/>
      <c r="H625" s="52"/>
      <c r="I625" s="51"/>
      <c r="J625" s="50"/>
      <c r="K625" s="50"/>
      <c r="L625" s="50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</row>
    <row r="626" spans="1:29" ht="15.75" customHeight="1">
      <c r="A626" s="51"/>
      <c r="B626" s="52"/>
      <c r="C626" s="52"/>
      <c r="D626" s="52"/>
      <c r="E626" s="52"/>
      <c r="F626" s="52"/>
      <c r="G626" s="52"/>
      <c r="H626" s="52"/>
      <c r="I626" s="51"/>
      <c r="J626" s="50"/>
      <c r="K626" s="50"/>
      <c r="L626" s="50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</row>
    <row r="627" spans="1:29" ht="15.75" customHeight="1">
      <c r="A627" s="51"/>
      <c r="B627" s="52"/>
      <c r="C627" s="52"/>
      <c r="D627" s="52"/>
      <c r="E627" s="52"/>
      <c r="F627" s="52"/>
      <c r="G627" s="52"/>
      <c r="H627" s="52"/>
      <c r="I627" s="51"/>
      <c r="J627" s="50"/>
      <c r="K627" s="50"/>
      <c r="L627" s="50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</row>
    <row r="628" spans="1:29" ht="15.75" customHeight="1">
      <c r="A628" s="51"/>
      <c r="B628" s="52"/>
      <c r="C628" s="52"/>
      <c r="D628" s="52"/>
      <c r="E628" s="52"/>
      <c r="F628" s="52"/>
      <c r="G628" s="52"/>
      <c r="H628" s="52"/>
      <c r="I628" s="51"/>
      <c r="J628" s="50"/>
      <c r="K628" s="50"/>
      <c r="L628" s="50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</row>
    <row r="629" spans="1:29" ht="15.75" customHeight="1">
      <c r="A629" s="51"/>
      <c r="B629" s="52"/>
      <c r="C629" s="52"/>
      <c r="D629" s="52"/>
      <c r="E629" s="52"/>
      <c r="F629" s="52"/>
      <c r="G629" s="52"/>
      <c r="H629" s="52"/>
      <c r="I629" s="51"/>
      <c r="J629" s="50"/>
      <c r="K629" s="50"/>
      <c r="L629" s="50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</row>
    <row r="630" spans="1:29" ht="15.75" customHeight="1">
      <c r="A630" s="51"/>
      <c r="B630" s="52"/>
      <c r="C630" s="52"/>
      <c r="D630" s="52"/>
      <c r="E630" s="52"/>
      <c r="F630" s="52"/>
      <c r="G630" s="52"/>
      <c r="H630" s="52"/>
      <c r="I630" s="51"/>
      <c r="J630" s="50"/>
      <c r="K630" s="50"/>
      <c r="L630" s="50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</row>
    <row r="631" spans="1:29" ht="15.75" customHeight="1">
      <c r="A631" s="51"/>
      <c r="B631" s="52"/>
      <c r="C631" s="52"/>
      <c r="D631" s="52"/>
      <c r="E631" s="52"/>
      <c r="F631" s="52"/>
      <c r="G631" s="52"/>
      <c r="H631" s="52"/>
      <c r="I631" s="51"/>
      <c r="J631" s="50"/>
      <c r="K631" s="50"/>
      <c r="L631" s="50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</row>
    <row r="632" spans="1:29" ht="15.75" customHeight="1">
      <c r="A632" s="51"/>
      <c r="B632" s="52"/>
      <c r="C632" s="52"/>
      <c r="D632" s="52"/>
      <c r="E632" s="52"/>
      <c r="F632" s="52"/>
      <c r="G632" s="52"/>
      <c r="H632" s="52"/>
      <c r="I632" s="51"/>
      <c r="J632" s="50"/>
      <c r="K632" s="50"/>
      <c r="L632" s="50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</row>
    <row r="633" spans="1:29" ht="15.75" customHeight="1">
      <c r="A633" s="51"/>
      <c r="B633" s="52"/>
      <c r="C633" s="52"/>
      <c r="D633" s="52"/>
      <c r="E633" s="52"/>
      <c r="F633" s="52"/>
      <c r="G633" s="52"/>
      <c r="H633" s="52"/>
      <c r="I633" s="51"/>
      <c r="J633" s="50"/>
      <c r="K633" s="50"/>
      <c r="L633" s="50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</row>
    <row r="634" spans="1:29" ht="15.75" customHeight="1">
      <c r="A634" s="51"/>
      <c r="B634" s="52"/>
      <c r="C634" s="52"/>
      <c r="D634" s="52"/>
      <c r="E634" s="52"/>
      <c r="F634" s="52"/>
      <c r="G634" s="52"/>
      <c r="H634" s="52"/>
      <c r="I634" s="51"/>
      <c r="J634" s="50"/>
      <c r="K634" s="50"/>
      <c r="L634" s="50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</row>
    <row r="635" spans="1:29" ht="15.75" customHeight="1">
      <c r="A635" s="51"/>
      <c r="B635" s="52"/>
      <c r="C635" s="52"/>
      <c r="D635" s="52"/>
      <c r="E635" s="52"/>
      <c r="F635" s="52"/>
      <c r="G635" s="52"/>
      <c r="H635" s="52"/>
      <c r="I635" s="51"/>
      <c r="J635" s="50"/>
      <c r="K635" s="50"/>
      <c r="L635" s="50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</row>
    <row r="636" spans="1:29" ht="15.75" customHeight="1">
      <c r="A636" s="51"/>
      <c r="B636" s="52"/>
      <c r="C636" s="52"/>
      <c r="D636" s="52"/>
      <c r="E636" s="52"/>
      <c r="F636" s="52"/>
      <c r="G636" s="52"/>
      <c r="H636" s="52"/>
      <c r="I636" s="51"/>
      <c r="J636" s="50"/>
      <c r="K636" s="50"/>
      <c r="L636" s="50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</row>
    <row r="637" spans="1:29" ht="15.75" customHeight="1">
      <c r="A637" s="51"/>
      <c r="B637" s="52"/>
      <c r="C637" s="52"/>
      <c r="D637" s="52"/>
      <c r="E637" s="52"/>
      <c r="F637" s="52"/>
      <c r="G637" s="52"/>
      <c r="H637" s="52"/>
      <c r="I637" s="51"/>
      <c r="J637" s="50"/>
      <c r="K637" s="50"/>
      <c r="L637" s="50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</row>
    <row r="638" spans="1:29" ht="15.75" customHeight="1">
      <c r="A638" s="51"/>
      <c r="B638" s="52"/>
      <c r="C638" s="52"/>
      <c r="D638" s="52"/>
      <c r="E638" s="52"/>
      <c r="F638" s="52"/>
      <c r="G638" s="52"/>
      <c r="H638" s="52"/>
      <c r="I638" s="51"/>
      <c r="J638" s="50"/>
      <c r="K638" s="50"/>
      <c r="L638" s="50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</row>
    <row r="639" spans="1:29" ht="15.75" customHeight="1">
      <c r="A639" s="51"/>
      <c r="B639" s="52"/>
      <c r="C639" s="52"/>
      <c r="D639" s="52"/>
      <c r="E639" s="52"/>
      <c r="F639" s="52"/>
      <c r="G639" s="52"/>
      <c r="H639" s="52"/>
      <c r="I639" s="51"/>
      <c r="J639" s="50"/>
      <c r="K639" s="50"/>
      <c r="L639" s="50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</row>
    <row r="640" spans="1:29" ht="15.75" customHeight="1">
      <c r="A640" s="51"/>
      <c r="B640" s="52"/>
      <c r="C640" s="52"/>
      <c r="D640" s="52"/>
      <c r="E640" s="52"/>
      <c r="F640" s="52"/>
      <c r="G640" s="52"/>
      <c r="H640" s="52"/>
      <c r="I640" s="51"/>
      <c r="J640" s="50"/>
      <c r="K640" s="50"/>
      <c r="L640" s="50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</row>
    <row r="641" spans="1:29" ht="15.75" customHeight="1">
      <c r="A641" s="51"/>
      <c r="B641" s="52"/>
      <c r="C641" s="52"/>
      <c r="D641" s="52"/>
      <c r="E641" s="52"/>
      <c r="F641" s="52"/>
      <c r="G641" s="52"/>
      <c r="H641" s="52"/>
      <c r="I641" s="51"/>
      <c r="J641" s="50"/>
      <c r="K641" s="50"/>
      <c r="L641" s="50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</row>
    <row r="642" spans="1:29" ht="15.75" customHeight="1">
      <c r="A642" s="51"/>
      <c r="B642" s="52"/>
      <c r="C642" s="52"/>
      <c r="D642" s="52"/>
      <c r="E642" s="52"/>
      <c r="F642" s="52"/>
      <c r="G642" s="52"/>
      <c r="H642" s="52"/>
      <c r="I642" s="51"/>
      <c r="J642" s="50"/>
      <c r="K642" s="50"/>
      <c r="L642" s="50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</row>
    <row r="643" spans="1:29" ht="15.75" customHeight="1">
      <c r="A643" s="51"/>
      <c r="B643" s="52"/>
      <c r="C643" s="52"/>
      <c r="D643" s="52"/>
      <c r="E643" s="52"/>
      <c r="F643" s="52"/>
      <c r="G643" s="52"/>
      <c r="H643" s="52"/>
      <c r="I643" s="51"/>
      <c r="J643" s="50"/>
      <c r="K643" s="50"/>
      <c r="L643" s="50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</row>
    <row r="644" spans="1:29" ht="15.75" customHeight="1">
      <c r="A644" s="51"/>
      <c r="B644" s="52"/>
      <c r="C644" s="52"/>
      <c r="D644" s="52"/>
      <c r="E644" s="52"/>
      <c r="F644" s="52"/>
      <c r="G644" s="52"/>
      <c r="H644" s="52"/>
      <c r="I644" s="51"/>
      <c r="J644" s="50"/>
      <c r="K644" s="50"/>
      <c r="L644" s="50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</row>
    <row r="645" spans="1:29" ht="15.75" customHeight="1">
      <c r="A645" s="51"/>
      <c r="B645" s="52"/>
      <c r="C645" s="52"/>
      <c r="D645" s="52"/>
      <c r="E645" s="52"/>
      <c r="F645" s="52"/>
      <c r="G645" s="52"/>
      <c r="H645" s="52"/>
      <c r="I645" s="51"/>
      <c r="J645" s="50"/>
      <c r="K645" s="50"/>
      <c r="L645" s="50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</row>
    <row r="646" spans="1:29" ht="15.75" customHeight="1">
      <c r="A646" s="51"/>
      <c r="B646" s="52"/>
      <c r="C646" s="52"/>
      <c r="D646" s="52"/>
      <c r="E646" s="52"/>
      <c r="F646" s="52"/>
      <c r="G646" s="52"/>
      <c r="H646" s="52"/>
      <c r="I646" s="51"/>
      <c r="J646" s="50"/>
      <c r="K646" s="50"/>
      <c r="L646" s="50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</row>
    <row r="647" spans="1:29" ht="15.75" customHeight="1">
      <c r="A647" s="51"/>
      <c r="B647" s="52"/>
      <c r="C647" s="52"/>
      <c r="D647" s="52"/>
      <c r="E647" s="52"/>
      <c r="F647" s="52"/>
      <c r="G647" s="52"/>
      <c r="H647" s="52"/>
      <c r="I647" s="51"/>
      <c r="J647" s="50"/>
      <c r="K647" s="50"/>
      <c r="L647" s="50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</row>
    <row r="648" spans="1:29" ht="15.75" customHeight="1">
      <c r="A648" s="51"/>
      <c r="B648" s="52"/>
      <c r="C648" s="52"/>
      <c r="D648" s="52"/>
      <c r="E648" s="52"/>
      <c r="F648" s="52"/>
      <c r="G648" s="52"/>
      <c r="H648" s="52"/>
      <c r="I648" s="51"/>
      <c r="J648" s="50"/>
      <c r="K648" s="50"/>
      <c r="L648" s="50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</row>
    <row r="649" spans="1:29" ht="15.75" customHeight="1">
      <c r="A649" s="51"/>
      <c r="B649" s="52"/>
      <c r="C649" s="52"/>
      <c r="D649" s="52"/>
      <c r="E649" s="52"/>
      <c r="F649" s="52"/>
      <c r="G649" s="52"/>
      <c r="H649" s="52"/>
      <c r="I649" s="51"/>
      <c r="J649" s="50"/>
      <c r="K649" s="50"/>
      <c r="L649" s="50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</row>
    <row r="650" spans="1:29" ht="15.75" customHeight="1">
      <c r="A650" s="51"/>
      <c r="B650" s="52"/>
      <c r="C650" s="52"/>
      <c r="D650" s="52"/>
      <c r="E650" s="52"/>
      <c r="F650" s="52"/>
      <c r="G650" s="52"/>
      <c r="H650" s="52"/>
      <c r="I650" s="51"/>
      <c r="J650" s="50"/>
      <c r="K650" s="50"/>
      <c r="L650" s="50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</row>
    <row r="651" spans="1:29" ht="15.75" customHeight="1">
      <c r="A651" s="51"/>
      <c r="B651" s="52"/>
      <c r="C651" s="52"/>
      <c r="D651" s="52"/>
      <c r="E651" s="52"/>
      <c r="F651" s="52"/>
      <c r="G651" s="52"/>
      <c r="H651" s="52"/>
      <c r="I651" s="51"/>
      <c r="J651" s="50"/>
      <c r="K651" s="50"/>
      <c r="L651" s="50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</row>
    <row r="652" spans="1:29" ht="15.75" customHeight="1">
      <c r="A652" s="51"/>
      <c r="B652" s="52"/>
      <c r="C652" s="52"/>
      <c r="D652" s="52"/>
      <c r="E652" s="52"/>
      <c r="F652" s="52"/>
      <c r="G652" s="52"/>
      <c r="H652" s="52"/>
      <c r="I652" s="51"/>
      <c r="J652" s="50"/>
      <c r="K652" s="50"/>
      <c r="L652" s="50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</row>
    <row r="653" spans="1:29" ht="15.75" customHeight="1">
      <c r="A653" s="51"/>
      <c r="B653" s="52"/>
      <c r="C653" s="52"/>
      <c r="D653" s="52"/>
      <c r="E653" s="52"/>
      <c r="F653" s="52"/>
      <c r="G653" s="52"/>
      <c r="H653" s="52"/>
      <c r="I653" s="51"/>
      <c r="J653" s="50"/>
      <c r="K653" s="50"/>
      <c r="L653" s="50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</row>
    <row r="654" spans="1:29" ht="15.75" customHeight="1">
      <c r="A654" s="51"/>
      <c r="B654" s="52"/>
      <c r="C654" s="52"/>
      <c r="D654" s="52"/>
      <c r="E654" s="52"/>
      <c r="F654" s="52"/>
      <c r="G654" s="52"/>
      <c r="H654" s="52"/>
      <c r="I654" s="51"/>
      <c r="J654" s="50"/>
      <c r="K654" s="50"/>
      <c r="L654" s="50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</row>
    <row r="655" spans="1:29" ht="15.75" customHeight="1">
      <c r="A655" s="51"/>
      <c r="B655" s="52"/>
      <c r="C655" s="52"/>
      <c r="D655" s="52"/>
      <c r="E655" s="52"/>
      <c r="F655" s="52"/>
      <c r="G655" s="52"/>
      <c r="H655" s="52"/>
      <c r="I655" s="51"/>
      <c r="J655" s="50"/>
      <c r="K655" s="50"/>
      <c r="L655" s="50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</row>
    <row r="656" spans="1:29" ht="15.75" customHeight="1">
      <c r="A656" s="51"/>
      <c r="B656" s="52"/>
      <c r="C656" s="52"/>
      <c r="D656" s="52"/>
      <c r="E656" s="52"/>
      <c r="F656" s="52"/>
      <c r="G656" s="52"/>
      <c r="H656" s="52"/>
      <c r="I656" s="51"/>
      <c r="J656" s="50"/>
      <c r="K656" s="50"/>
      <c r="L656" s="50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</row>
    <row r="657" spans="1:29" ht="15.75" customHeight="1">
      <c r="A657" s="51"/>
      <c r="B657" s="52"/>
      <c r="C657" s="52"/>
      <c r="D657" s="52"/>
      <c r="E657" s="52"/>
      <c r="F657" s="52"/>
      <c r="G657" s="52"/>
      <c r="H657" s="52"/>
      <c r="I657" s="51"/>
      <c r="J657" s="50"/>
      <c r="K657" s="50"/>
      <c r="L657" s="50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</row>
    <row r="658" spans="1:29" ht="15.75" customHeight="1">
      <c r="A658" s="51"/>
      <c r="B658" s="52"/>
      <c r="C658" s="52"/>
      <c r="D658" s="52"/>
      <c r="E658" s="52"/>
      <c r="F658" s="52"/>
      <c r="G658" s="52"/>
      <c r="H658" s="52"/>
      <c r="I658" s="51"/>
      <c r="J658" s="50"/>
      <c r="K658" s="50"/>
      <c r="L658" s="50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</row>
    <row r="659" spans="1:29" ht="15.75" customHeight="1">
      <c r="A659" s="51"/>
      <c r="B659" s="52"/>
      <c r="C659" s="52"/>
      <c r="D659" s="52"/>
      <c r="E659" s="52"/>
      <c r="F659" s="52"/>
      <c r="G659" s="52"/>
      <c r="H659" s="52"/>
      <c r="I659" s="51"/>
      <c r="J659" s="50"/>
      <c r="K659" s="50"/>
      <c r="L659" s="50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</row>
    <row r="660" spans="1:29" ht="15.75" customHeight="1">
      <c r="A660" s="51"/>
      <c r="B660" s="52"/>
      <c r="C660" s="52"/>
      <c r="D660" s="52"/>
      <c r="E660" s="52"/>
      <c r="F660" s="52"/>
      <c r="G660" s="52"/>
      <c r="H660" s="52"/>
      <c r="I660" s="51"/>
      <c r="J660" s="50"/>
      <c r="K660" s="50"/>
      <c r="L660" s="50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</row>
    <row r="661" spans="1:29" ht="15.75" customHeight="1">
      <c r="A661" s="51"/>
      <c r="B661" s="52"/>
      <c r="C661" s="52"/>
      <c r="D661" s="52"/>
      <c r="E661" s="52"/>
      <c r="F661" s="52"/>
      <c r="G661" s="52"/>
      <c r="H661" s="52"/>
      <c r="I661" s="51"/>
      <c r="J661" s="50"/>
      <c r="K661" s="50"/>
      <c r="L661" s="50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</row>
    <row r="662" spans="1:29" ht="15.75" customHeight="1">
      <c r="A662" s="51"/>
      <c r="B662" s="52"/>
      <c r="C662" s="52"/>
      <c r="D662" s="52"/>
      <c r="E662" s="52"/>
      <c r="F662" s="52"/>
      <c r="G662" s="52"/>
      <c r="H662" s="52"/>
      <c r="I662" s="51"/>
      <c r="J662" s="50"/>
      <c r="K662" s="50"/>
      <c r="L662" s="50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</row>
    <row r="663" spans="1:29" ht="15.75" customHeight="1">
      <c r="A663" s="51"/>
      <c r="B663" s="52"/>
      <c r="C663" s="52"/>
      <c r="D663" s="52"/>
      <c r="E663" s="52"/>
      <c r="F663" s="52"/>
      <c r="G663" s="52"/>
      <c r="H663" s="52"/>
      <c r="I663" s="51"/>
      <c r="J663" s="50"/>
      <c r="K663" s="50"/>
      <c r="L663" s="50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</row>
    <row r="664" spans="1:29" ht="15.75" customHeight="1">
      <c r="A664" s="51"/>
      <c r="B664" s="52"/>
      <c r="C664" s="52"/>
      <c r="D664" s="52"/>
      <c r="E664" s="52"/>
      <c r="F664" s="52"/>
      <c r="G664" s="52"/>
      <c r="H664" s="52"/>
      <c r="I664" s="51"/>
      <c r="J664" s="50"/>
      <c r="K664" s="50"/>
      <c r="L664" s="50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</row>
    <row r="665" spans="1:29" ht="15.75" customHeight="1">
      <c r="A665" s="51"/>
      <c r="B665" s="52"/>
      <c r="C665" s="52"/>
      <c r="D665" s="52"/>
      <c r="E665" s="52"/>
      <c r="F665" s="52"/>
      <c r="G665" s="52"/>
      <c r="H665" s="52"/>
      <c r="I665" s="51"/>
      <c r="J665" s="50"/>
      <c r="K665" s="50"/>
      <c r="L665" s="50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</row>
    <row r="666" spans="1:29" ht="15.75" customHeight="1">
      <c r="A666" s="51"/>
      <c r="B666" s="52"/>
      <c r="C666" s="52"/>
      <c r="D666" s="52"/>
      <c r="E666" s="52"/>
      <c r="F666" s="52"/>
      <c r="G666" s="52"/>
      <c r="H666" s="52"/>
      <c r="I666" s="51"/>
      <c r="J666" s="50"/>
      <c r="K666" s="50"/>
      <c r="L666" s="50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</row>
    <row r="667" spans="1:29" ht="15.75" customHeight="1">
      <c r="A667" s="51"/>
      <c r="B667" s="52"/>
      <c r="C667" s="52"/>
      <c r="D667" s="52"/>
      <c r="E667" s="52"/>
      <c r="F667" s="52"/>
      <c r="G667" s="52"/>
      <c r="H667" s="52"/>
      <c r="I667" s="51"/>
      <c r="J667" s="50"/>
      <c r="K667" s="50"/>
      <c r="L667" s="50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</row>
    <row r="668" spans="1:29" ht="15.75" customHeight="1">
      <c r="A668" s="51"/>
      <c r="B668" s="52"/>
      <c r="C668" s="52"/>
      <c r="D668" s="52"/>
      <c r="E668" s="52"/>
      <c r="F668" s="52"/>
      <c r="G668" s="52"/>
      <c r="H668" s="52"/>
      <c r="I668" s="51"/>
      <c r="J668" s="50"/>
      <c r="K668" s="50"/>
      <c r="L668" s="50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</row>
    <row r="669" spans="1:29" ht="15.75" customHeight="1">
      <c r="A669" s="51"/>
      <c r="B669" s="52"/>
      <c r="C669" s="52"/>
      <c r="D669" s="52"/>
      <c r="E669" s="52"/>
      <c r="F669" s="52"/>
      <c r="G669" s="52"/>
      <c r="H669" s="52"/>
      <c r="I669" s="51"/>
      <c r="J669" s="50"/>
      <c r="K669" s="50"/>
      <c r="L669" s="50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</row>
    <row r="670" spans="1:29" ht="15.75" customHeight="1">
      <c r="A670" s="51"/>
      <c r="B670" s="52"/>
      <c r="C670" s="52"/>
      <c r="D670" s="52"/>
      <c r="E670" s="52"/>
      <c r="F670" s="52"/>
      <c r="G670" s="52"/>
      <c r="H670" s="52"/>
      <c r="I670" s="51"/>
      <c r="J670" s="50"/>
      <c r="K670" s="50"/>
      <c r="L670" s="50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</row>
    <row r="671" spans="1:29" ht="15.75" customHeight="1">
      <c r="A671" s="51"/>
      <c r="B671" s="52"/>
      <c r="C671" s="52"/>
      <c r="D671" s="52"/>
      <c r="E671" s="52"/>
      <c r="F671" s="52"/>
      <c r="G671" s="52"/>
      <c r="H671" s="52"/>
      <c r="I671" s="51"/>
      <c r="J671" s="50"/>
      <c r="K671" s="50"/>
      <c r="L671" s="50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</row>
    <row r="672" spans="1:29" ht="15.75" customHeight="1">
      <c r="A672" s="51"/>
      <c r="B672" s="52"/>
      <c r="C672" s="52"/>
      <c r="D672" s="52"/>
      <c r="E672" s="52"/>
      <c r="F672" s="52"/>
      <c r="G672" s="52"/>
      <c r="H672" s="52"/>
      <c r="I672" s="51"/>
      <c r="J672" s="50"/>
      <c r="K672" s="50"/>
      <c r="L672" s="50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</row>
    <row r="673" spans="1:29" ht="15.75" customHeight="1">
      <c r="A673" s="51"/>
      <c r="B673" s="52"/>
      <c r="C673" s="52"/>
      <c r="D673" s="52"/>
      <c r="E673" s="52"/>
      <c r="F673" s="52"/>
      <c r="G673" s="52"/>
      <c r="H673" s="52"/>
      <c r="I673" s="51"/>
      <c r="J673" s="50"/>
      <c r="K673" s="50"/>
      <c r="L673" s="50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</row>
    <row r="674" spans="1:29" ht="15.75" customHeight="1">
      <c r="A674" s="51"/>
      <c r="B674" s="52"/>
      <c r="C674" s="52"/>
      <c r="D674" s="52"/>
      <c r="E674" s="52"/>
      <c r="F674" s="52"/>
      <c r="G674" s="52"/>
      <c r="H674" s="52"/>
      <c r="I674" s="51"/>
      <c r="J674" s="50"/>
      <c r="K674" s="50"/>
      <c r="L674" s="50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</row>
    <row r="675" spans="1:29" ht="15.75" customHeight="1">
      <c r="A675" s="51"/>
      <c r="B675" s="52"/>
      <c r="C675" s="52"/>
      <c r="D675" s="52"/>
      <c r="E675" s="52"/>
      <c r="F675" s="52"/>
      <c r="G675" s="52"/>
      <c r="H675" s="52"/>
      <c r="I675" s="51"/>
      <c r="J675" s="50"/>
      <c r="K675" s="50"/>
      <c r="L675" s="50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</row>
    <row r="676" spans="1:29" ht="15.75" customHeight="1">
      <c r="A676" s="51"/>
      <c r="B676" s="52"/>
      <c r="C676" s="52"/>
      <c r="D676" s="52"/>
      <c r="E676" s="52"/>
      <c r="F676" s="52"/>
      <c r="G676" s="52"/>
      <c r="H676" s="52"/>
      <c r="I676" s="51"/>
      <c r="J676" s="50"/>
      <c r="K676" s="50"/>
      <c r="L676" s="50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</row>
    <row r="677" spans="1:29" ht="15.75" customHeight="1">
      <c r="A677" s="51"/>
      <c r="B677" s="52"/>
      <c r="C677" s="52"/>
      <c r="D677" s="52"/>
      <c r="E677" s="52"/>
      <c r="F677" s="52"/>
      <c r="G677" s="52"/>
      <c r="H677" s="52"/>
      <c r="I677" s="51"/>
      <c r="J677" s="50"/>
      <c r="K677" s="50"/>
      <c r="L677" s="50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</row>
    <row r="678" spans="1:29" ht="15.75" customHeight="1">
      <c r="A678" s="51"/>
      <c r="B678" s="52"/>
      <c r="C678" s="52"/>
      <c r="D678" s="52"/>
      <c r="E678" s="52"/>
      <c r="F678" s="52"/>
      <c r="G678" s="52"/>
      <c r="H678" s="52"/>
      <c r="I678" s="51"/>
      <c r="J678" s="50"/>
      <c r="K678" s="50"/>
      <c r="L678" s="50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</row>
    <row r="679" spans="1:29" ht="15.75" customHeight="1">
      <c r="A679" s="51"/>
      <c r="B679" s="52"/>
      <c r="C679" s="52"/>
      <c r="D679" s="52"/>
      <c r="E679" s="52"/>
      <c r="F679" s="52"/>
      <c r="G679" s="52"/>
      <c r="H679" s="52"/>
      <c r="I679" s="51"/>
      <c r="J679" s="50"/>
      <c r="K679" s="50"/>
      <c r="L679" s="50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</row>
    <row r="680" spans="1:29" ht="15.75" customHeight="1">
      <c r="A680" s="51"/>
      <c r="B680" s="52"/>
      <c r="C680" s="52"/>
      <c r="D680" s="52"/>
      <c r="E680" s="52"/>
      <c r="F680" s="52"/>
      <c r="G680" s="52"/>
      <c r="H680" s="52"/>
      <c r="I680" s="51"/>
      <c r="J680" s="50"/>
      <c r="K680" s="50"/>
      <c r="L680" s="50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</row>
    <row r="681" spans="1:29" ht="15.75" customHeight="1">
      <c r="A681" s="51"/>
      <c r="B681" s="52"/>
      <c r="C681" s="52"/>
      <c r="D681" s="52"/>
      <c r="E681" s="52"/>
      <c r="F681" s="52"/>
      <c r="G681" s="52"/>
      <c r="H681" s="52"/>
      <c r="I681" s="51"/>
      <c r="J681" s="50"/>
      <c r="K681" s="50"/>
      <c r="L681" s="50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</row>
    <row r="682" spans="1:29" ht="15.75" customHeight="1">
      <c r="A682" s="51"/>
      <c r="B682" s="52"/>
      <c r="C682" s="52"/>
      <c r="D682" s="52"/>
      <c r="E682" s="52"/>
      <c r="F682" s="52"/>
      <c r="G682" s="52"/>
      <c r="H682" s="52"/>
      <c r="I682" s="51"/>
      <c r="J682" s="50"/>
      <c r="K682" s="50"/>
      <c r="L682" s="50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</row>
    <row r="683" spans="1:29" ht="15.75" customHeight="1">
      <c r="A683" s="51"/>
      <c r="B683" s="52"/>
      <c r="C683" s="52"/>
      <c r="D683" s="52"/>
      <c r="E683" s="52"/>
      <c r="F683" s="52"/>
      <c r="G683" s="52"/>
      <c r="H683" s="52"/>
      <c r="I683" s="51"/>
      <c r="J683" s="50"/>
      <c r="K683" s="50"/>
      <c r="L683" s="50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</row>
    <row r="684" spans="1:29" ht="15.75" customHeight="1">
      <c r="A684" s="51"/>
      <c r="B684" s="52"/>
      <c r="C684" s="52"/>
      <c r="D684" s="52"/>
      <c r="E684" s="52"/>
      <c r="F684" s="52"/>
      <c r="G684" s="52"/>
      <c r="H684" s="52"/>
      <c r="I684" s="51"/>
      <c r="J684" s="50"/>
      <c r="K684" s="50"/>
      <c r="L684" s="50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</row>
    <row r="685" spans="1:29" ht="15.75" customHeight="1">
      <c r="A685" s="51"/>
      <c r="B685" s="52"/>
      <c r="C685" s="52"/>
      <c r="D685" s="52"/>
      <c r="E685" s="52"/>
      <c r="F685" s="52"/>
      <c r="G685" s="52"/>
      <c r="H685" s="52"/>
      <c r="I685" s="51"/>
      <c r="J685" s="50"/>
      <c r="K685" s="50"/>
      <c r="L685" s="50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</row>
    <row r="686" spans="1:29" ht="15.75" customHeight="1">
      <c r="A686" s="51"/>
      <c r="B686" s="52"/>
      <c r="C686" s="52"/>
      <c r="D686" s="52"/>
      <c r="E686" s="52"/>
      <c r="F686" s="52"/>
      <c r="G686" s="52"/>
      <c r="H686" s="52"/>
      <c r="I686" s="51"/>
      <c r="J686" s="50"/>
      <c r="K686" s="50"/>
      <c r="L686" s="50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</row>
    <row r="687" spans="1:29" ht="15.75" customHeight="1">
      <c r="A687" s="51"/>
      <c r="B687" s="52"/>
      <c r="C687" s="52"/>
      <c r="D687" s="52"/>
      <c r="E687" s="52"/>
      <c r="F687" s="52"/>
      <c r="G687" s="52"/>
      <c r="H687" s="52"/>
      <c r="I687" s="51"/>
      <c r="J687" s="50"/>
      <c r="K687" s="50"/>
      <c r="L687" s="50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</row>
    <row r="688" spans="1:29" ht="15.75" customHeight="1">
      <c r="A688" s="51"/>
      <c r="B688" s="52"/>
      <c r="C688" s="52"/>
      <c r="D688" s="52"/>
      <c r="E688" s="52"/>
      <c r="F688" s="52"/>
      <c r="G688" s="52"/>
      <c r="H688" s="52"/>
      <c r="I688" s="51"/>
      <c r="J688" s="50"/>
      <c r="K688" s="50"/>
      <c r="L688" s="50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</row>
    <row r="689" spans="1:29" ht="15.75" customHeight="1">
      <c r="A689" s="51"/>
      <c r="B689" s="52"/>
      <c r="C689" s="52"/>
      <c r="D689" s="52"/>
      <c r="E689" s="52"/>
      <c r="F689" s="52"/>
      <c r="G689" s="52"/>
      <c r="H689" s="52"/>
      <c r="I689" s="51"/>
      <c r="J689" s="50"/>
      <c r="K689" s="50"/>
      <c r="L689" s="50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</row>
    <row r="690" spans="1:29" ht="15.75" customHeight="1">
      <c r="A690" s="51"/>
      <c r="B690" s="52"/>
      <c r="C690" s="52"/>
      <c r="D690" s="52"/>
      <c r="E690" s="52"/>
      <c r="F690" s="52"/>
      <c r="G690" s="52"/>
      <c r="H690" s="52"/>
      <c r="I690" s="51"/>
      <c r="J690" s="50"/>
      <c r="K690" s="50"/>
      <c r="L690" s="50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</row>
    <row r="691" spans="1:29" ht="15.75" customHeight="1">
      <c r="A691" s="51"/>
      <c r="B691" s="52"/>
      <c r="C691" s="52"/>
      <c r="D691" s="52"/>
      <c r="E691" s="52"/>
      <c r="F691" s="52"/>
      <c r="G691" s="52"/>
      <c r="H691" s="52"/>
      <c r="I691" s="51"/>
      <c r="J691" s="50"/>
      <c r="K691" s="50"/>
      <c r="L691" s="50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</row>
    <row r="692" spans="1:29" ht="15.75" customHeight="1">
      <c r="A692" s="51"/>
      <c r="B692" s="52"/>
      <c r="C692" s="52"/>
      <c r="D692" s="52"/>
      <c r="E692" s="52"/>
      <c r="F692" s="52"/>
      <c r="G692" s="52"/>
      <c r="H692" s="52"/>
      <c r="I692" s="51"/>
      <c r="J692" s="50"/>
      <c r="K692" s="50"/>
      <c r="L692" s="50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</row>
    <row r="693" spans="1:29" ht="15.75" customHeight="1">
      <c r="A693" s="51"/>
      <c r="B693" s="52"/>
      <c r="C693" s="52"/>
      <c r="D693" s="52"/>
      <c r="E693" s="52"/>
      <c r="F693" s="52"/>
      <c r="G693" s="52"/>
      <c r="H693" s="52"/>
      <c r="I693" s="51"/>
      <c r="J693" s="50"/>
      <c r="K693" s="50"/>
      <c r="L693" s="50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</row>
    <row r="694" spans="1:29" ht="15.75" customHeight="1">
      <c r="A694" s="51"/>
      <c r="B694" s="52"/>
      <c r="C694" s="52"/>
      <c r="D694" s="52"/>
      <c r="E694" s="52"/>
      <c r="F694" s="52"/>
      <c r="G694" s="52"/>
      <c r="H694" s="52"/>
      <c r="I694" s="51"/>
      <c r="J694" s="50"/>
      <c r="K694" s="50"/>
      <c r="L694" s="50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</row>
    <row r="695" spans="1:29" ht="15.75" customHeight="1">
      <c r="A695" s="51"/>
      <c r="B695" s="52"/>
      <c r="C695" s="52"/>
      <c r="D695" s="52"/>
      <c r="E695" s="52"/>
      <c r="F695" s="52"/>
      <c r="G695" s="52"/>
      <c r="H695" s="52"/>
      <c r="I695" s="51"/>
      <c r="J695" s="50"/>
      <c r="K695" s="50"/>
      <c r="L695" s="50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</row>
    <row r="696" spans="1:29" ht="15.75" customHeight="1">
      <c r="A696" s="51"/>
      <c r="B696" s="52"/>
      <c r="C696" s="52"/>
      <c r="D696" s="52"/>
      <c r="E696" s="52"/>
      <c r="F696" s="52"/>
      <c r="G696" s="52"/>
      <c r="H696" s="52"/>
      <c r="I696" s="51"/>
      <c r="J696" s="50"/>
      <c r="K696" s="50"/>
      <c r="L696" s="50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</row>
    <row r="697" spans="1:29" ht="15.75" customHeight="1">
      <c r="A697" s="51"/>
      <c r="B697" s="52"/>
      <c r="C697" s="52"/>
      <c r="D697" s="52"/>
      <c r="E697" s="52"/>
      <c r="F697" s="52"/>
      <c r="G697" s="52"/>
      <c r="H697" s="52"/>
      <c r="I697" s="51"/>
      <c r="J697" s="50"/>
      <c r="K697" s="50"/>
      <c r="L697" s="50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</row>
    <row r="698" spans="1:29" ht="15.75" customHeight="1">
      <c r="A698" s="51"/>
      <c r="B698" s="52"/>
      <c r="C698" s="52"/>
      <c r="D698" s="52"/>
      <c r="E698" s="52"/>
      <c r="F698" s="52"/>
      <c r="G698" s="52"/>
      <c r="H698" s="52"/>
      <c r="I698" s="51"/>
      <c r="J698" s="50"/>
      <c r="K698" s="50"/>
      <c r="L698" s="50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</row>
    <row r="699" spans="1:29" ht="15.75" customHeight="1">
      <c r="A699" s="51"/>
      <c r="B699" s="52"/>
      <c r="C699" s="52"/>
      <c r="D699" s="52"/>
      <c r="E699" s="52"/>
      <c r="F699" s="52"/>
      <c r="G699" s="52"/>
      <c r="H699" s="52"/>
      <c r="I699" s="51"/>
      <c r="J699" s="50"/>
      <c r="K699" s="50"/>
      <c r="L699" s="50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</row>
    <row r="700" spans="1:29" ht="15.75" customHeight="1">
      <c r="A700" s="51"/>
      <c r="B700" s="52"/>
      <c r="C700" s="52"/>
      <c r="D700" s="52"/>
      <c r="E700" s="52"/>
      <c r="F700" s="52"/>
      <c r="G700" s="52"/>
      <c r="H700" s="52"/>
      <c r="I700" s="51"/>
      <c r="J700" s="50"/>
      <c r="K700" s="50"/>
      <c r="L700" s="50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</row>
    <row r="701" spans="1:29" ht="15.75" customHeight="1">
      <c r="A701" s="51"/>
      <c r="B701" s="52"/>
      <c r="C701" s="52"/>
      <c r="D701" s="52"/>
      <c r="E701" s="52"/>
      <c r="F701" s="52"/>
      <c r="G701" s="52"/>
      <c r="H701" s="52"/>
      <c r="I701" s="51"/>
      <c r="J701" s="50"/>
      <c r="K701" s="50"/>
      <c r="L701" s="50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</row>
    <row r="702" spans="1:29" ht="15.75" customHeight="1">
      <c r="A702" s="51"/>
      <c r="B702" s="52"/>
      <c r="C702" s="52"/>
      <c r="D702" s="52"/>
      <c r="E702" s="52"/>
      <c r="F702" s="52"/>
      <c r="G702" s="52"/>
      <c r="H702" s="52"/>
      <c r="I702" s="51"/>
      <c r="J702" s="50"/>
      <c r="K702" s="50"/>
      <c r="L702" s="50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</row>
    <row r="703" spans="1:29" ht="15.75" customHeight="1">
      <c r="A703" s="51"/>
      <c r="B703" s="52"/>
      <c r="C703" s="52"/>
      <c r="D703" s="52"/>
      <c r="E703" s="52"/>
      <c r="F703" s="52"/>
      <c r="G703" s="52"/>
      <c r="H703" s="52"/>
      <c r="I703" s="51"/>
      <c r="J703" s="50"/>
      <c r="K703" s="50"/>
      <c r="L703" s="50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</row>
    <row r="704" spans="1:29" ht="15.75" customHeight="1">
      <c r="A704" s="51"/>
      <c r="B704" s="52"/>
      <c r="C704" s="52"/>
      <c r="D704" s="52"/>
      <c r="E704" s="52"/>
      <c r="F704" s="52"/>
      <c r="G704" s="52"/>
      <c r="H704" s="52"/>
      <c r="I704" s="51"/>
      <c r="J704" s="50"/>
      <c r="K704" s="50"/>
      <c r="L704" s="50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</row>
    <row r="705" spans="1:29" ht="15.75" customHeight="1">
      <c r="A705" s="51"/>
      <c r="B705" s="52"/>
      <c r="C705" s="52"/>
      <c r="D705" s="52"/>
      <c r="E705" s="52"/>
      <c r="F705" s="52"/>
      <c r="G705" s="52"/>
      <c r="H705" s="52"/>
      <c r="I705" s="51"/>
      <c r="J705" s="50"/>
      <c r="K705" s="50"/>
      <c r="L705" s="50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</row>
    <row r="706" spans="1:29" ht="15.75" customHeight="1">
      <c r="A706" s="51"/>
      <c r="B706" s="52"/>
      <c r="C706" s="52"/>
      <c r="D706" s="52"/>
      <c r="E706" s="52"/>
      <c r="F706" s="52"/>
      <c r="G706" s="52"/>
      <c r="H706" s="52"/>
      <c r="I706" s="51"/>
      <c r="J706" s="50"/>
      <c r="K706" s="50"/>
      <c r="L706" s="50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</row>
    <row r="707" spans="1:29" ht="15.75" customHeight="1">
      <c r="A707" s="51"/>
      <c r="B707" s="52"/>
      <c r="C707" s="52"/>
      <c r="D707" s="52"/>
      <c r="E707" s="52"/>
      <c r="F707" s="52"/>
      <c r="G707" s="52"/>
      <c r="H707" s="52"/>
      <c r="I707" s="51"/>
      <c r="J707" s="50"/>
      <c r="K707" s="50"/>
      <c r="L707" s="50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</row>
    <row r="708" spans="1:29" ht="15.75" customHeight="1">
      <c r="A708" s="51"/>
      <c r="B708" s="52"/>
      <c r="C708" s="52"/>
      <c r="D708" s="52"/>
      <c r="E708" s="52"/>
      <c r="F708" s="52"/>
      <c r="G708" s="52"/>
      <c r="H708" s="52"/>
      <c r="I708" s="51"/>
      <c r="J708" s="50"/>
      <c r="K708" s="50"/>
      <c r="L708" s="50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</row>
    <row r="709" spans="1:29" ht="15.75" customHeight="1">
      <c r="A709" s="51"/>
      <c r="B709" s="52"/>
      <c r="C709" s="52"/>
      <c r="D709" s="52"/>
      <c r="E709" s="52"/>
      <c r="F709" s="52"/>
      <c r="G709" s="52"/>
      <c r="H709" s="52"/>
      <c r="I709" s="51"/>
      <c r="J709" s="50"/>
      <c r="K709" s="50"/>
      <c r="L709" s="50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</row>
    <row r="710" spans="1:29" ht="15.75" customHeight="1">
      <c r="A710" s="51"/>
      <c r="B710" s="52"/>
      <c r="C710" s="52"/>
      <c r="D710" s="52"/>
      <c r="E710" s="52"/>
      <c r="F710" s="52"/>
      <c r="G710" s="52"/>
      <c r="H710" s="52"/>
      <c r="I710" s="51"/>
      <c r="J710" s="50"/>
      <c r="K710" s="50"/>
      <c r="L710" s="50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</row>
    <row r="711" spans="1:29" ht="15.75" customHeight="1">
      <c r="A711" s="51"/>
      <c r="B711" s="52"/>
      <c r="C711" s="52"/>
      <c r="D711" s="52"/>
      <c r="E711" s="52"/>
      <c r="F711" s="52"/>
      <c r="G711" s="52"/>
      <c r="H711" s="52"/>
      <c r="I711" s="51"/>
      <c r="J711" s="50"/>
      <c r="K711" s="50"/>
      <c r="L711" s="50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</row>
    <row r="712" spans="1:29" ht="15.75" customHeight="1">
      <c r="A712" s="51"/>
      <c r="B712" s="52"/>
      <c r="C712" s="52"/>
      <c r="D712" s="52"/>
      <c r="E712" s="52"/>
      <c r="F712" s="52"/>
      <c r="G712" s="52"/>
      <c r="H712" s="52"/>
      <c r="I712" s="51"/>
      <c r="J712" s="50"/>
      <c r="K712" s="50"/>
      <c r="L712" s="50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</row>
    <row r="713" spans="1:29" ht="15.75" customHeight="1">
      <c r="A713" s="51"/>
      <c r="B713" s="52"/>
      <c r="C713" s="52"/>
      <c r="D713" s="52"/>
      <c r="E713" s="52"/>
      <c r="F713" s="52"/>
      <c r="G713" s="52"/>
      <c r="H713" s="52"/>
      <c r="I713" s="51"/>
      <c r="J713" s="50"/>
      <c r="K713" s="50"/>
      <c r="L713" s="50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</row>
    <row r="714" spans="1:29" ht="15.75" customHeight="1">
      <c r="A714" s="51"/>
      <c r="B714" s="52"/>
      <c r="C714" s="52"/>
      <c r="D714" s="52"/>
      <c r="E714" s="52"/>
      <c r="F714" s="52"/>
      <c r="G714" s="52"/>
      <c r="H714" s="52"/>
      <c r="I714" s="51"/>
      <c r="J714" s="50"/>
      <c r="K714" s="50"/>
      <c r="L714" s="50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</row>
    <row r="715" spans="1:29" ht="15.75" customHeight="1">
      <c r="A715" s="51"/>
      <c r="B715" s="52"/>
      <c r="C715" s="52"/>
      <c r="D715" s="52"/>
      <c r="E715" s="52"/>
      <c r="F715" s="52"/>
      <c r="G715" s="52"/>
      <c r="H715" s="52"/>
      <c r="I715" s="51"/>
      <c r="J715" s="50"/>
      <c r="K715" s="50"/>
      <c r="L715" s="50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</row>
    <row r="716" spans="1:29" ht="15.75" customHeight="1">
      <c r="A716" s="51"/>
      <c r="B716" s="52"/>
      <c r="C716" s="52"/>
      <c r="D716" s="52"/>
      <c r="E716" s="52"/>
      <c r="F716" s="52"/>
      <c r="G716" s="52"/>
      <c r="H716" s="52"/>
      <c r="I716" s="51"/>
      <c r="J716" s="50"/>
      <c r="K716" s="50"/>
      <c r="L716" s="50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</row>
    <row r="717" spans="1:29" ht="15.75" customHeight="1">
      <c r="A717" s="51"/>
      <c r="B717" s="52"/>
      <c r="C717" s="52"/>
      <c r="D717" s="52"/>
      <c r="E717" s="52"/>
      <c r="F717" s="52"/>
      <c r="G717" s="52"/>
      <c r="H717" s="52"/>
      <c r="I717" s="51"/>
      <c r="J717" s="50"/>
      <c r="K717" s="50"/>
      <c r="L717" s="50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</row>
    <row r="718" spans="1:29" ht="15.75" customHeight="1">
      <c r="A718" s="51"/>
      <c r="B718" s="52"/>
      <c r="C718" s="52"/>
      <c r="D718" s="52"/>
      <c r="E718" s="52"/>
      <c r="F718" s="52"/>
      <c r="G718" s="52"/>
      <c r="H718" s="52"/>
      <c r="I718" s="51"/>
      <c r="J718" s="50"/>
      <c r="K718" s="50"/>
      <c r="L718" s="50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</row>
    <row r="719" spans="1:29" ht="15.75" customHeight="1">
      <c r="A719" s="51"/>
      <c r="B719" s="52"/>
      <c r="C719" s="52"/>
      <c r="D719" s="52"/>
      <c r="E719" s="52"/>
      <c r="F719" s="52"/>
      <c r="G719" s="52"/>
      <c r="H719" s="52"/>
      <c r="I719" s="51"/>
      <c r="J719" s="50"/>
      <c r="K719" s="50"/>
      <c r="L719" s="50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</row>
    <row r="720" spans="1:29" ht="15.75" customHeight="1">
      <c r="A720" s="51"/>
      <c r="B720" s="52"/>
      <c r="C720" s="52"/>
      <c r="D720" s="52"/>
      <c r="E720" s="52"/>
      <c r="F720" s="52"/>
      <c r="G720" s="52"/>
      <c r="H720" s="52"/>
      <c r="I720" s="51"/>
      <c r="J720" s="50"/>
      <c r="K720" s="50"/>
      <c r="L720" s="50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</row>
    <row r="721" spans="1:29" ht="15.75" customHeight="1">
      <c r="A721" s="51"/>
      <c r="B721" s="52"/>
      <c r="C721" s="52"/>
      <c r="D721" s="52"/>
      <c r="E721" s="52"/>
      <c r="F721" s="52"/>
      <c r="G721" s="52"/>
      <c r="H721" s="52"/>
      <c r="I721" s="51"/>
      <c r="J721" s="50"/>
      <c r="K721" s="50"/>
      <c r="L721" s="50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</row>
    <row r="722" spans="1:29" ht="15.75" customHeight="1">
      <c r="A722" s="51"/>
      <c r="B722" s="52"/>
      <c r="C722" s="52"/>
      <c r="D722" s="52"/>
      <c r="E722" s="52"/>
      <c r="F722" s="52"/>
      <c r="G722" s="52"/>
      <c r="H722" s="52"/>
      <c r="I722" s="51"/>
      <c r="J722" s="50"/>
      <c r="K722" s="50"/>
      <c r="L722" s="50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</row>
    <row r="723" spans="1:29" ht="15.75" customHeight="1">
      <c r="A723" s="51"/>
      <c r="B723" s="52"/>
      <c r="C723" s="52"/>
      <c r="D723" s="52"/>
      <c r="E723" s="52"/>
      <c r="F723" s="52"/>
      <c r="G723" s="52"/>
      <c r="H723" s="52"/>
      <c r="I723" s="51"/>
      <c r="J723" s="50"/>
      <c r="K723" s="50"/>
      <c r="L723" s="50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</row>
    <row r="724" spans="1:29" ht="15.75" customHeight="1">
      <c r="A724" s="51"/>
      <c r="B724" s="52"/>
      <c r="C724" s="52"/>
      <c r="D724" s="52"/>
      <c r="E724" s="52"/>
      <c r="F724" s="52"/>
      <c r="G724" s="52"/>
      <c r="H724" s="52"/>
      <c r="I724" s="51"/>
      <c r="J724" s="50"/>
      <c r="K724" s="50"/>
      <c r="L724" s="50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</row>
    <row r="725" spans="1:29" ht="15.75" customHeight="1">
      <c r="A725" s="51"/>
      <c r="B725" s="52"/>
      <c r="C725" s="52"/>
      <c r="D725" s="52"/>
      <c r="E725" s="52"/>
      <c r="F725" s="52"/>
      <c r="G725" s="52"/>
      <c r="H725" s="52"/>
      <c r="I725" s="51"/>
      <c r="J725" s="50"/>
      <c r="K725" s="50"/>
      <c r="L725" s="50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</row>
    <row r="726" spans="1:29" ht="15.75" customHeight="1">
      <c r="A726" s="51"/>
      <c r="B726" s="52"/>
      <c r="C726" s="52"/>
      <c r="D726" s="52"/>
      <c r="E726" s="52"/>
      <c r="F726" s="52"/>
      <c r="G726" s="52"/>
      <c r="H726" s="52"/>
      <c r="I726" s="51"/>
      <c r="J726" s="50"/>
      <c r="K726" s="50"/>
      <c r="L726" s="50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</row>
    <row r="727" spans="1:29" ht="15.75" customHeight="1">
      <c r="A727" s="51"/>
      <c r="B727" s="52"/>
      <c r="C727" s="52"/>
      <c r="D727" s="52"/>
      <c r="E727" s="52"/>
      <c r="F727" s="52"/>
      <c r="G727" s="52"/>
      <c r="H727" s="52"/>
      <c r="I727" s="51"/>
      <c r="J727" s="50"/>
      <c r="K727" s="50"/>
      <c r="L727" s="50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</row>
    <row r="728" spans="1:29" ht="15.75" customHeight="1">
      <c r="A728" s="51"/>
      <c r="B728" s="52"/>
      <c r="C728" s="52"/>
      <c r="D728" s="52"/>
      <c r="E728" s="52"/>
      <c r="F728" s="52"/>
      <c r="G728" s="52"/>
      <c r="H728" s="52"/>
      <c r="I728" s="51"/>
      <c r="J728" s="50"/>
      <c r="K728" s="50"/>
      <c r="L728" s="50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</row>
    <row r="729" spans="1:29" ht="15.75" customHeight="1">
      <c r="A729" s="51"/>
      <c r="B729" s="52"/>
      <c r="C729" s="52"/>
      <c r="D729" s="52"/>
      <c r="E729" s="52"/>
      <c r="F729" s="52"/>
      <c r="G729" s="52"/>
      <c r="H729" s="52"/>
      <c r="I729" s="51"/>
      <c r="J729" s="50"/>
      <c r="K729" s="50"/>
      <c r="L729" s="50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</row>
    <row r="730" spans="1:29" ht="15.75" customHeight="1">
      <c r="A730" s="51"/>
      <c r="B730" s="52"/>
      <c r="C730" s="52"/>
      <c r="D730" s="52"/>
      <c r="E730" s="52"/>
      <c r="F730" s="52"/>
      <c r="G730" s="52"/>
      <c r="H730" s="52"/>
      <c r="I730" s="51"/>
      <c r="J730" s="50"/>
      <c r="K730" s="50"/>
      <c r="L730" s="50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</row>
    <row r="731" spans="1:29" ht="15.75" customHeight="1">
      <c r="A731" s="51"/>
      <c r="B731" s="52"/>
      <c r="C731" s="52"/>
      <c r="D731" s="52"/>
      <c r="E731" s="52"/>
      <c r="F731" s="52"/>
      <c r="G731" s="52"/>
      <c r="H731" s="52"/>
      <c r="I731" s="51"/>
      <c r="J731" s="50"/>
      <c r="K731" s="50"/>
      <c r="L731" s="50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</row>
    <row r="732" spans="1:29" ht="15.75" customHeight="1">
      <c r="A732" s="51"/>
      <c r="B732" s="52"/>
      <c r="C732" s="52"/>
      <c r="D732" s="52"/>
      <c r="E732" s="52"/>
      <c r="F732" s="52"/>
      <c r="G732" s="52"/>
      <c r="H732" s="52"/>
      <c r="I732" s="51"/>
      <c r="J732" s="50"/>
      <c r="K732" s="50"/>
      <c r="L732" s="50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</row>
    <row r="733" spans="1:29" ht="15.75" customHeight="1">
      <c r="A733" s="51"/>
      <c r="B733" s="52"/>
      <c r="C733" s="52"/>
      <c r="D733" s="52"/>
      <c r="E733" s="52"/>
      <c r="F733" s="52"/>
      <c r="G733" s="52"/>
      <c r="H733" s="52"/>
      <c r="I733" s="51"/>
      <c r="J733" s="50"/>
      <c r="K733" s="50"/>
      <c r="L733" s="50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</row>
    <row r="734" spans="1:29" ht="15.75" customHeight="1">
      <c r="A734" s="51"/>
      <c r="B734" s="52"/>
      <c r="C734" s="52"/>
      <c r="D734" s="52"/>
      <c r="E734" s="52"/>
      <c r="F734" s="52"/>
      <c r="G734" s="52"/>
      <c r="H734" s="52"/>
      <c r="I734" s="51"/>
      <c r="J734" s="50"/>
      <c r="K734" s="50"/>
      <c r="L734" s="50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</row>
    <row r="735" spans="1:29" ht="15.75" customHeight="1">
      <c r="A735" s="51"/>
      <c r="B735" s="52"/>
      <c r="C735" s="52"/>
      <c r="D735" s="52"/>
      <c r="E735" s="52"/>
      <c r="F735" s="52"/>
      <c r="G735" s="52"/>
      <c r="H735" s="52"/>
      <c r="I735" s="51"/>
      <c r="J735" s="50"/>
      <c r="K735" s="50"/>
      <c r="L735" s="50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</row>
    <row r="736" spans="1:29" ht="15.75" customHeight="1">
      <c r="A736" s="51"/>
      <c r="B736" s="52"/>
      <c r="C736" s="52"/>
      <c r="D736" s="52"/>
      <c r="E736" s="52"/>
      <c r="F736" s="52"/>
      <c r="G736" s="52"/>
      <c r="H736" s="52"/>
      <c r="I736" s="51"/>
      <c r="J736" s="50"/>
      <c r="K736" s="50"/>
      <c r="L736" s="50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</row>
    <row r="737" spans="1:29" ht="15.75" customHeight="1">
      <c r="A737" s="51"/>
      <c r="B737" s="52"/>
      <c r="C737" s="52"/>
      <c r="D737" s="52"/>
      <c r="E737" s="52"/>
      <c r="F737" s="52"/>
      <c r="G737" s="52"/>
      <c r="H737" s="52"/>
      <c r="I737" s="51"/>
      <c r="J737" s="50"/>
      <c r="K737" s="50"/>
      <c r="L737" s="50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</row>
    <row r="738" spans="1:29" ht="15.75" customHeight="1">
      <c r="A738" s="51"/>
      <c r="B738" s="52"/>
      <c r="C738" s="52"/>
      <c r="D738" s="52"/>
      <c r="E738" s="52"/>
      <c r="F738" s="52"/>
      <c r="G738" s="52"/>
      <c r="H738" s="52"/>
      <c r="I738" s="51"/>
      <c r="J738" s="50"/>
      <c r="K738" s="50"/>
      <c r="L738" s="50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</row>
    <row r="739" spans="1:29" ht="15.75" customHeight="1">
      <c r="A739" s="51"/>
      <c r="B739" s="52"/>
      <c r="C739" s="52"/>
      <c r="D739" s="52"/>
      <c r="E739" s="52"/>
      <c r="F739" s="52"/>
      <c r="G739" s="52"/>
      <c r="H739" s="52"/>
      <c r="I739" s="51"/>
      <c r="J739" s="50"/>
      <c r="K739" s="50"/>
      <c r="L739" s="50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</row>
    <row r="740" spans="1:29" ht="15.75" customHeight="1">
      <c r="A740" s="51"/>
      <c r="B740" s="52"/>
      <c r="C740" s="52"/>
      <c r="D740" s="52"/>
      <c r="E740" s="52"/>
      <c r="F740" s="52"/>
      <c r="G740" s="52"/>
      <c r="H740" s="52"/>
      <c r="I740" s="51"/>
      <c r="J740" s="50"/>
      <c r="K740" s="50"/>
      <c r="L740" s="50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</row>
    <row r="741" spans="1:29" ht="15.75" customHeight="1">
      <c r="A741" s="51"/>
      <c r="B741" s="52"/>
      <c r="C741" s="52"/>
      <c r="D741" s="52"/>
      <c r="E741" s="52"/>
      <c r="F741" s="52"/>
      <c r="G741" s="52"/>
      <c r="H741" s="52"/>
      <c r="I741" s="51"/>
      <c r="J741" s="50"/>
      <c r="K741" s="50"/>
      <c r="L741" s="50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</row>
    <row r="742" spans="1:29" ht="15.75" customHeight="1">
      <c r="A742" s="51"/>
      <c r="B742" s="52"/>
      <c r="C742" s="52"/>
      <c r="D742" s="52"/>
      <c r="E742" s="52"/>
      <c r="F742" s="52"/>
      <c r="G742" s="52"/>
      <c r="H742" s="52"/>
      <c r="I742" s="51"/>
      <c r="J742" s="50"/>
      <c r="K742" s="50"/>
      <c r="L742" s="50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</row>
    <row r="743" spans="1:29" ht="15.75" customHeight="1">
      <c r="A743" s="51"/>
      <c r="B743" s="52"/>
      <c r="C743" s="52"/>
      <c r="D743" s="52"/>
      <c r="E743" s="52"/>
      <c r="F743" s="52"/>
      <c r="G743" s="52"/>
      <c r="H743" s="52"/>
      <c r="I743" s="51"/>
      <c r="J743" s="50"/>
      <c r="K743" s="50"/>
      <c r="L743" s="50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</row>
    <row r="744" spans="1:29" ht="15.75" customHeight="1">
      <c r="A744" s="51"/>
      <c r="B744" s="52"/>
      <c r="C744" s="52"/>
      <c r="D744" s="52"/>
      <c r="E744" s="52"/>
      <c r="F744" s="52"/>
      <c r="G744" s="52"/>
      <c r="H744" s="52"/>
      <c r="I744" s="51"/>
      <c r="J744" s="50"/>
      <c r="K744" s="50"/>
      <c r="L744" s="50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</row>
    <row r="745" spans="1:29" ht="15.75" customHeight="1">
      <c r="A745" s="51"/>
      <c r="B745" s="52"/>
      <c r="C745" s="52"/>
      <c r="D745" s="52"/>
      <c r="E745" s="52"/>
      <c r="F745" s="52"/>
      <c r="G745" s="52"/>
      <c r="H745" s="52"/>
      <c r="I745" s="51"/>
      <c r="J745" s="50"/>
      <c r="K745" s="50"/>
      <c r="L745" s="50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</row>
    <row r="746" spans="1:29" ht="15.75" customHeight="1">
      <c r="A746" s="51"/>
      <c r="B746" s="52"/>
      <c r="C746" s="52"/>
      <c r="D746" s="52"/>
      <c r="E746" s="52"/>
      <c r="F746" s="52"/>
      <c r="G746" s="52"/>
      <c r="H746" s="52"/>
      <c r="I746" s="51"/>
      <c r="J746" s="50"/>
      <c r="K746" s="50"/>
      <c r="L746" s="50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</row>
    <row r="747" spans="1:29" ht="15.75" customHeight="1">
      <c r="A747" s="51"/>
      <c r="B747" s="52"/>
      <c r="C747" s="52"/>
      <c r="D747" s="52"/>
      <c r="E747" s="52"/>
      <c r="F747" s="52"/>
      <c r="G747" s="52"/>
      <c r="H747" s="52"/>
      <c r="I747" s="51"/>
      <c r="J747" s="50"/>
      <c r="K747" s="50"/>
      <c r="L747" s="50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</row>
    <row r="748" spans="1:29" ht="15.75" customHeight="1">
      <c r="A748" s="51"/>
      <c r="B748" s="52"/>
      <c r="C748" s="52"/>
      <c r="D748" s="52"/>
      <c r="E748" s="52"/>
      <c r="F748" s="52"/>
      <c r="G748" s="52"/>
      <c r="H748" s="52"/>
      <c r="I748" s="51"/>
      <c r="J748" s="50"/>
      <c r="K748" s="50"/>
      <c r="L748" s="50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</row>
    <row r="749" spans="1:29" ht="15.75" customHeight="1">
      <c r="A749" s="51"/>
      <c r="B749" s="52"/>
      <c r="C749" s="52"/>
      <c r="D749" s="52"/>
      <c r="E749" s="52"/>
      <c r="F749" s="52"/>
      <c r="G749" s="52"/>
      <c r="H749" s="52"/>
      <c r="I749" s="51"/>
      <c r="J749" s="50"/>
      <c r="K749" s="50"/>
      <c r="L749" s="50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</row>
    <row r="750" spans="1:29" ht="15.75" customHeight="1">
      <c r="A750" s="51"/>
      <c r="B750" s="52"/>
      <c r="C750" s="52"/>
      <c r="D750" s="52"/>
      <c r="E750" s="52"/>
      <c r="F750" s="52"/>
      <c r="G750" s="52"/>
      <c r="H750" s="52"/>
      <c r="I750" s="51"/>
      <c r="J750" s="50"/>
      <c r="K750" s="50"/>
      <c r="L750" s="50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</row>
    <row r="751" spans="1:29" ht="15.75" customHeight="1">
      <c r="A751" s="51"/>
      <c r="B751" s="52"/>
      <c r="C751" s="52"/>
      <c r="D751" s="52"/>
      <c r="E751" s="52"/>
      <c r="F751" s="52"/>
      <c r="G751" s="52"/>
      <c r="H751" s="52"/>
      <c r="I751" s="51"/>
      <c r="J751" s="50"/>
      <c r="K751" s="50"/>
      <c r="L751" s="50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</row>
    <row r="752" spans="1:29" ht="15.75" customHeight="1">
      <c r="A752" s="51"/>
      <c r="B752" s="52"/>
      <c r="C752" s="52"/>
      <c r="D752" s="52"/>
      <c r="E752" s="52"/>
      <c r="F752" s="52"/>
      <c r="G752" s="52"/>
      <c r="H752" s="52"/>
      <c r="I752" s="51"/>
      <c r="J752" s="50"/>
      <c r="K752" s="50"/>
      <c r="L752" s="50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</row>
    <row r="753" spans="1:29" ht="15.75" customHeight="1">
      <c r="A753" s="51"/>
      <c r="B753" s="52"/>
      <c r="C753" s="52"/>
      <c r="D753" s="52"/>
      <c r="E753" s="52"/>
      <c r="F753" s="52"/>
      <c r="G753" s="52"/>
      <c r="H753" s="52"/>
      <c r="I753" s="51"/>
      <c r="J753" s="50"/>
      <c r="K753" s="50"/>
      <c r="L753" s="50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</row>
    <row r="754" spans="1:29" ht="15.75" customHeight="1">
      <c r="A754" s="51"/>
      <c r="B754" s="52"/>
      <c r="C754" s="52"/>
      <c r="D754" s="52"/>
      <c r="E754" s="52"/>
      <c r="F754" s="52"/>
      <c r="G754" s="52"/>
      <c r="H754" s="52"/>
      <c r="I754" s="51"/>
      <c r="J754" s="50"/>
      <c r="K754" s="50"/>
      <c r="L754" s="50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</row>
    <row r="755" spans="1:29" ht="15.75" customHeight="1">
      <c r="A755" s="51"/>
      <c r="B755" s="52"/>
      <c r="C755" s="52"/>
      <c r="D755" s="52"/>
      <c r="E755" s="52"/>
      <c r="F755" s="52"/>
      <c r="G755" s="52"/>
      <c r="H755" s="52"/>
      <c r="I755" s="51"/>
      <c r="J755" s="50"/>
      <c r="K755" s="50"/>
      <c r="L755" s="50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</row>
    <row r="756" spans="1:29" ht="15.75" customHeight="1">
      <c r="A756" s="51"/>
      <c r="B756" s="52"/>
      <c r="C756" s="52"/>
      <c r="D756" s="52"/>
      <c r="E756" s="52"/>
      <c r="F756" s="52"/>
      <c r="G756" s="52"/>
      <c r="H756" s="52"/>
      <c r="I756" s="51"/>
      <c r="J756" s="50"/>
      <c r="K756" s="50"/>
      <c r="L756" s="50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</row>
    <row r="757" spans="1:29" ht="15.75" customHeight="1">
      <c r="A757" s="51"/>
      <c r="B757" s="52"/>
      <c r="C757" s="52"/>
      <c r="D757" s="52"/>
      <c r="E757" s="52"/>
      <c r="F757" s="52"/>
      <c r="G757" s="52"/>
      <c r="H757" s="52"/>
      <c r="I757" s="51"/>
      <c r="J757" s="50"/>
      <c r="K757" s="50"/>
      <c r="L757" s="50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</row>
    <row r="758" spans="1:29" ht="15.75" customHeight="1">
      <c r="A758" s="51"/>
      <c r="B758" s="52"/>
      <c r="C758" s="52"/>
      <c r="D758" s="52"/>
      <c r="E758" s="52"/>
      <c r="F758" s="52"/>
      <c r="G758" s="52"/>
      <c r="H758" s="52"/>
      <c r="I758" s="51"/>
      <c r="J758" s="50"/>
      <c r="K758" s="50"/>
      <c r="L758" s="50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</row>
    <row r="759" spans="1:29" ht="15.75" customHeight="1">
      <c r="A759" s="51"/>
      <c r="B759" s="52"/>
      <c r="C759" s="52"/>
      <c r="D759" s="52"/>
      <c r="E759" s="52"/>
      <c r="F759" s="52"/>
      <c r="G759" s="52"/>
      <c r="H759" s="52"/>
      <c r="I759" s="51"/>
      <c r="J759" s="50"/>
      <c r="K759" s="50"/>
      <c r="L759" s="50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</row>
    <row r="760" spans="1:29" ht="15.75" customHeight="1">
      <c r="A760" s="51"/>
      <c r="B760" s="52"/>
      <c r="C760" s="52"/>
      <c r="D760" s="52"/>
      <c r="E760" s="52"/>
      <c r="F760" s="52"/>
      <c r="G760" s="52"/>
      <c r="H760" s="52"/>
      <c r="I760" s="51"/>
      <c r="J760" s="50"/>
      <c r="K760" s="50"/>
      <c r="L760" s="50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</row>
    <row r="761" spans="1:29" ht="15.75" customHeight="1">
      <c r="A761" s="51"/>
      <c r="B761" s="52"/>
      <c r="C761" s="52"/>
      <c r="D761" s="52"/>
      <c r="E761" s="52"/>
      <c r="F761" s="52"/>
      <c r="G761" s="52"/>
      <c r="H761" s="52"/>
      <c r="I761" s="51"/>
      <c r="J761" s="50"/>
      <c r="K761" s="50"/>
      <c r="L761" s="50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</row>
    <row r="762" spans="1:29" ht="15.75" customHeight="1">
      <c r="A762" s="51"/>
      <c r="B762" s="52"/>
      <c r="C762" s="52"/>
      <c r="D762" s="52"/>
      <c r="E762" s="52"/>
      <c r="F762" s="52"/>
      <c r="G762" s="52"/>
      <c r="H762" s="52"/>
      <c r="I762" s="51"/>
      <c r="J762" s="50"/>
      <c r="K762" s="50"/>
      <c r="L762" s="50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</row>
    <row r="763" spans="1:29" ht="15.75" customHeight="1">
      <c r="A763" s="51"/>
      <c r="B763" s="52"/>
      <c r="C763" s="52"/>
      <c r="D763" s="52"/>
      <c r="E763" s="52"/>
      <c r="F763" s="52"/>
      <c r="G763" s="52"/>
      <c r="H763" s="52"/>
      <c r="I763" s="51"/>
      <c r="J763" s="50"/>
      <c r="K763" s="50"/>
      <c r="L763" s="50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</row>
    <row r="764" spans="1:29" ht="15.75" customHeight="1">
      <c r="A764" s="51"/>
      <c r="B764" s="52"/>
      <c r="C764" s="52"/>
      <c r="D764" s="52"/>
      <c r="E764" s="52"/>
      <c r="F764" s="52"/>
      <c r="G764" s="52"/>
      <c r="H764" s="52"/>
      <c r="I764" s="51"/>
      <c r="J764" s="50"/>
      <c r="K764" s="50"/>
      <c r="L764" s="50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</row>
    <row r="765" spans="1:29" ht="15.75" customHeight="1">
      <c r="A765" s="51"/>
      <c r="B765" s="52"/>
      <c r="C765" s="52"/>
      <c r="D765" s="52"/>
      <c r="E765" s="52"/>
      <c r="F765" s="52"/>
      <c r="G765" s="52"/>
      <c r="H765" s="52"/>
      <c r="I765" s="51"/>
      <c r="J765" s="50"/>
      <c r="K765" s="50"/>
      <c r="L765" s="50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</row>
    <row r="766" spans="1:29" ht="15.75" customHeight="1">
      <c r="A766" s="51"/>
      <c r="B766" s="52"/>
      <c r="C766" s="52"/>
      <c r="D766" s="52"/>
      <c r="E766" s="52"/>
      <c r="F766" s="52"/>
      <c r="G766" s="52"/>
      <c r="H766" s="52"/>
      <c r="I766" s="51"/>
      <c r="J766" s="50"/>
      <c r="K766" s="50"/>
      <c r="L766" s="50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</row>
    <row r="767" spans="1:29" ht="15.75" customHeight="1">
      <c r="A767" s="51"/>
      <c r="B767" s="52"/>
      <c r="C767" s="52"/>
      <c r="D767" s="52"/>
      <c r="E767" s="52"/>
      <c r="F767" s="52"/>
      <c r="G767" s="52"/>
      <c r="H767" s="52"/>
      <c r="I767" s="51"/>
      <c r="J767" s="50"/>
      <c r="K767" s="50"/>
      <c r="L767" s="50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</row>
    <row r="768" spans="1:29" ht="15.75" customHeight="1">
      <c r="A768" s="51"/>
      <c r="B768" s="52"/>
      <c r="C768" s="52"/>
      <c r="D768" s="52"/>
      <c r="E768" s="52"/>
      <c r="F768" s="52"/>
      <c r="G768" s="52"/>
      <c r="H768" s="52"/>
      <c r="I768" s="51"/>
      <c r="J768" s="50"/>
      <c r="K768" s="50"/>
      <c r="L768" s="50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</row>
    <row r="769" spans="1:29" ht="15.75" customHeight="1">
      <c r="A769" s="51"/>
      <c r="B769" s="52"/>
      <c r="C769" s="52"/>
      <c r="D769" s="52"/>
      <c r="E769" s="52"/>
      <c r="F769" s="52"/>
      <c r="G769" s="52"/>
      <c r="H769" s="52"/>
      <c r="I769" s="51"/>
      <c r="J769" s="50"/>
      <c r="K769" s="50"/>
      <c r="L769" s="50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</row>
    <row r="770" spans="1:29" ht="15.75" customHeight="1">
      <c r="A770" s="51"/>
      <c r="B770" s="52"/>
      <c r="C770" s="52"/>
      <c r="D770" s="52"/>
      <c r="E770" s="52"/>
      <c r="F770" s="52"/>
      <c r="G770" s="52"/>
      <c r="H770" s="52"/>
      <c r="I770" s="51"/>
      <c r="J770" s="50"/>
      <c r="K770" s="50"/>
      <c r="L770" s="50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</row>
    <row r="771" spans="1:29" ht="15.75" customHeight="1">
      <c r="A771" s="51"/>
      <c r="B771" s="52"/>
      <c r="C771" s="52"/>
      <c r="D771" s="52"/>
      <c r="E771" s="52"/>
      <c r="F771" s="52"/>
      <c r="G771" s="52"/>
      <c r="H771" s="52"/>
      <c r="I771" s="51"/>
      <c r="J771" s="50"/>
      <c r="K771" s="50"/>
      <c r="L771" s="50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</row>
    <row r="772" spans="1:29" ht="15.75" customHeight="1">
      <c r="A772" s="51"/>
      <c r="B772" s="52"/>
      <c r="C772" s="52"/>
      <c r="D772" s="52"/>
      <c r="E772" s="52"/>
      <c r="F772" s="52"/>
      <c r="G772" s="52"/>
      <c r="H772" s="52"/>
      <c r="I772" s="51"/>
      <c r="J772" s="50"/>
      <c r="K772" s="50"/>
      <c r="L772" s="50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</row>
    <row r="773" spans="1:29" ht="15.75" customHeight="1">
      <c r="A773" s="51"/>
      <c r="B773" s="52"/>
      <c r="C773" s="52"/>
      <c r="D773" s="52"/>
      <c r="E773" s="52"/>
      <c r="F773" s="52"/>
      <c r="G773" s="52"/>
      <c r="H773" s="52"/>
      <c r="I773" s="51"/>
      <c r="J773" s="50"/>
      <c r="K773" s="50"/>
      <c r="L773" s="50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</row>
    <row r="774" spans="1:29" ht="15.75" customHeight="1">
      <c r="A774" s="51"/>
      <c r="B774" s="52"/>
      <c r="C774" s="52"/>
      <c r="D774" s="52"/>
      <c r="E774" s="52"/>
      <c r="F774" s="52"/>
      <c r="G774" s="52"/>
      <c r="H774" s="52"/>
      <c r="I774" s="51"/>
      <c r="J774" s="50"/>
      <c r="K774" s="50"/>
      <c r="L774" s="50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</row>
    <row r="775" spans="1:29" ht="15.75" customHeight="1">
      <c r="A775" s="51"/>
      <c r="B775" s="52"/>
      <c r="C775" s="52"/>
      <c r="D775" s="52"/>
      <c r="E775" s="52"/>
      <c r="F775" s="52"/>
      <c r="G775" s="52"/>
      <c r="H775" s="52"/>
      <c r="I775" s="51"/>
      <c r="J775" s="50"/>
      <c r="K775" s="50"/>
      <c r="L775" s="50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</row>
    <row r="776" spans="1:29" ht="15.75" customHeight="1">
      <c r="A776" s="51"/>
      <c r="B776" s="52"/>
      <c r="C776" s="52"/>
      <c r="D776" s="52"/>
      <c r="E776" s="52"/>
      <c r="F776" s="52"/>
      <c r="G776" s="52"/>
      <c r="H776" s="52"/>
      <c r="I776" s="51"/>
      <c r="J776" s="50"/>
      <c r="K776" s="50"/>
      <c r="L776" s="50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</row>
    <row r="777" spans="1:29" ht="15.75" customHeight="1">
      <c r="A777" s="51"/>
      <c r="B777" s="52"/>
      <c r="C777" s="52"/>
      <c r="D777" s="52"/>
      <c r="E777" s="52"/>
      <c r="F777" s="52"/>
      <c r="G777" s="52"/>
      <c r="H777" s="52"/>
      <c r="I777" s="51"/>
      <c r="J777" s="50"/>
      <c r="K777" s="50"/>
      <c r="L777" s="50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</row>
    <row r="778" spans="1:29" ht="15.75" customHeight="1">
      <c r="A778" s="51"/>
      <c r="B778" s="52"/>
      <c r="C778" s="52"/>
      <c r="D778" s="52"/>
      <c r="E778" s="52"/>
      <c r="F778" s="52"/>
      <c r="G778" s="52"/>
      <c r="H778" s="52"/>
      <c r="I778" s="51"/>
      <c r="J778" s="50"/>
      <c r="K778" s="50"/>
      <c r="L778" s="50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</row>
    <row r="779" spans="1:29" ht="15.75" customHeight="1">
      <c r="A779" s="51"/>
      <c r="B779" s="52"/>
      <c r="C779" s="52"/>
      <c r="D779" s="52"/>
      <c r="E779" s="52"/>
      <c r="F779" s="52"/>
      <c r="G779" s="52"/>
      <c r="H779" s="52"/>
      <c r="I779" s="51"/>
      <c r="J779" s="50"/>
      <c r="K779" s="50"/>
      <c r="L779" s="50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</row>
    <row r="780" spans="1:29" ht="15.75" customHeight="1">
      <c r="A780" s="51"/>
      <c r="B780" s="52"/>
      <c r="C780" s="52"/>
      <c r="D780" s="52"/>
      <c r="E780" s="52"/>
      <c r="F780" s="52"/>
      <c r="G780" s="52"/>
      <c r="H780" s="52"/>
      <c r="I780" s="51"/>
      <c r="J780" s="50"/>
      <c r="K780" s="50"/>
      <c r="L780" s="50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</row>
    <row r="781" spans="1:29" ht="15.75" customHeight="1">
      <c r="A781" s="51"/>
      <c r="B781" s="52"/>
      <c r="C781" s="52"/>
      <c r="D781" s="52"/>
      <c r="E781" s="52"/>
      <c r="F781" s="52"/>
      <c r="G781" s="52"/>
      <c r="H781" s="52"/>
      <c r="I781" s="51"/>
      <c r="J781" s="50"/>
      <c r="K781" s="50"/>
      <c r="L781" s="50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</row>
    <row r="782" spans="1:29" ht="15.75" customHeight="1">
      <c r="A782" s="51"/>
      <c r="B782" s="52"/>
      <c r="C782" s="52"/>
      <c r="D782" s="52"/>
      <c r="E782" s="52"/>
      <c r="F782" s="52"/>
      <c r="G782" s="52"/>
      <c r="H782" s="52"/>
      <c r="I782" s="51"/>
      <c r="J782" s="50"/>
      <c r="K782" s="50"/>
      <c r="L782" s="50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</row>
    <row r="783" spans="1:29" ht="15.75" customHeight="1">
      <c r="A783" s="51"/>
      <c r="B783" s="52"/>
      <c r="C783" s="52"/>
      <c r="D783" s="52"/>
      <c r="E783" s="52"/>
      <c r="F783" s="52"/>
      <c r="G783" s="52"/>
      <c r="H783" s="52"/>
      <c r="I783" s="51"/>
      <c r="J783" s="50"/>
      <c r="K783" s="50"/>
      <c r="L783" s="50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</row>
    <row r="784" spans="1:29" ht="15.75" customHeight="1">
      <c r="A784" s="51"/>
      <c r="B784" s="52"/>
      <c r="C784" s="52"/>
      <c r="D784" s="52"/>
      <c r="E784" s="52"/>
      <c r="F784" s="52"/>
      <c r="G784" s="52"/>
      <c r="H784" s="52"/>
      <c r="I784" s="51"/>
      <c r="J784" s="50"/>
      <c r="K784" s="50"/>
      <c r="L784" s="50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</row>
    <row r="785" spans="1:29" ht="15.75" customHeight="1">
      <c r="A785" s="51"/>
      <c r="B785" s="52"/>
      <c r="C785" s="52"/>
      <c r="D785" s="52"/>
      <c r="E785" s="52"/>
      <c r="F785" s="52"/>
      <c r="G785" s="52"/>
      <c r="H785" s="52"/>
      <c r="I785" s="51"/>
      <c r="J785" s="50"/>
      <c r="K785" s="50"/>
      <c r="L785" s="50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</row>
    <row r="786" spans="1:29" ht="15.75" customHeight="1">
      <c r="A786" s="51"/>
      <c r="B786" s="52"/>
      <c r="C786" s="52"/>
      <c r="D786" s="52"/>
      <c r="E786" s="52"/>
      <c r="F786" s="52"/>
      <c r="G786" s="52"/>
      <c r="H786" s="52"/>
      <c r="I786" s="51"/>
      <c r="J786" s="50"/>
      <c r="K786" s="50"/>
      <c r="L786" s="50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</row>
    <row r="787" spans="1:29" ht="15.75" customHeight="1">
      <c r="A787" s="51"/>
      <c r="B787" s="52"/>
      <c r="C787" s="52"/>
      <c r="D787" s="52"/>
      <c r="E787" s="52"/>
      <c r="F787" s="52"/>
      <c r="G787" s="52"/>
      <c r="H787" s="52"/>
      <c r="I787" s="51"/>
      <c r="J787" s="50"/>
      <c r="K787" s="50"/>
      <c r="L787" s="50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</row>
    <row r="788" spans="1:29" ht="15.75" customHeight="1">
      <c r="A788" s="51"/>
      <c r="B788" s="52"/>
      <c r="C788" s="52"/>
      <c r="D788" s="52"/>
      <c r="E788" s="52"/>
      <c r="F788" s="52"/>
      <c r="G788" s="52"/>
      <c r="H788" s="52"/>
      <c r="I788" s="51"/>
      <c r="J788" s="50"/>
      <c r="K788" s="50"/>
      <c r="L788" s="50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</row>
    <row r="789" spans="1:29" ht="15.75" customHeight="1">
      <c r="A789" s="51"/>
      <c r="B789" s="52"/>
      <c r="C789" s="52"/>
      <c r="D789" s="52"/>
      <c r="E789" s="52"/>
      <c r="F789" s="52"/>
      <c r="G789" s="52"/>
      <c r="H789" s="52"/>
      <c r="I789" s="51"/>
      <c r="J789" s="50"/>
      <c r="K789" s="50"/>
      <c r="L789" s="50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</row>
    <row r="790" spans="1:29" ht="15.75" customHeight="1">
      <c r="A790" s="51"/>
      <c r="B790" s="52"/>
      <c r="C790" s="52"/>
      <c r="D790" s="52"/>
      <c r="E790" s="52"/>
      <c r="F790" s="52"/>
      <c r="G790" s="52"/>
      <c r="H790" s="52"/>
      <c r="I790" s="51"/>
      <c r="J790" s="50"/>
      <c r="K790" s="50"/>
      <c r="L790" s="50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</row>
    <row r="791" spans="1:29" ht="15.75" customHeight="1">
      <c r="A791" s="51"/>
      <c r="B791" s="52"/>
      <c r="C791" s="52"/>
      <c r="D791" s="52"/>
      <c r="E791" s="52"/>
      <c r="F791" s="52"/>
      <c r="G791" s="52"/>
      <c r="H791" s="52"/>
      <c r="I791" s="51"/>
      <c r="J791" s="50"/>
      <c r="K791" s="50"/>
      <c r="L791" s="50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</row>
    <row r="792" spans="1:29" ht="15.75" customHeight="1">
      <c r="A792" s="51"/>
      <c r="B792" s="52"/>
      <c r="C792" s="52"/>
      <c r="D792" s="52"/>
      <c r="E792" s="52"/>
      <c r="F792" s="52"/>
      <c r="G792" s="52"/>
      <c r="H792" s="52"/>
      <c r="I792" s="51"/>
      <c r="J792" s="50"/>
      <c r="K792" s="50"/>
      <c r="L792" s="50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</row>
    <row r="793" spans="1:29" ht="15.75" customHeight="1">
      <c r="A793" s="51"/>
      <c r="B793" s="52"/>
      <c r="C793" s="52"/>
      <c r="D793" s="52"/>
      <c r="E793" s="52"/>
      <c r="F793" s="52"/>
      <c r="G793" s="52"/>
      <c r="H793" s="52"/>
      <c r="I793" s="51"/>
      <c r="J793" s="50"/>
      <c r="K793" s="50"/>
      <c r="L793" s="50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</row>
    <row r="794" spans="1:29" ht="15.75" customHeight="1">
      <c r="A794" s="51"/>
      <c r="B794" s="52"/>
      <c r="C794" s="52"/>
      <c r="D794" s="52"/>
      <c r="E794" s="52"/>
      <c r="F794" s="52"/>
      <c r="G794" s="52"/>
      <c r="H794" s="52"/>
      <c r="I794" s="51"/>
      <c r="J794" s="50"/>
      <c r="K794" s="50"/>
      <c r="L794" s="50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</row>
    <row r="795" spans="1:29" ht="15.75" customHeight="1">
      <c r="A795" s="51"/>
      <c r="B795" s="52"/>
      <c r="C795" s="52"/>
      <c r="D795" s="52"/>
      <c r="E795" s="52"/>
      <c r="F795" s="52"/>
      <c r="G795" s="52"/>
      <c r="H795" s="52"/>
      <c r="I795" s="51"/>
      <c r="J795" s="50"/>
      <c r="K795" s="50"/>
      <c r="L795" s="50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</row>
    <row r="796" spans="1:29" ht="15.75" customHeight="1">
      <c r="A796" s="51"/>
      <c r="B796" s="52"/>
      <c r="C796" s="52"/>
      <c r="D796" s="52"/>
      <c r="E796" s="52"/>
      <c r="F796" s="52"/>
      <c r="G796" s="52"/>
      <c r="H796" s="52"/>
      <c r="I796" s="51"/>
      <c r="J796" s="50"/>
      <c r="K796" s="50"/>
      <c r="L796" s="50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</row>
    <row r="797" spans="1:29" ht="15.75" customHeight="1">
      <c r="A797" s="51"/>
      <c r="B797" s="52"/>
      <c r="C797" s="52"/>
      <c r="D797" s="52"/>
      <c r="E797" s="52"/>
      <c r="F797" s="52"/>
      <c r="G797" s="52"/>
      <c r="H797" s="52"/>
      <c r="I797" s="51"/>
      <c r="J797" s="50"/>
      <c r="K797" s="50"/>
      <c r="L797" s="50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</row>
    <row r="798" spans="1:29" ht="15.75" customHeight="1">
      <c r="A798" s="51"/>
      <c r="B798" s="52"/>
      <c r="C798" s="52"/>
      <c r="D798" s="52"/>
      <c r="E798" s="52"/>
      <c r="F798" s="52"/>
      <c r="G798" s="52"/>
      <c r="H798" s="52"/>
      <c r="I798" s="51"/>
      <c r="J798" s="50"/>
      <c r="K798" s="50"/>
      <c r="L798" s="50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</row>
    <row r="799" spans="1:29" ht="15.75" customHeight="1">
      <c r="A799" s="51"/>
      <c r="B799" s="52"/>
      <c r="C799" s="52"/>
      <c r="D799" s="52"/>
      <c r="E799" s="52"/>
      <c r="F799" s="52"/>
      <c r="G799" s="52"/>
      <c r="H799" s="52"/>
      <c r="I799" s="51"/>
      <c r="J799" s="50"/>
      <c r="K799" s="50"/>
      <c r="L799" s="50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</row>
    <row r="800" spans="1:29" ht="15.75" customHeight="1">
      <c r="A800" s="51"/>
      <c r="B800" s="52"/>
      <c r="C800" s="52"/>
      <c r="D800" s="52"/>
      <c r="E800" s="52"/>
      <c r="F800" s="52"/>
      <c r="G800" s="52"/>
      <c r="H800" s="52"/>
      <c r="I800" s="51"/>
      <c r="J800" s="50"/>
      <c r="K800" s="50"/>
      <c r="L800" s="50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</row>
    <row r="801" spans="1:29" ht="15.75" customHeight="1">
      <c r="A801" s="51"/>
      <c r="B801" s="52"/>
      <c r="C801" s="52"/>
      <c r="D801" s="52"/>
      <c r="E801" s="52"/>
      <c r="F801" s="52"/>
      <c r="G801" s="52"/>
      <c r="H801" s="52"/>
      <c r="I801" s="51"/>
      <c r="J801" s="50"/>
      <c r="K801" s="50"/>
      <c r="L801" s="50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</row>
    <row r="802" spans="1:29" ht="15.75" customHeight="1">
      <c r="A802" s="51"/>
      <c r="B802" s="52"/>
      <c r="C802" s="52"/>
      <c r="D802" s="52"/>
      <c r="E802" s="52"/>
      <c r="F802" s="52"/>
      <c r="G802" s="52"/>
      <c r="H802" s="52"/>
      <c r="I802" s="51"/>
      <c r="J802" s="50"/>
      <c r="K802" s="50"/>
      <c r="L802" s="50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</row>
    <row r="803" spans="1:29" ht="15.75" customHeight="1">
      <c r="A803" s="51"/>
      <c r="B803" s="52"/>
      <c r="C803" s="52"/>
      <c r="D803" s="52"/>
      <c r="E803" s="52"/>
      <c r="F803" s="52"/>
      <c r="G803" s="52"/>
      <c r="H803" s="52"/>
      <c r="I803" s="51"/>
      <c r="J803" s="50"/>
      <c r="K803" s="50"/>
      <c r="L803" s="50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</row>
    <row r="804" spans="1:29" ht="15.75" customHeight="1">
      <c r="A804" s="51"/>
      <c r="B804" s="52"/>
      <c r="C804" s="52"/>
      <c r="D804" s="52"/>
      <c r="E804" s="52"/>
      <c r="F804" s="52"/>
      <c r="G804" s="52"/>
      <c r="H804" s="52"/>
      <c r="I804" s="51"/>
      <c r="J804" s="50"/>
      <c r="K804" s="50"/>
      <c r="L804" s="50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</row>
    <row r="805" spans="1:29" ht="15.75" customHeight="1">
      <c r="A805" s="51"/>
      <c r="B805" s="52"/>
      <c r="C805" s="52"/>
      <c r="D805" s="52"/>
      <c r="E805" s="52"/>
      <c r="F805" s="52"/>
      <c r="G805" s="52"/>
      <c r="H805" s="52"/>
      <c r="I805" s="51"/>
      <c r="J805" s="50"/>
      <c r="K805" s="50"/>
      <c r="L805" s="50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</row>
    <row r="806" spans="1:29" ht="15.75" customHeight="1">
      <c r="A806" s="51"/>
      <c r="B806" s="52"/>
      <c r="C806" s="52"/>
      <c r="D806" s="52"/>
      <c r="E806" s="52"/>
      <c r="F806" s="52"/>
      <c r="G806" s="52"/>
      <c r="H806" s="52"/>
      <c r="I806" s="51"/>
      <c r="J806" s="50"/>
      <c r="K806" s="50"/>
      <c r="L806" s="50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</row>
    <row r="807" spans="1:29" ht="15.75" customHeight="1">
      <c r="A807" s="51"/>
      <c r="B807" s="52"/>
      <c r="C807" s="52"/>
      <c r="D807" s="52"/>
      <c r="E807" s="52"/>
      <c r="F807" s="52"/>
      <c r="G807" s="52"/>
      <c r="H807" s="52"/>
      <c r="I807" s="51"/>
      <c r="J807" s="50"/>
      <c r="K807" s="50"/>
      <c r="L807" s="50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</row>
    <row r="808" spans="1:29" ht="15.75" customHeight="1">
      <c r="A808" s="51"/>
      <c r="B808" s="52"/>
      <c r="C808" s="52"/>
      <c r="D808" s="52"/>
      <c r="E808" s="52"/>
      <c r="F808" s="52"/>
      <c r="G808" s="52"/>
      <c r="H808" s="52"/>
      <c r="I808" s="51"/>
      <c r="J808" s="50"/>
      <c r="K808" s="50"/>
      <c r="L808" s="50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</row>
    <row r="809" spans="1:29" ht="15.75" customHeight="1">
      <c r="A809" s="51"/>
      <c r="B809" s="52"/>
      <c r="C809" s="52"/>
      <c r="D809" s="52"/>
      <c r="E809" s="52"/>
      <c r="F809" s="52"/>
      <c r="G809" s="52"/>
      <c r="H809" s="52"/>
      <c r="I809" s="51"/>
      <c r="J809" s="50"/>
      <c r="K809" s="50"/>
      <c r="L809" s="50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</row>
    <row r="810" spans="1:29" ht="15.75" customHeight="1">
      <c r="A810" s="51"/>
      <c r="B810" s="52"/>
      <c r="C810" s="52"/>
      <c r="D810" s="52"/>
      <c r="E810" s="52"/>
      <c r="F810" s="52"/>
      <c r="G810" s="52"/>
      <c r="H810" s="52"/>
      <c r="I810" s="51"/>
      <c r="J810" s="50"/>
      <c r="K810" s="50"/>
      <c r="L810" s="50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</row>
    <row r="811" spans="1:29" ht="15.75" customHeight="1">
      <c r="A811" s="51"/>
      <c r="B811" s="52"/>
      <c r="C811" s="52"/>
      <c r="D811" s="52"/>
      <c r="E811" s="52"/>
      <c r="F811" s="52"/>
      <c r="G811" s="52"/>
      <c r="H811" s="52"/>
      <c r="I811" s="51"/>
      <c r="J811" s="50"/>
      <c r="K811" s="50"/>
      <c r="L811" s="50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</row>
    <row r="812" spans="1:29" ht="15.75" customHeight="1">
      <c r="A812" s="51"/>
      <c r="B812" s="52"/>
      <c r="C812" s="52"/>
      <c r="D812" s="52"/>
      <c r="E812" s="52"/>
      <c r="F812" s="52"/>
      <c r="G812" s="52"/>
      <c r="H812" s="52"/>
      <c r="I812" s="51"/>
      <c r="J812" s="50"/>
      <c r="K812" s="50"/>
      <c r="L812" s="50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</row>
    <row r="813" spans="1:29" ht="15.75" customHeight="1">
      <c r="A813" s="51"/>
      <c r="B813" s="52"/>
      <c r="C813" s="52"/>
      <c r="D813" s="52"/>
      <c r="E813" s="52"/>
      <c r="F813" s="52"/>
      <c r="G813" s="52"/>
      <c r="H813" s="52"/>
      <c r="I813" s="51"/>
      <c r="J813" s="50"/>
      <c r="K813" s="50"/>
      <c r="L813" s="50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</row>
    <row r="814" spans="1:29" ht="15.75" customHeight="1">
      <c r="A814" s="51"/>
      <c r="B814" s="52"/>
      <c r="C814" s="52"/>
      <c r="D814" s="52"/>
      <c r="E814" s="52"/>
      <c r="F814" s="52"/>
      <c r="G814" s="52"/>
      <c r="H814" s="52"/>
      <c r="I814" s="51"/>
      <c r="J814" s="50"/>
      <c r="K814" s="50"/>
      <c r="L814" s="50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</row>
    <row r="815" spans="1:29" ht="15.75" customHeight="1">
      <c r="A815" s="51"/>
      <c r="B815" s="52"/>
      <c r="C815" s="52"/>
      <c r="D815" s="52"/>
      <c r="E815" s="52"/>
      <c r="F815" s="52"/>
      <c r="G815" s="52"/>
      <c r="H815" s="52"/>
      <c r="I815" s="51"/>
      <c r="J815" s="50"/>
      <c r="K815" s="50"/>
      <c r="L815" s="50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</row>
    <row r="816" spans="1:29" ht="15.75" customHeight="1">
      <c r="A816" s="51"/>
      <c r="B816" s="52"/>
      <c r="C816" s="52"/>
      <c r="D816" s="52"/>
      <c r="E816" s="52"/>
      <c r="F816" s="52"/>
      <c r="G816" s="52"/>
      <c r="H816" s="52"/>
      <c r="I816" s="51"/>
      <c r="J816" s="50"/>
      <c r="K816" s="50"/>
      <c r="L816" s="50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</row>
    <row r="817" spans="1:29" ht="15.75" customHeight="1">
      <c r="A817" s="51"/>
      <c r="B817" s="52"/>
      <c r="C817" s="52"/>
      <c r="D817" s="52"/>
      <c r="E817" s="52"/>
      <c r="F817" s="52"/>
      <c r="G817" s="52"/>
      <c r="H817" s="52"/>
      <c r="I817" s="51"/>
      <c r="J817" s="50"/>
      <c r="K817" s="50"/>
      <c r="L817" s="50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</row>
    <row r="818" spans="1:29" ht="15.75" customHeight="1">
      <c r="A818" s="51"/>
      <c r="B818" s="52"/>
      <c r="C818" s="52"/>
      <c r="D818" s="52"/>
      <c r="E818" s="52"/>
      <c r="F818" s="52"/>
      <c r="G818" s="52"/>
      <c r="H818" s="52"/>
      <c r="I818" s="51"/>
      <c r="J818" s="50"/>
      <c r="K818" s="50"/>
      <c r="L818" s="50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</row>
    <row r="819" spans="1:29" ht="15.75" customHeight="1">
      <c r="A819" s="51"/>
      <c r="B819" s="52"/>
      <c r="C819" s="52"/>
      <c r="D819" s="52"/>
      <c r="E819" s="52"/>
      <c r="F819" s="52"/>
      <c r="G819" s="52"/>
      <c r="H819" s="52"/>
      <c r="I819" s="51"/>
      <c r="J819" s="50"/>
      <c r="K819" s="50"/>
      <c r="L819" s="50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</row>
    <row r="820" spans="1:29" ht="15.75" customHeight="1">
      <c r="A820" s="51"/>
      <c r="B820" s="52"/>
      <c r="C820" s="52"/>
      <c r="D820" s="52"/>
      <c r="E820" s="52"/>
      <c r="F820" s="52"/>
      <c r="G820" s="52"/>
      <c r="H820" s="52"/>
      <c r="I820" s="51"/>
      <c r="J820" s="50"/>
      <c r="K820" s="50"/>
      <c r="L820" s="50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</row>
    <row r="821" spans="1:29" ht="15.75" customHeight="1">
      <c r="A821" s="51"/>
      <c r="B821" s="52"/>
      <c r="C821" s="52"/>
      <c r="D821" s="52"/>
      <c r="E821" s="52"/>
      <c r="F821" s="52"/>
      <c r="G821" s="52"/>
      <c r="H821" s="52"/>
      <c r="I821" s="51"/>
      <c r="J821" s="50"/>
      <c r="K821" s="50"/>
      <c r="L821" s="50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</row>
    <row r="822" spans="1:29" ht="15.75" customHeight="1">
      <c r="A822" s="51"/>
      <c r="B822" s="52"/>
      <c r="C822" s="52"/>
      <c r="D822" s="52"/>
      <c r="E822" s="52"/>
      <c r="F822" s="52"/>
      <c r="G822" s="52"/>
      <c r="H822" s="52"/>
      <c r="I822" s="51"/>
      <c r="J822" s="50"/>
      <c r="K822" s="50"/>
      <c r="L822" s="50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</row>
    <row r="823" spans="1:29" ht="15.75" customHeight="1">
      <c r="A823" s="51"/>
      <c r="B823" s="52"/>
      <c r="C823" s="52"/>
      <c r="D823" s="52"/>
      <c r="E823" s="52"/>
      <c r="F823" s="52"/>
      <c r="G823" s="52"/>
      <c r="H823" s="52"/>
      <c r="I823" s="51"/>
      <c r="J823" s="50"/>
      <c r="K823" s="50"/>
      <c r="L823" s="50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</row>
    <row r="824" spans="1:29" ht="15.75" customHeight="1">
      <c r="A824" s="51"/>
      <c r="B824" s="52"/>
      <c r="C824" s="52"/>
      <c r="D824" s="52"/>
      <c r="E824" s="52"/>
      <c r="F824" s="52"/>
      <c r="G824" s="52"/>
      <c r="H824" s="52"/>
      <c r="I824" s="51"/>
      <c r="J824" s="50"/>
      <c r="K824" s="50"/>
      <c r="L824" s="50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</row>
    <row r="825" spans="1:29" ht="15.75" customHeight="1">
      <c r="A825" s="51"/>
      <c r="B825" s="52"/>
      <c r="C825" s="52"/>
      <c r="D825" s="52"/>
      <c r="E825" s="52"/>
      <c r="F825" s="52"/>
      <c r="G825" s="52"/>
      <c r="H825" s="52"/>
      <c r="I825" s="51"/>
      <c r="J825" s="50"/>
      <c r="K825" s="50"/>
      <c r="L825" s="50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</row>
    <row r="826" spans="1:29" ht="15.75" customHeight="1">
      <c r="A826" s="51"/>
      <c r="B826" s="52"/>
      <c r="C826" s="52"/>
      <c r="D826" s="52"/>
      <c r="E826" s="52"/>
      <c r="F826" s="52"/>
      <c r="G826" s="52"/>
      <c r="H826" s="52"/>
      <c r="I826" s="51"/>
      <c r="J826" s="50"/>
      <c r="K826" s="50"/>
      <c r="L826" s="50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</row>
    <row r="827" spans="1:29" ht="15.75" customHeight="1">
      <c r="A827" s="51"/>
      <c r="B827" s="52"/>
      <c r="C827" s="52"/>
      <c r="D827" s="52"/>
      <c r="E827" s="52"/>
      <c r="F827" s="52"/>
      <c r="G827" s="52"/>
      <c r="H827" s="52"/>
      <c r="I827" s="51"/>
      <c r="J827" s="50"/>
      <c r="K827" s="50"/>
      <c r="L827" s="50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</row>
    <row r="828" spans="1:29" ht="15.75" customHeight="1">
      <c r="A828" s="51"/>
      <c r="B828" s="52"/>
      <c r="C828" s="52"/>
      <c r="D828" s="52"/>
      <c r="E828" s="52"/>
      <c r="F828" s="52"/>
      <c r="G828" s="52"/>
      <c r="H828" s="52"/>
      <c r="I828" s="51"/>
      <c r="J828" s="50"/>
      <c r="K828" s="50"/>
      <c r="L828" s="50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</row>
    <row r="829" spans="1:29" ht="15.75" customHeight="1">
      <c r="A829" s="51"/>
      <c r="B829" s="52"/>
      <c r="C829" s="52"/>
      <c r="D829" s="52"/>
      <c r="E829" s="52"/>
      <c r="F829" s="52"/>
      <c r="G829" s="52"/>
      <c r="H829" s="52"/>
      <c r="I829" s="51"/>
      <c r="J829" s="50"/>
      <c r="K829" s="50"/>
      <c r="L829" s="50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</row>
    <row r="830" spans="1:29" ht="15.75" customHeight="1">
      <c r="A830" s="51"/>
      <c r="B830" s="52"/>
      <c r="C830" s="52"/>
      <c r="D830" s="52"/>
      <c r="E830" s="52"/>
      <c r="F830" s="52"/>
      <c r="G830" s="52"/>
      <c r="H830" s="52"/>
      <c r="I830" s="51"/>
      <c r="J830" s="50"/>
      <c r="K830" s="50"/>
      <c r="L830" s="50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</row>
    <row r="831" spans="1:29" ht="15.75" customHeight="1">
      <c r="A831" s="51"/>
      <c r="B831" s="52"/>
      <c r="C831" s="52"/>
      <c r="D831" s="52"/>
      <c r="E831" s="52"/>
      <c r="F831" s="52"/>
      <c r="G831" s="52"/>
      <c r="H831" s="52"/>
      <c r="I831" s="51"/>
      <c r="J831" s="50"/>
      <c r="K831" s="50"/>
      <c r="L831" s="50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</row>
    <row r="832" spans="1:29" ht="15.75" customHeight="1">
      <c r="A832" s="51"/>
      <c r="B832" s="52"/>
      <c r="C832" s="52"/>
      <c r="D832" s="52"/>
      <c r="E832" s="52"/>
      <c r="F832" s="52"/>
      <c r="G832" s="52"/>
      <c r="H832" s="52"/>
      <c r="I832" s="51"/>
      <c r="J832" s="50"/>
      <c r="K832" s="50"/>
      <c r="L832" s="50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</row>
    <row r="833" spans="1:29" ht="15.75" customHeight="1">
      <c r="A833" s="51"/>
      <c r="B833" s="52"/>
      <c r="C833" s="52"/>
      <c r="D833" s="52"/>
      <c r="E833" s="52"/>
      <c r="F833" s="52"/>
      <c r="G833" s="52"/>
      <c r="H833" s="52"/>
      <c r="I833" s="51"/>
      <c r="J833" s="50"/>
      <c r="K833" s="50"/>
      <c r="L833" s="50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</row>
    <row r="834" spans="1:29" ht="15.75" customHeight="1">
      <c r="A834" s="51"/>
      <c r="B834" s="52"/>
      <c r="C834" s="52"/>
      <c r="D834" s="52"/>
      <c r="E834" s="52"/>
      <c r="F834" s="52"/>
      <c r="G834" s="52"/>
      <c r="H834" s="52"/>
      <c r="I834" s="51"/>
      <c r="J834" s="50"/>
      <c r="K834" s="50"/>
      <c r="L834" s="50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</row>
    <row r="835" spans="1:29" ht="15.75" customHeight="1">
      <c r="A835" s="51"/>
      <c r="B835" s="52"/>
      <c r="C835" s="52"/>
      <c r="D835" s="52"/>
      <c r="E835" s="52"/>
      <c r="F835" s="52"/>
      <c r="G835" s="52"/>
      <c r="H835" s="52"/>
      <c r="I835" s="51"/>
      <c r="J835" s="50"/>
      <c r="K835" s="50"/>
      <c r="L835" s="50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</row>
    <row r="836" spans="1:29" ht="15.75" customHeight="1">
      <c r="A836" s="51"/>
      <c r="B836" s="52"/>
      <c r="C836" s="52"/>
      <c r="D836" s="52"/>
      <c r="E836" s="52"/>
      <c r="F836" s="52"/>
      <c r="G836" s="52"/>
      <c r="H836" s="52"/>
      <c r="I836" s="51"/>
      <c r="J836" s="50"/>
      <c r="K836" s="50"/>
      <c r="L836" s="50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</row>
    <row r="837" spans="1:29" ht="15.75" customHeight="1">
      <c r="A837" s="51"/>
      <c r="B837" s="52"/>
      <c r="C837" s="52"/>
      <c r="D837" s="52"/>
      <c r="E837" s="52"/>
      <c r="F837" s="52"/>
      <c r="G837" s="52"/>
      <c r="H837" s="52"/>
      <c r="I837" s="51"/>
      <c r="J837" s="50"/>
      <c r="K837" s="50"/>
      <c r="L837" s="50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</row>
    <row r="838" spans="1:29" ht="15.75" customHeight="1">
      <c r="A838" s="51"/>
      <c r="B838" s="52"/>
      <c r="C838" s="52"/>
      <c r="D838" s="52"/>
      <c r="E838" s="52"/>
      <c r="F838" s="52"/>
      <c r="G838" s="52"/>
      <c r="H838" s="52"/>
      <c r="I838" s="51"/>
      <c r="J838" s="50"/>
      <c r="K838" s="50"/>
      <c r="L838" s="50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</row>
    <row r="839" spans="1:29" ht="15.75" customHeight="1">
      <c r="A839" s="51"/>
      <c r="B839" s="52"/>
      <c r="C839" s="52"/>
      <c r="D839" s="52"/>
      <c r="E839" s="52"/>
      <c r="F839" s="52"/>
      <c r="G839" s="52"/>
      <c r="H839" s="52"/>
      <c r="I839" s="51"/>
      <c r="J839" s="50"/>
      <c r="K839" s="50"/>
      <c r="L839" s="50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</row>
    <row r="840" spans="1:29" ht="15.75" customHeight="1">
      <c r="A840" s="51"/>
      <c r="B840" s="52"/>
      <c r="C840" s="52"/>
      <c r="D840" s="52"/>
      <c r="E840" s="52"/>
      <c r="F840" s="52"/>
      <c r="G840" s="52"/>
      <c r="H840" s="52"/>
      <c r="I840" s="51"/>
      <c r="J840" s="50"/>
      <c r="K840" s="50"/>
      <c r="L840" s="50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</row>
    <row r="841" spans="1:29" ht="15.75" customHeight="1">
      <c r="A841" s="51"/>
      <c r="B841" s="52"/>
      <c r="C841" s="52"/>
      <c r="D841" s="52"/>
      <c r="E841" s="52"/>
      <c r="F841" s="52"/>
      <c r="G841" s="52"/>
      <c r="H841" s="52"/>
      <c r="I841" s="51"/>
      <c r="J841" s="50"/>
      <c r="K841" s="50"/>
      <c r="L841" s="50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</row>
    <row r="842" spans="1:29" ht="15.75" customHeight="1">
      <c r="A842" s="51"/>
      <c r="B842" s="52"/>
      <c r="C842" s="52"/>
      <c r="D842" s="52"/>
      <c r="E842" s="52"/>
      <c r="F842" s="52"/>
      <c r="G842" s="52"/>
      <c r="H842" s="52"/>
      <c r="I842" s="51"/>
      <c r="J842" s="50"/>
      <c r="K842" s="50"/>
      <c r="L842" s="50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</row>
    <row r="843" spans="1:29" ht="15.75" customHeight="1">
      <c r="A843" s="51"/>
      <c r="B843" s="52"/>
      <c r="C843" s="52"/>
      <c r="D843" s="52"/>
      <c r="E843" s="52"/>
      <c r="F843" s="52"/>
      <c r="G843" s="52"/>
      <c r="H843" s="52"/>
      <c r="I843" s="51"/>
      <c r="J843" s="50"/>
      <c r="K843" s="50"/>
      <c r="L843" s="50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</row>
    <row r="844" spans="1:29" ht="15.75" customHeight="1">
      <c r="A844" s="51"/>
      <c r="B844" s="52"/>
      <c r="C844" s="52"/>
      <c r="D844" s="52"/>
      <c r="E844" s="52"/>
      <c r="F844" s="52"/>
      <c r="G844" s="52"/>
      <c r="H844" s="52"/>
      <c r="I844" s="51"/>
      <c r="J844" s="50"/>
      <c r="K844" s="50"/>
      <c r="L844" s="50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</row>
    <row r="845" spans="1:29" ht="15.75" customHeight="1">
      <c r="A845" s="51"/>
      <c r="B845" s="52"/>
      <c r="C845" s="52"/>
      <c r="D845" s="52"/>
      <c r="E845" s="52"/>
      <c r="F845" s="52"/>
      <c r="G845" s="52"/>
      <c r="H845" s="52"/>
      <c r="I845" s="51"/>
      <c r="J845" s="50"/>
      <c r="K845" s="50"/>
      <c r="L845" s="50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</row>
    <row r="846" spans="1:29" ht="15.75" customHeight="1">
      <c r="A846" s="51"/>
      <c r="B846" s="52"/>
      <c r="C846" s="52"/>
      <c r="D846" s="52"/>
      <c r="E846" s="52"/>
      <c r="F846" s="52"/>
      <c r="G846" s="52"/>
      <c r="H846" s="52"/>
      <c r="I846" s="51"/>
      <c r="J846" s="50"/>
      <c r="K846" s="50"/>
      <c r="L846" s="50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</row>
    <row r="847" spans="1:29" ht="15.75" customHeight="1">
      <c r="A847" s="51"/>
      <c r="B847" s="52"/>
      <c r="C847" s="52"/>
      <c r="D847" s="52"/>
      <c r="E847" s="52"/>
      <c r="F847" s="52"/>
      <c r="G847" s="52"/>
      <c r="H847" s="52"/>
      <c r="I847" s="51"/>
      <c r="J847" s="50"/>
      <c r="K847" s="50"/>
      <c r="L847" s="50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</row>
    <row r="848" spans="1:29" ht="15.75" customHeight="1">
      <c r="A848" s="51"/>
      <c r="B848" s="52"/>
      <c r="C848" s="52"/>
      <c r="D848" s="52"/>
      <c r="E848" s="52"/>
      <c r="F848" s="52"/>
      <c r="G848" s="52"/>
      <c r="H848" s="52"/>
      <c r="I848" s="51"/>
      <c r="J848" s="50"/>
      <c r="K848" s="50"/>
      <c r="L848" s="50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</row>
    <row r="849" spans="1:29" ht="15.75" customHeight="1">
      <c r="A849" s="51"/>
      <c r="B849" s="52"/>
      <c r="C849" s="52"/>
      <c r="D849" s="52"/>
      <c r="E849" s="52"/>
      <c r="F849" s="52"/>
      <c r="G849" s="52"/>
      <c r="H849" s="52"/>
      <c r="I849" s="51"/>
      <c r="J849" s="50"/>
      <c r="K849" s="50"/>
      <c r="L849" s="50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</row>
    <row r="850" spans="1:29" ht="15.75" customHeight="1">
      <c r="A850" s="51"/>
      <c r="B850" s="52"/>
      <c r="C850" s="52"/>
      <c r="D850" s="52"/>
      <c r="E850" s="52"/>
      <c r="F850" s="52"/>
      <c r="G850" s="52"/>
      <c r="H850" s="52"/>
      <c r="I850" s="51"/>
      <c r="J850" s="50"/>
      <c r="K850" s="50"/>
      <c r="L850" s="50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</row>
    <row r="851" spans="1:29" ht="15.75" customHeight="1">
      <c r="A851" s="51"/>
      <c r="B851" s="52"/>
      <c r="C851" s="52"/>
      <c r="D851" s="52"/>
      <c r="E851" s="52"/>
      <c r="F851" s="52"/>
      <c r="G851" s="52"/>
      <c r="H851" s="52"/>
      <c r="I851" s="51"/>
      <c r="J851" s="50"/>
      <c r="K851" s="50"/>
      <c r="L851" s="50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</row>
    <row r="852" spans="1:29" ht="15.75" customHeight="1">
      <c r="A852" s="51"/>
      <c r="B852" s="52"/>
      <c r="C852" s="52"/>
      <c r="D852" s="52"/>
      <c r="E852" s="52"/>
      <c r="F852" s="52"/>
      <c r="G852" s="52"/>
      <c r="H852" s="52"/>
      <c r="I852" s="51"/>
      <c r="J852" s="50"/>
      <c r="K852" s="50"/>
      <c r="L852" s="50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</row>
    <row r="853" spans="1:29" ht="15.75" customHeight="1">
      <c r="A853" s="51"/>
      <c r="B853" s="52"/>
      <c r="C853" s="52"/>
      <c r="D853" s="52"/>
      <c r="E853" s="52"/>
      <c r="F853" s="52"/>
      <c r="G853" s="52"/>
      <c r="H853" s="52"/>
      <c r="I853" s="51"/>
      <c r="J853" s="50"/>
      <c r="K853" s="50"/>
      <c r="L853" s="50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</row>
    <row r="854" spans="1:29" ht="15.75" customHeight="1">
      <c r="A854" s="51"/>
      <c r="B854" s="52"/>
      <c r="C854" s="52"/>
      <c r="D854" s="52"/>
      <c r="E854" s="52"/>
      <c r="F854" s="52"/>
      <c r="G854" s="52"/>
      <c r="H854" s="52"/>
      <c r="I854" s="51"/>
      <c r="J854" s="50"/>
      <c r="K854" s="50"/>
      <c r="L854" s="50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</row>
    <row r="855" spans="1:29" ht="15.75" customHeight="1">
      <c r="A855" s="51"/>
      <c r="B855" s="52"/>
      <c r="C855" s="52"/>
      <c r="D855" s="52"/>
      <c r="E855" s="52"/>
      <c r="F855" s="52"/>
      <c r="G855" s="52"/>
      <c r="H855" s="52"/>
      <c r="I855" s="51"/>
      <c r="J855" s="50"/>
      <c r="K855" s="50"/>
      <c r="L855" s="50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</row>
    <row r="856" spans="1:29" ht="15.75" customHeight="1">
      <c r="A856" s="51"/>
      <c r="B856" s="52"/>
      <c r="C856" s="52"/>
      <c r="D856" s="52"/>
      <c r="E856" s="52"/>
      <c r="F856" s="52"/>
      <c r="G856" s="52"/>
      <c r="H856" s="52"/>
      <c r="I856" s="51"/>
      <c r="J856" s="50"/>
      <c r="K856" s="50"/>
      <c r="L856" s="50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</row>
    <row r="857" spans="1:29" ht="15.75" customHeight="1">
      <c r="A857" s="51"/>
      <c r="B857" s="52"/>
      <c r="C857" s="52"/>
      <c r="D857" s="52"/>
      <c r="E857" s="52"/>
      <c r="F857" s="52"/>
      <c r="G857" s="52"/>
      <c r="H857" s="52"/>
      <c r="I857" s="51"/>
      <c r="J857" s="50"/>
      <c r="K857" s="50"/>
      <c r="L857" s="50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</row>
    <row r="858" spans="1:29" ht="15.75" customHeight="1">
      <c r="A858" s="51"/>
      <c r="B858" s="52"/>
      <c r="C858" s="52"/>
      <c r="D858" s="52"/>
      <c r="E858" s="52"/>
      <c r="F858" s="52"/>
      <c r="G858" s="52"/>
      <c r="H858" s="52"/>
      <c r="I858" s="51"/>
      <c r="J858" s="50"/>
      <c r="K858" s="50"/>
      <c r="L858" s="50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</row>
    <row r="859" spans="1:29" ht="15.75" customHeight="1">
      <c r="A859" s="51"/>
      <c r="B859" s="52"/>
      <c r="C859" s="52"/>
      <c r="D859" s="52"/>
      <c r="E859" s="52"/>
      <c r="F859" s="52"/>
      <c r="G859" s="52"/>
      <c r="H859" s="52"/>
      <c r="I859" s="51"/>
      <c r="J859" s="50"/>
      <c r="K859" s="50"/>
      <c r="L859" s="50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</row>
    <row r="860" spans="1:29" ht="15.75" customHeight="1">
      <c r="A860" s="51"/>
      <c r="B860" s="52"/>
      <c r="C860" s="52"/>
      <c r="D860" s="52"/>
      <c r="E860" s="52"/>
      <c r="F860" s="52"/>
      <c r="G860" s="52"/>
      <c r="H860" s="52"/>
      <c r="I860" s="51"/>
      <c r="J860" s="50"/>
      <c r="K860" s="50"/>
      <c r="L860" s="50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</row>
    <row r="861" spans="1:29" ht="15.75" customHeight="1">
      <c r="A861" s="51"/>
      <c r="B861" s="52"/>
      <c r="C861" s="52"/>
      <c r="D861" s="52"/>
      <c r="E861" s="52"/>
      <c r="F861" s="52"/>
      <c r="G861" s="52"/>
      <c r="H861" s="52"/>
      <c r="I861" s="51"/>
      <c r="J861" s="50"/>
      <c r="K861" s="50"/>
      <c r="L861" s="50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</row>
    <row r="862" spans="1:29" ht="15.75" customHeight="1">
      <c r="A862" s="51"/>
      <c r="B862" s="52"/>
      <c r="C862" s="52"/>
      <c r="D862" s="52"/>
      <c r="E862" s="52"/>
      <c r="F862" s="52"/>
      <c r="G862" s="52"/>
      <c r="H862" s="52"/>
      <c r="I862" s="51"/>
      <c r="J862" s="50"/>
      <c r="K862" s="50"/>
      <c r="L862" s="50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</row>
    <row r="863" spans="1:29" ht="15.75" customHeight="1">
      <c r="A863" s="51"/>
      <c r="B863" s="52"/>
      <c r="C863" s="52"/>
      <c r="D863" s="52"/>
      <c r="E863" s="52"/>
      <c r="F863" s="52"/>
      <c r="G863" s="52"/>
      <c r="H863" s="52"/>
      <c r="I863" s="51"/>
      <c r="J863" s="50"/>
      <c r="K863" s="50"/>
      <c r="L863" s="50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</row>
    <row r="864" spans="1:29" ht="15.75" customHeight="1">
      <c r="A864" s="51"/>
      <c r="B864" s="52"/>
      <c r="C864" s="52"/>
      <c r="D864" s="52"/>
      <c r="E864" s="52"/>
      <c r="F864" s="52"/>
      <c r="G864" s="52"/>
      <c r="H864" s="52"/>
      <c r="I864" s="51"/>
      <c r="J864" s="50"/>
      <c r="K864" s="50"/>
      <c r="L864" s="50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</row>
    <row r="865" spans="1:29" ht="15.75" customHeight="1">
      <c r="A865" s="51"/>
      <c r="B865" s="52"/>
      <c r="C865" s="52"/>
      <c r="D865" s="52"/>
      <c r="E865" s="52"/>
      <c r="F865" s="52"/>
      <c r="G865" s="52"/>
      <c r="H865" s="52"/>
      <c r="I865" s="51"/>
      <c r="J865" s="50"/>
      <c r="K865" s="50"/>
      <c r="L865" s="50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</row>
    <row r="866" spans="1:29" ht="15.75" customHeight="1">
      <c r="A866" s="51"/>
      <c r="B866" s="52"/>
      <c r="C866" s="52"/>
      <c r="D866" s="52"/>
      <c r="E866" s="52"/>
      <c r="F866" s="52"/>
      <c r="G866" s="52"/>
      <c r="H866" s="52"/>
      <c r="I866" s="51"/>
      <c r="J866" s="50"/>
      <c r="K866" s="50"/>
      <c r="L866" s="50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</row>
    <row r="867" spans="1:29" ht="15.75" customHeight="1">
      <c r="A867" s="51"/>
      <c r="B867" s="52"/>
      <c r="C867" s="52"/>
      <c r="D867" s="52"/>
      <c r="E867" s="52"/>
      <c r="F867" s="52"/>
      <c r="G867" s="52"/>
      <c r="H867" s="52"/>
      <c r="I867" s="51"/>
      <c r="J867" s="50"/>
      <c r="K867" s="50"/>
      <c r="L867" s="50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</row>
    <row r="868" spans="1:29" ht="15.75" customHeight="1">
      <c r="A868" s="51"/>
      <c r="B868" s="52"/>
      <c r="C868" s="52"/>
      <c r="D868" s="52"/>
      <c r="E868" s="52"/>
      <c r="F868" s="52"/>
      <c r="G868" s="52"/>
      <c r="H868" s="52"/>
      <c r="I868" s="51"/>
      <c r="J868" s="50"/>
      <c r="K868" s="50"/>
      <c r="L868" s="50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</row>
    <row r="869" spans="1:29" ht="15.75" customHeight="1">
      <c r="A869" s="51"/>
      <c r="B869" s="52"/>
      <c r="C869" s="52"/>
      <c r="D869" s="52"/>
      <c r="E869" s="52"/>
      <c r="F869" s="52"/>
      <c r="G869" s="52"/>
      <c r="H869" s="52"/>
      <c r="I869" s="51"/>
      <c r="J869" s="50"/>
      <c r="K869" s="50"/>
      <c r="L869" s="50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</row>
    <row r="870" spans="1:29" ht="15.75" customHeight="1">
      <c r="A870" s="51"/>
      <c r="B870" s="52"/>
      <c r="C870" s="52"/>
      <c r="D870" s="52"/>
      <c r="E870" s="52"/>
      <c r="F870" s="52"/>
      <c r="G870" s="52"/>
      <c r="H870" s="52"/>
      <c r="I870" s="51"/>
      <c r="J870" s="50"/>
      <c r="K870" s="50"/>
      <c r="L870" s="50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</row>
    <row r="871" spans="1:29" ht="15.75" customHeight="1">
      <c r="A871" s="51"/>
      <c r="B871" s="52"/>
      <c r="C871" s="52"/>
      <c r="D871" s="52"/>
      <c r="E871" s="52"/>
      <c r="F871" s="52"/>
      <c r="G871" s="52"/>
      <c r="H871" s="52"/>
      <c r="I871" s="51"/>
      <c r="J871" s="50"/>
      <c r="K871" s="50"/>
      <c r="L871" s="50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</row>
    <row r="872" spans="1:29" ht="15.75" customHeight="1">
      <c r="A872" s="51"/>
      <c r="B872" s="52"/>
      <c r="C872" s="52"/>
      <c r="D872" s="52"/>
      <c r="E872" s="52"/>
      <c r="F872" s="52"/>
      <c r="G872" s="52"/>
      <c r="H872" s="52"/>
      <c r="I872" s="51"/>
      <c r="J872" s="50"/>
      <c r="K872" s="50"/>
      <c r="L872" s="50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</row>
    <row r="873" spans="1:29" ht="15.75" customHeight="1">
      <c r="A873" s="51"/>
      <c r="B873" s="52"/>
      <c r="C873" s="52"/>
      <c r="D873" s="52"/>
      <c r="E873" s="52"/>
      <c r="F873" s="52"/>
      <c r="G873" s="52"/>
      <c r="H873" s="52"/>
      <c r="I873" s="51"/>
      <c r="J873" s="50"/>
      <c r="K873" s="50"/>
      <c r="L873" s="50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</row>
    <row r="874" spans="1:29" ht="15.75" customHeight="1">
      <c r="A874" s="51"/>
      <c r="B874" s="52"/>
      <c r="C874" s="52"/>
      <c r="D874" s="52"/>
      <c r="E874" s="52"/>
      <c r="F874" s="52"/>
      <c r="G874" s="52"/>
      <c r="H874" s="52"/>
      <c r="I874" s="51"/>
      <c r="J874" s="50"/>
      <c r="K874" s="50"/>
      <c r="L874" s="50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</row>
    <row r="875" spans="1:29" ht="15.75" customHeight="1">
      <c r="A875" s="51"/>
      <c r="B875" s="52"/>
      <c r="C875" s="52"/>
      <c r="D875" s="52"/>
      <c r="E875" s="52"/>
      <c r="F875" s="52"/>
      <c r="G875" s="52"/>
      <c r="H875" s="52"/>
      <c r="I875" s="51"/>
      <c r="J875" s="50"/>
      <c r="K875" s="50"/>
      <c r="L875" s="50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</row>
    <row r="876" spans="1:29" ht="15.75" customHeight="1">
      <c r="A876" s="51"/>
      <c r="B876" s="52"/>
      <c r="C876" s="52"/>
      <c r="D876" s="52"/>
      <c r="E876" s="52"/>
      <c r="F876" s="52"/>
      <c r="G876" s="52"/>
      <c r="H876" s="52"/>
      <c r="I876" s="51"/>
      <c r="J876" s="50"/>
      <c r="K876" s="50"/>
      <c r="L876" s="50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</row>
    <row r="877" spans="1:29" ht="15.75" customHeight="1">
      <c r="A877" s="51"/>
      <c r="B877" s="52"/>
      <c r="C877" s="52"/>
      <c r="D877" s="52"/>
      <c r="E877" s="52"/>
      <c r="F877" s="52"/>
      <c r="G877" s="52"/>
      <c r="H877" s="52"/>
      <c r="I877" s="51"/>
      <c r="J877" s="50"/>
      <c r="K877" s="50"/>
      <c r="L877" s="50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</row>
    <row r="878" spans="1:29" ht="15.75" customHeight="1">
      <c r="A878" s="51"/>
      <c r="B878" s="52"/>
      <c r="C878" s="52"/>
      <c r="D878" s="52"/>
      <c r="E878" s="52"/>
      <c r="F878" s="52"/>
      <c r="G878" s="52"/>
      <c r="H878" s="52"/>
      <c r="I878" s="51"/>
      <c r="J878" s="50"/>
      <c r="K878" s="50"/>
      <c r="L878" s="50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</row>
    <row r="879" spans="1:29" ht="15.75" customHeight="1">
      <c r="A879" s="51"/>
      <c r="B879" s="52"/>
      <c r="C879" s="52"/>
      <c r="D879" s="52"/>
      <c r="E879" s="52"/>
      <c r="F879" s="52"/>
      <c r="G879" s="52"/>
      <c r="H879" s="52"/>
      <c r="I879" s="51"/>
      <c r="J879" s="50"/>
      <c r="K879" s="50"/>
      <c r="L879" s="50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</row>
    <row r="880" spans="1:29" ht="15.75" customHeight="1">
      <c r="A880" s="51"/>
      <c r="B880" s="52"/>
      <c r="C880" s="52"/>
      <c r="D880" s="52"/>
      <c r="E880" s="52"/>
      <c r="F880" s="52"/>
      <c r="G880" s="52"/>
      <c r="H880" s="52"/>
      <c r="I880" s="51"/>
      <c r="J880" s="50"/>
      <c r="K880" s="50"/>
      <c r="L880" s="50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</row>
    <row r="881" spans="1:29" ht="15.75" customHeight="1">
      <c r="A881" s="51"/>
      <c r="B881" s="52"/>
      <c r="C881" s="52"/>
      <c r="D881" s="52"/>
      <c r="E881" s="52"/>
      <c r="F881" s="52"/>
      <c r="G881" s="52"/>
      <c r="H881" s="52"/>
      <c r="I881" s="51"/>
      <c r="J881" s="50"/>
      <c r="K881" s="50"/>
      <c r="L881" s="50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</row>
    <row r="882" spans="1:29" ht="15.75" customHeight="1">
      <c r="A882" s="51"/>
      <c r="B882" s="52"/>
      <c r="C882" s="52"/>
      <c r="D882" s="52"/>
      <c r="E882" s="52"/>
      <c r="F882" s="52"/>
      <c r="G882" s="52"/>
      <c r="H882" s="52"/>
      <c r="I882" s="51"/>
      <c r="J882" s="50"/>
      <c r="K882" s="50"/>
      <c r="L882" s="50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</row>
    <row r="883" spans="1:29" ht="15.75" customHeight="1">
      <c r="A883" s="51"/>
      <c r="B883" s="52"/>
      <c r="C883" s="52"/>
      <c r="D883" s="52"/>
      <c r="E883" s="52"/>
      <c r="F883" s="52"/>
      <c r="G883" s="52"/>
      <c r="H883" s="52"/>
      <c r="I883" s="51"/>
      <c r="J883" s="50"/>
      <c r="K883" s="50"/>
      <c r="L883" s="50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</row>
    <row r="884" spans="1:29" ht="15.75" customHeight="1">
      <c r="A884" s="51"/>
      <c r="B884" s="52"/>
      <c r="C884" s="52"/>
      <c r="D884" s="52"/>
      <c r="E884" s="52"/>
      <c r="F884" s="52"/>
      <c r="G884" s="52"/>
      <c r="H884" s="52"/>
      <c r="I884" s="51"/>
      <c r="J884" s="50"/>
      <c r="K884" s="50"/>
      <c r="L884" s="50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</row>
    <row r="885" spans="1:29" ht="15.75" customHeight="1">
      <c r="A885" s="51"/>
      <c r="B885" s="52"/>
      <c r="C885" s="52"/>
      <c r="D885" s="52"/>
      <c r="E885" s="52"/>
      <c r="F885" s="52"/>
      <c r="G885" s="52"/>
      <c r="H885" s="52"/>
      <c r="I885" s="51"/>
      <c r="J885" s="50"/>
      <c r="K885" s="50"/>
      <c r="L885" s="50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</row>
    <row r="886" spans="1:29" ht="15.75" customHeight="1">
      <c r="A886" s="51"/>
      <c r="B886" s="52"/>
      <c r="C886" s="52"/>
      <c r="D886" s="52"/>
      <c r="E886" s="52"/>
      <c r="F886" s="52"/>
      <c r="G886" s="52"/>
      <c r="H886" s="52"/>
      <c r="I886" s="51"/>
      <c r="J886" s="50"/>
      <c r="K886" s="50"/>
      <c r="L886" s="50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</row>
    <row r="887" spans="1:29" ht="15.75" customHeight="1">
      <c r="A887" s="51"/>
      <c r="B887" s="52"/>
      <c r="C887" s="52"/>
      <c r="D887" s="52"/>
      <c r="E887" s="52"/>
      <c r="F887" s="52"/>
      <c r="G887" s="52"/>
      <c r="H887" s="52"/>
      <c r="I887" s="51"/>
      <c r="J887" s="50"/>
      <c r="K887" s="50"/>
      <c r="L887" s="50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</row>
    <row r="888" spans="1:29" ht="15.75" customHeight="1">
      <c r="A888" s="51"/>
      <c r="B888" s="52"/>
      <c r="C888" s="52"/>
      <c r="D888" s="52"/>
      <c r="E888" s="52"/>
      <c r="F888" s="52"/>
      <c r="G888" s="52"/>
      <c r="H888" s="52"/>
      <c r="I888" s="51"/>
      <c r="J888" s="50"/>
      <c r="K888" s="50"/>
      <c r="L888" s="50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</row>
    <row r="889" spans="1:29" ht="15.75" customHeight="1">
      <c r="A889" s="51"/>
      <c r="B889" s="52"/>
      <c r="C889" s="52"/>
      <c r="D889" s="52"/>
      <c r="E889" s="52"/>
      <c r="F889" s="52"/>
      <c r="G889" s="52"/>
      <c r="H889" s="52"/>
      <c r="I889" s="51"/>
      <c r="J889" s="50"/>
      <c r="K889" s="50"/>
      <c r="L889" s="50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</row>
    <row r="890" spans="1:29" ht="15.75" customHeight="1">
      <c r="A890" s="51"/>
      <c r="B890" s="52"/>
      <c r="C890" s="52"/>
      <c r="D890" s="52"/>
      <c r="E890" s="52"/>
      <c r="F890" s="52"/>
      <c r="G890" s="52"/>
      <c r="H890" s="52"/>
      <c r="I890" s="51"/>
      <c r="J890" s="50"/>
      <c r="K890" s="50"/>
      <c r="L890" s="50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</row>
    <row r="891" spans="1:29" ht="15.75" customHeight="1">
      <c r="A891" s="51"/>
      <c r="B891" s="52"/>
      <c r="C891" s="52"/>
      <c r="D891" s="52"/>
      <c r="E891" s="52"/>
      <c r="F891" s="52"/>
      <c r="G891" s="52"/>
      <c r="H891" s="52"/>
      <c r="I891" s="51"/>
      <c r="J891" s="50"/>
      <c r="K891" s="50"/>
      <c r="L891" s="50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</row>
    <row r="892" spans="1:29" ht="15.75" customHeight="1">
      <c r="A892" s="51"/>
      <c r="B892" s="52"/>
      <c r="C892" s="52"/>
      <c r="D892" s="52"/>
      <c r="E892" s="52"/>
      <c r="F892" s="52"/>
      <c r="G892" s="52"/>
      <c r="H892" s="52"/>
      <c r="I892" s="51"/>
      <c r="J892" s="50"/>
      <c r="K892" s="50"/>
      <c r="L892" s="50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</row>
    <row r="893" spans="1:29" ht="15.75" customHeight="1">
      <c r="A893" s="51"/>
      <c r="B893" s="52"/>
      <c r="C893" s="52"/>
      <c r="D893" s="52"/>
      <c r="E893" s="52"/>
      <c r="F893" s="52"/>
      <c r="G893" s="52"/>
      <c r="H893" s="52"/>
      <c r="I893" s="51"/>
      <c r="J893" s="50"/>
      <c r="K893" s="50"/>
      <c r="L893" s="50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</row>
    <row r="894" spans="1:29" ht="15.75" customHeight="1">
      <c r="A894" s="51"/>
      <c r="B894" s="52"/>
      <c r="C894" s="52"/>
      <c r="D894" s="52"/>
      <c r="E894" s="52"/>
      <c r="F894" s="52"/>
      <c r="G894" s="52"/>
      <c r="H894" s="52"/>
      <c r="I894" s="51"/>
      <c r="J894" s="50"/>
      <c r="K894" s="50"/>
      <c r="L894" s="50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</row>
    <row r="895" spans="1:29" ht="15.75" customHeight="1">
      <c r="A895" s="51"/>
      <c r="B895" s="52"/>
      <c r="C895" s="52"/>
      <c r="D895" s="52"/>
      <c r="E895" s="52"/>
      <c r="F895" s="52"/>
      <c r="G895" s="52"/>
      <c r="H895" s="52"/>
      <c r="I895" s="51"/>
      <c r="J895" s="50"/>
      <c r="K895" s="50"/>
      <c r="L895" s="50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</row>
    <row r="896" spans="1:29" ht="15.75" customHeight="1">
      <c r="A896" s="51"/>
      <c r="B896" s="52"/>
      <c r="C896" s="52"/>
      <c r="D896" s="52"/>
      <c r="E896" s="52"/>
      <c r="F896" s="52"/>
      <c r="G896" s="52"/>
      <c r="H896" s="52"/>
      <c r="I896" s="51"/>
      <c r="J896" s="50"/>
      <c r="K896" s="50"/>
      <c r="L896" s="50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</row>
    <row r="897" spans="1:29" ht="15.75" customHeight="1">
      <c r="A897" s="51"/>
      <c r="B897" s="52"/>
      <c r="C897" s="52"/>
      <c r="D897" s="52"/>
      <c r="E897" s="52"/>
      <c r="F897" s="52"/>
      <c r="G897" s="52"/>
      <c r="H897" s="52"/>
      <c r="I897" s="51"/>
      <c r="J897" s="50"/>
      <c r="K897" s="50"/>
      <c r="L897" s="50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</row>
    <row r="898" spans="1:29" ht="15.75" customHeight="1">
      <c r="A898" s="51"/>
      <c r="B898" s="52"/>
      <c r="C898" s="52"/>
      <c r="D898" s="52"/>
      <c r="E898" s="52"/>
      <c r="F898" s="52"/>
      <c r="G898" s="52"/>
      <c r="H898" s="52"/>
      <c r="I898" s="51"/>
      <c r="J898" s="50"/>
      <c r="K898" s="50"/>
      <c r="L898" s="50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</row>
    <row r="899" spans="1:29" ht="15.75" customHeight="1">
      <c r="A899" s="51"/>
      <c r="B899" s="52"/>
      <c r="C899" s="52"/>
      <c r="D899" s="52"/>
      <c r="E899" s="52"/>
      <c r="F899" s="52"/>
      <c r="G899" s="52"/>
      <c r="H899" s="52"/>
      <c r="I899" s="51"/>
      <c r="J899" s="50"/>
      <c r="K899" s="50"/>
      <c r="L899" s="50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</row>
    <row r="900" spans="1:29" ht="15.75" customHeight="1">
      <c r="A900" s="51"/>
      <c r="B900" s="52"/>
      <c r="C900" s="52"/>
      <c r="D900" s="52"/>
      <c r="E900" s="52"/>
      <c r="F900" s="52"/>
      <c r="G900" s="52"/>
      <c r="H900" s="52"/>
      <c r="I900" s="51"/>
      <c r="J900" s="50"/>
      <c r="K900" s="50"/>
      <c r="L900" s="50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</row>
    <row r="901" spans="1:29" ht="15.75" customHeight="1">
      <c r="A901" s="51"/>
      <c r="B901" s="52"/>
      <c r="C901" s="52"/>
      <c r="D901" s="52"/>
      <c r="E901" s="52"/>
      <c r="F901" s="52"/>
      <c r="G901" s="52"/>
      <c r="H901" s="52"/>
      <c r="I901" s="51"/>
      <c r="J901" s="50"/>
      <c r="K901" s="50"/>
      <c r="L901" s="50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</row>
    <row r="902" spans="1:29" ht="15.75" customHeight="1">
      <c r="A902" s="51"/>
      <c r="B902" s="52"/>
      <c r="C902" s="52"/>
      <c r="D902" s="52"/>
      <c r="E902" s="52"/>
      <c r="F902" s="52"/>
      <c r="G902" s="52"/>
      <c r="H902" s="52"/>
      <c r="I902" s="51"/>
      <c r="J902" s="50"/>
      <c r="K902" s="50"/>
      <c r="L902" s="50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</row>
    <row r="903" spans="1:29" ht="15.75" customHeight="1">
      <c r="A903" s="51"/>
      <c r="B903" s="52"/>
      <c r="C903" s="52"/>
      <c r="D903" s="52"/>
      <c r="E903" s="52"/>
      <c r="F903" s="52"/>
      <c r="G903" s="52"/>
      <c r="H903" s="52"/>
      <c r="I903" s="51"/>
      <c r="J903" s="50"/>
      <c r="K903" s="50"/>
      <c r="L903" s="50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</row>
    <row r="904" spans="1:29" ht="15.75" customHeight="1">
      <c r="A904" s="51"/>
      <c r="B904" s="52"/>
      <c r="C904" s="52"/>
      <c r="D904" s="52"/>
      <c r="E904" s="52"/>
      <c r="F904" s="52"/>
      <c r="G904" s="52"/>
      <c r="H904" s="52"/>
      <c r="I904" s="51"/>
      <c r="J904" s="50"/>
      <c r="K904" s="50"/>
      <c r="L904" s="50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</row>
    <row r="905" spans="1:29" ht="15.75" customHeight="1">
      <c r="A905" s="51"/>
      <c r="B905" s="52"/>
      <c r="C905" s="52"/>
      <c r="D905" s="52"/>
      <c r="E905" s="52"/>
      <c r="F905" s="52"/>
      <c r="G905" s="52"/>
      <c r="H905" s="52"/>
      <c r="I905" s="51"/>
      <c r="J905" s="50"/>
      <c r="K905" s="50"/>
      <c r="L905" s="50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</row>
    <row r="906" spans="1:29" ht="15.75" customHeight="1">
      <c r="A906" s="51"/>
      <c r="B906" s="52"/>
      <c r="C906" s="52"/>
      <c r="D906" s="52"/>
      <c r="E906" s="52"/>
      <c r="F906" s="52"/>
      <c r="G906" s="52"/>
      <c r="H906" s="52"/>
      <c r="I906" s="51"/>
      <c r="J906" s="50"/>
      <c r="K906" s="50"/>
      <c r="L906" s="50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</row>
    <row r="907" spans="1:29" ht="15.75" customHeight="1">
      <c r="A907" s="51"/>
      <c r="B907" s="52"/>
      <c r="C907" s="52"/>
      <c r="D907" s="52"/>
      <c r="E907" s="52"/>
      <c r="F907" s="52"/>
      <c r="G907" s="52"/>
      <c r="H907" s="52"/>
      <c r="I907" s="51"/>
      <c r="J907" s="50"/>
      <c r="K907" s="50"/>
      <c r="L907" s="50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</row>
    <row r="908" spans="1:29" ht="15.75" customHeight="1">
      <c r="A908" s="51"/>
      <c r="B908" s="52"/>
      <c r="C908" s="52"/>
      <c r="D908" s="52"/>
      <c r="E908" s="52"/>
      <c r="F908" s="52"/>
      <c r="G908" s="52"/>
      <c r="H908" s="52"/>
      <c r="I908" s="51"/>
      <c r="J908" s="50"/>
      <c r="K908" s="50"/>
      <c r="L908" s="50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</row>
    <row r="909" spans="1:29" ht="15.75" customHeight="1">
      <c r="A909" s="51"/>
      <c r="B909" s="52"/>
      <c r="C909" s="52"/>
      <c r="D909" s="52"/>
      <c r="E909" s="52"/>
      <c r="F909" s="52"/>
      <c r="G909" s="52"/>
      <c r="H909" s="52"/>
      <c r="I909" s="51"/>
      <c r="J909" s="50"/>
      <c r="K909" s="50"/>
      <c r="L909" s="50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</row>
    <row r="910" spans="1:29" ht="15.75" customHeight="1">
      <c r="A910" s="51"/>
      <c r="B910" s="52"/>
      <c r="C910" s="52"/>
      <c r="D910" s="52"/>
      <c r="E910" s="52"/>
      <c r="F910" s="52"/>
      <c r="G910" s="52"/>
      <c r="H910" s="52"/>
      <c r="I910" s="51"/>
      <c r="J910" s="50"/>
      <c r="K910" s="50"/>
      <c r="L910" s="50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</row>
    <row r="911" spans="1:29" ht="15.75" customHeight="1">
      <c r="A911" s="51"/>
      <c r="B911" s="52"/>
      <c r="C911" s="52"/>
      <c r="D911" s="52"/>
      <c r="E911" s="52"/>
      <c r="F911" s="52"/>
      <c r="G911" s="52"/>
      <c r="H911" s="52"/>
      <c r="I911" s="51"/>
      <c r="J911" s="50"/>
      <c r="K911" s="50"/>
      <c r="L911" s="50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</row>
    <row r="912" spans="1:29" ht="15.75" customHeight="1">
      <c r="A912" s="51"/>
      <c r="B912" s="52"/>
      <c r="C912" s="52"/>
      <c r="D912" s="52"/>
      <c r="E912" s="52"/>
      <c r="F912" s="52"/>
      <c r="G912" s="52"/>
      <c r="H912" s="52"/>
      <c r="I912" s="51"/>
      <c r="J912" s="50"/>
      <c r="K912" s="50"/>
      <c r="L912" s="50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</row>
    <row r="913" spans="1:29" ht="15.75" customHeight="1">
      <c r="A913" s="51"/>
      <c r="B913" s="52"/>
      <c r="C913" s="52"/>
      <c r="D913" s="52"/>
      <c r="E913" s="52"/>
      <c r="F913" s="52"/>
      <c r="G913" s="52"/>
      <c r="H913" s="52"/>
      <c r="I913" s="51"/>
      <c r="J913" s="50"/>
      <c r="K913" s="50"/>
      <c r="L913" s="50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</row>
    <row r="914" spans="1:29" ht="15.75" customHeight="1">
      <c r="A914" s="51"/>
      <c r="B914" s="52"/>
      <c r="C914" s="52"/>
      <c r="D914" s="52"/>
      <c r="E914" s="52"/>
      <c r="F914" s="52"/>
      <c r="G914" s="52"/>
      <c r="H914" s="52"/>
      <c r="I914" s="51"/>
      <c r="J914" s="50"/>
      <c r="K914" s="50"/>
      <c r="L914" s="50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</row>
    <row r="915" spans="1:29" ht="15.75" customHeight="1">
      <c r="A915" s="51"/>
      <c r="B915" s="52"/>
      <c r="C915" s="52"/>
      <c r="D915" s="52"/>
      <c r="E915" s="52"/>
      <c r="F915" s="52"/>
      <c r="G915" s="52"/>
      <c r="H915" s="52"/>
      <c r="I915" s="51"/>
      <c r="J915" s="50"/>
      <c r="K915" s="50"/>
      <c r="L915" s="50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</row>
    <row r="916" spans="1:29" ht="15.75" customHeight="1">
      <c r="A916" s="51"/>
      <c r="B916" s="52"/>
      <c r="C916" s="52"/>
      <c r="D916" s="52"/>
      <c r="E916" s="52"/>
      <c r="F916" s="52"/>
      <c r="G916" s="52"/>
      <c r="H916" s="52"/>
      <c r="I916" s="51"/>
      <c r="J916" s="50"/>
      <c r="K916" s="50"/>
      <c r="L916" s="50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</row>
    <row r="917" spans="1:29" ht="15.75" customHeight="1">
      <c r="A917" s="51"/>
      <c r="B917" s="52"/>
      <c r="C917" s="52"/>
      <c r="D917" s="52"/>
      <c r="E917" s="52"/>
      <c r="F917" s="52"/>
      <c r="G917" s="52"/>
      <c r="H917" s="52"/>
      <c r="I917" s="51"/>
      <c r="J917" s="50"/>
      <c r="K917" s="50"/>
      <c r="L917" s="50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</row>
    <row r="918" spans="1:29" ht="15.75" customHeight="1">
      <c r="A918" s="51"/>
      <c r="B918" s="52"/>
      <c r="C918" s="52"/>
      <c r="D918" s="52"/>
      <c r="E918" s="52"/>
      <c r="F918" s="52"/>
      <c r="G918" s="52"/>
      <c r="H918" s="52"/>
      <c r="I918" s="51"/>
      <c r="J918" s="50"/>
      <c r="K918" s="50"/>
      <c r="L918" s="50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</row>
    <row r="919" spans="1:29" ht="15.75" customHeight="1">
      <c r="A919" s="51"/>
      <c r="B919" s="52"/>
      <c r="C919" s="52"/>
      <c r="D919" s="52"/>
      <c r="E919" s="52"/>
      <c r="F919" s="52"/>
      <c r="G919" s="52"/>
      <c r="H919" s="52"/>
      <c r="I919" s="51"/>
      <c r="J919" s="50"/>
      <c r="K919" s="50"/>
      <c r="L919" s="50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</row>
    <row r="920" spans="1:29" ht="15.75" customHeight="1">
      <c r="A920" s="51"/>
      <c r="B920" s="52"/>
      <c r="C920" s="52"/>
      <c r="D920" s="52"/>
      <c r="E920" s="52"/>
      <c r="F920" s="52"/>
      <c r="G920" s="52"/>
      <c r="H920" s="52"/>
      <c r="I920" s="51"/>
      <c r="J920" s="50"/>
      <c r="K920" s="50"/>
      <c r="L920" s="50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</row>
    <row r="921" spans="1:29" ht="15.75" customHeight="1">
      <c r="A921" s="51"/>
      <c r="B921" s="52"/>
      <c r="C921" s="52"/>
      <c r="D921" s="52"/>
      <c r="E921" s="52"/>
      <c r="F921" s="52"/>
      <c r="G921" s="52"/>
      <c r="H921" s="52"/>
      <c r="I921" s="51"/>
      <c r="J921" s="50"/>
      <c r="K921" s="50"/>
      <c r="L921" s="50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</row>
    <row r="922" spans="1:29" ht="15.75" customHeight="1">
      <c r="A922" s="51"/>
      <c r="B922" s="52"/>
      <c r="C922" s="52"/>
      <c r="D922" s="52"/>
      <c r="E922" s="52"/>
      <c r="F922" s="52"/>
      <c r="G922" s="52"/>
      <c r="H922" s="52"/>
      <c r="I922" s="51"/>
      <c r="J922" s="50"/>
      <c r="K922" s="50"/>
      <c r="L922" s="50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</row>
    <row r="923" spans="1:29" ht="15.75" customHeight="1">
      <c r="A923" s="51"/>
      <c r="B923" s="52"/>
      <c r="C923" s="52"/>
      <c r="D923" s="52"/>
      <c r="E923" s="52"/>
      <c r="F923" s="52"/>
      <c r="G923" s="52"/>
      <c r="H923" s="52"/>
      <c r="I923" s="51"/>
      <c r="J923" s="50"/>
      <c r="K923" s="50"/>
      <c r="L923" s="50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</row>
    <row r="924" spans="1:29" ht="15.75" customHeight="1">
      <c r="A924" s="51"/>
      <c r="B924" s="52"/>
      <c r="C924" s="52"/>
      <c r="D924" s="52"/>
      <c r="E924" s="52"/>
      <c r="F924" s="52"/>
      <c r="G924" s="52"/>
      <c r="H924" s="52"/>
      <c r="I924" s="51"/>
      <c r="J924" s="50"/>
      <c r="K924" s="50"/>
      <c r="L924" s="50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</row>
    <row r="925" spans="1:29" ht="15.75" customHeight="1">
      <c r="A925" s="51"/>
      <c r="B925" s="52"/>
      <c r="C925" s="52"/>
      <c r="D925" s="52"/>
      <c r="E925" s="52"/>
      <c r="F925" s="52"/>
      <c r="G925" s="52"/>
      <c r="H925" s="52"/>
      <c r="I925" s="51"/>
      <c r="J925" s="50"/>
      <c r="K925" s="50"/>
      <c r="L925" s="50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</row>
    <row r="926" spans="1:29" ht="15.75" customHeight="1">
      <c r="A926" s="51"/>
      <c r="B926" s="52"/>
      <c r="C926" s="52"/>
      <c r="D926" s="52"/>
      <c r="E926" s="52"/>
      <c r="F926" s="52"/>
      <c r="G926" s="52"/>
      <c r="H926" s="52"/>
      <c r="I926" s="51"/>
      <c r="J926" s="50"/>
      <c r="K926" s="50"/>
      <c r="L926" s="50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</row>
    <row r="927" spans="1:29" ht="15.75" customHeight="1">
      <c r="A927" s="51"/>
      <c r="B927" s="52"/>
      <c r="C927" s="52"/>
      <c r="D927" s="52"/>
      <c r="E927" s="52"/>
      <c r="F927" s="52"/>
      <c r="G927" s="52"/>
      <c r="H927" s="52"/>
      <c r="I927" s="51"/>
      <c r="J927" s="50"/>
      <c r="K927" s="50"/>
      <c r="L927" s="50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</row>
    <row r="928" spans="1:29" ht="15.75" customHeight="1">
      <c r="A928" s="51"/>
      <c r="B928" s="52"/>
      <c r="C928" s="52"/>
      <c r="D928" s="52"/>
      <c r="E928" s="52"/>
      <c r="F928" s="52"/>
      <c r="G928" s="52"/>
      <c r="H928" s="52"/>
      <c r="I928" s="51"/>
      <c r="J928" s="50"/>
      <c r="K928" s="50"/>
      <c r="L928" s="50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</row>
    <row r="929" spans="1:29" ht="15.75" customHeight="1">
      <c r="A929" s="51"/>
      <c r="B929" s="52"/>
      <c r="C929" s="52"/>
      <c r="D929" s="52"/>
      <c r="E929" s="52"/>
      <c r="F929" s="52"/>
      <c r="G929" s="52"/>
      <c r="H929" s="52"/>
      <c r="I929" s="51"/>
      <c r="J929" s="50"/>
      <c r="K929" s="50"/>
      <c r="L929" s="50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</row>
    <row r="930" spans="1:29" ht="15.75" customHeight="1">
      <c r="A930" s="51"/>
      <c r="B930" s="52"/>
      <c r="C930" s="52"/>
      <c r="D930" s="52"/>
      <c r="E930" s="52"/>
      <c r="F930" s="52"/>
      <c r="G930" s="52"/>
      <c r="H930" s="52"/>
      <c r="I930" s="51"/>
      <c r="J930" s="50"/>
      <c r="K930" s="50"/>
      <c r="L930" s="50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</row>
    <row r="931" spans="1:29" ht="15.75" customHeight="1">
      <c r="A931" s="51"/>
      <c r="B931" s="52"/>
      <c r="C931" s="52"/>
      <c r="D931" s="52"/>
      <c r="E931" s="52"/>
      <c r="F931" s="52"/>
      <c r="G931" s="52"/>
      <c r="H931" s="52"/>
      <c r="I931" s="51"/>
      <c r="J931" s="50"/>
      <c r="K931" s="50"/>
      <c r="L931" s="50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</row>
    <row r="932" spans="1:29" ht="15.75" customHeight="1">
      <c r="A932" s="51"/>
      <c r="B932" s="52"/>
      <c r="C932" s="52"/>
      <c r="D932" s="52"/>
      <c r="E932" s="52"/>
      <c r="F932" s="52"/>
      <c r="G932" s="52"/>
      <c r="H932" s="52"/>
      <c r="I932" s="51"/>
      <c r="J932" s="50"/>
      <c r="K932" s="50"/>
      <c r="L932" s="50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</row>
    <row r="933" spans="1:29" ht="15.75" customHeight="1">
      <c r="A933" s="51"/>
      <c r="B933" s="52"/>
      <c r="C933" s="52"/>
      <c r="D933" s="52"/>
      <c r="E933" s="52"/>
      <c r="F933" s="52"/>
      <c r="G933" s="52"/>
      <c r="H933" s="52"/>
      <c r="I933" s="51"/>
      <c r="J933" s="50"/>
      <c r="K933" s="50"/>
      <c r="L933" s="50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</row>
    <row r="934" spans="1:29" ht="15.75" customHeight="1">
      <c r="A934" s="51"/>
      <c r="B934" s="52"/>
      <c r="C934" s="52"/>
      <c r="D934" s="52"/>
      <c r="E934" s="52"/>
      <c r="F934" s="52"/>
      <c r="G934" s="52"/>
      <c r="H934" s="52"/>
      <c r="I934" s="51"/>
      <c r="J934" s="50"/>
      <c r="K934" s="50"/>
      <c r="L934" s="50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</row>
    <row r="935" spans="1:29" ht="15.75" customHeight="1">
      <c r="A935" s="51"/>
      <c r="B935" s="52"/>
      <c r="C935" s="52"/>
      <c r="D935" s="52"/>
      <c r="E935" s="52"/>
      <c r="F935" s="52"/>
      <c r="G935" s="52"/>
      <c r="H935" s="52"/>
      <c r="I935" s="51"/>
      <c r="J935" s="50"/>
      <c r="K935" s="50"/>
      <c r="L935" s="50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</row>
    <row r="936" spans="1:29" ht="15.75" customHeight="1">
      <c r="A936" s="51"/>
      <c r="B936" s="52"/>
      <c r="C936" s="52"/>
      <c r="D936" s="52"/>
      <c r="E936" s="52"/>
      <c r="F936" s="52"/>
      <c r="G936" s="52"/>
      <c r="H936" s="52"/>
      <c r="I936" s="51"/>
      <c r="J936" s="50"/>
      <c r="K936" s="50"/>
      <c r="L936" s="50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</row>
    <row r="937" spans="1:29" ht="15.75" customHeight="1">
      <c r="A937" s="51"/>
      <c r="B937" s="52"/>
      <c r="C937" s="52"/>
      <c r="D937" s="52"/>
      <c r="E937" s="52"/>
      <c r="F937" s="52"/>
      <c r="G937" s="52"/>
      <c r="H937" s="52"/>
      <c r="I937" s="51"/>
      <c r="J937" s="50"/>
      <c r="K937" s="50"/>
      <c r="L937" s="50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</row>
    <row r="938" spans="1:29" ht="15.75" customHeight="1">
      <c r="A938" s="51"/>
      <c r="B938" s="52"/>
      <c r="C938" s="52"/>
      <c r="D938" s="52"/>
      <c r="E938" s="52"/>
      <c r="F938" s="52"/>
      <c r="G938" s="52"/>
      <c r="H938" s="52"/>
      <c r="I938" s="51"/>
      <c r="J938" s="50"/>
      <c r="K938" s="50"/>
      <c r="L938" s="50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</row>
    <row r="939" spans="1:29" ht="15.75" customHeight="1">
      <c r="A939" s="51"/>
      <c r="B939" s="52"/>
      <c r="C939" s="52"/>
      <c r="D939" s="52"/>
      <c r="E939" s="52"/>
      <c r="F939" s="52"/>
      <c r="G939" s="52"/>
      <c r="H939" s="52"/>
      <c r="I939" s="51"/>
      <c r="J939" s="50"/>
      <c r="K939" s="50"/>
      <c r="L939" s="50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</row>
    <row r="940" spans="1:29" ht="15.75" customHeight="1">
      <c r="A940" s="51"/>
      <c r="B940" s="52"/>
      <c r="C940" s="52"/>
      <c r="D940" s="52"/>
      <c r="E940" s="52"/>
      <c r="F940" s="52"/>
      <c r="G940" s="52"/>
      <c r="H940" s="52"/>
      <c r="I940" s="51"/>
      <c r="J940" s="50"/>
      <c r="K940" s="50"/>
      <c r="L940" s="50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</row>
    <row r="941" spans="1:29" ht="15.75" customHeight="1">
      <c r="A941" s="51"/>
      <c r="B941" s="52"/>
      <c r="C941" s="52"/>
      <c r="D941" s="52"/>
      <c r="E941" s="52"/>
      <c r="F941" s="52"/>
      <c r="G941" s="52"/>
      <c r="H941" s="52"/>
      <c r="I941" s="51"/>
      <c r="J941" s="50"/>
      <c r="K941" s="50"/>
      <c r="L941" s="50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</row>
    <row r="942" spans="1:29" ht="15.75" customHeight="1">
      <c r="A942" s="51"/>
      <c r="B942" s="52"/>
      <c r="C942" s="52"/>
      <c r="D942" s="52"/>
      <c r="E942" s="52"/>
      <c r="F942" s="52"/>
      <c r="G942" s="52"/>
      <c r="H942" s="52"/>
      <c r="I942" s="51"/>
      <c r="J942" s="50"/>
      <c r="K942" s="50"/>
      <c r="L942" s="50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</row>
    <row r="943" spans="1:29" ht="15.75" customHeight="1">
      <c r="A943" s="51"/>
      <c r="B943" s="52"/>
      <c r="C943" s="52"/>
      <c r="D943" s="52"/>
      <c r="E943" s="52"/>
      <c r="F943" s="52"/>
      <c r="G943" s="52"/>
      <c r="H943" s="52"/>
      <c r="I943" s="51"/>
      <c r="J943" s="50"/>
      <c r="K943" s="50"/>
      <c r="L943" s="50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</row>
    <row r="944" spans="1:29" ht="15.75" customHeight="1">
      <c r="A944" s="51"/>
      <c r="B944" s="52"/>
      <c r="C944" s="52"/>
      <c r="D944" s="52"/>
      <c r="E944" s="52"/>
      <c r="F944" s="52"/>
      <c r="G944" s="52"/>
      <c r="H944" s="52"/>
      <c r="I944" s="51"/>
      <c r="J944" s="50"/>
      <c r="K944" s="50"/>
      <c r="L944" s="50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</row>
    <row r="945" spans="1:29" ht="15.75" customHeight="1">
      <c r="A945" s="51"/>
      <c r="B945" s="52"/>
      <c r="C945" s="52"/>
      <c r="D945" s="52"/>
      <c r="E945" s="52"/>
      <c r="F945" s="52"/>
      <c r="G945" s="52"/>
      <c r="H945" s="52"/>
      <c r="I945" s="51"/>
      <c r="J945" s="50"/>
      <c r="K945" s="50"/>
      <c r="L945" s="50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</row>
    <row r="946" spans="1:29" ht="15.75" customHeight="1">
      <c r="A946" s="51"/>
      <c r="B946" s="52"/>
      <c r="C946" s="52"/>
      <c r="D946" s="52"/>
      <c r="E946" s="52"/>
      <c r="F946" s="52"/>
      <c r="G946" s="52"/>
      <c r="H946" s="52"/>
      <c r="I946" s="51"/>
      <c r="J946" s="50"/>
      <c r="K946" s="50"/>
      <c r="L946" s="50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</row>
    <row r="947" spans="1:29" ht="15.75" customHeight="1">
      <c r="A947" s="51"/>
      <c r="B947" s="52"/>
      <c r="C947" s="52"/>
      <c r="D947" s="52"/>
      <c r="E947" s="52"/>
      <c r="F947" s="52"/>
      <c r="G947" s="52"/>
      <c r="H947" s="52"/>
      <c r="I947" s="51"/>
      <c r="J947" s="50"/>
      <c r="K947" s="50"/>
      <c r="L947" s="50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</row>
    <row r="948" spans="1:29" ht="15.75" customHeight="1">
      <c r="A948" s="51"/>
      <c r="B948" s="52"/>
      <c r="C948" s="52"/>
      <c r="D948" s="52"/>
      <c r="E948" s="52"/>
      <c r="F948" s="52"/>
      <c r="G948" s="52"/>
      <c r="H948" s="52"/>
      <c r="I948" s="51"/>
      <c r="J948" s="50"/>
      <c r="K948" s="50"/>
      <c r="L948" s="50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</row>
    <row r="949" spans="1:29" ht="15.75" customHeight="1">
      <c r="A949" s="51"/>
      <c r="B949" s="52"/>
      <c r="C949" s="52"/>
      <c r="D949" s="52"/>
      <c r="E949" s="52"/>
      <c r="F949" s="52"/>
      <c r="G949" s="52"/>
      <c r="H949" s="52"/>
      <c r="I949" s="51"/>
      <c r="J949" s="50"/>
      <c r="K949" s="50"/>
      <c r="L949" s="50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</row>
    <row r="950" spans="1:29" ht="15.75" customHeight="1">
      <c r="A950" s="51"/>
      <c r="B950" s="52"/>
      <c r="C950" s="52"/>
      <c r="D950" s="52"/>
      <c r="E950" s="52"/>
      <c r="F950" s="52"/>
      <c r="G950" s="52"/>
      <c r="H950" s="52"/>
      <c r="I950" s="51"/>
      <c r="J950" s="50"/>
      <c r="K950" s="50"/>
      <c r="L950" s="50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</row>
    <row r="951" spans="1:29" ht="15.75" customHeight="1">
      <c r="A951" s="51"/>
      <c r="B951" s="52"/>
      <c r="C951" s="52"/>
      <c r="D951" s="52"/>
      <c r="E951" s="52"/>
      <c r="F951" s="52"/>
      <c r="G951" s="52"/>
      <c r="H951" s="52"/>
      <c r="I951" s="51"/>
      <c r="J951" s="50"/>
      <c r="K951" s="50"/>
      <c r="L951" s="50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</row>
    <row r="952" spans="1:29" ht="15.75" customHeight="1">
      <c r="A952" s="51"/>
      <c r="B952" s="52"/>
      <c r="C952" s="52"/>
      <c r="D952" s="52"/>
      <c r="E952" s="52"/>
      <c r="F952" s="52"/>
      <c r="G952" s="52"/>
      <c r="H952" s="52"/>
      <c r="I952" s="51"/>
      <c r="J952" s="50"/>
      <c r="K952" s="50"/>
      <c r="L952" s="50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</row>
    <row r="953" spans="1:29" ht="15.75" customHeight="1">
      <c r="A953" s="51"/>
      <c r="B953" s="52"/>
      <c r="C953" s="52"/>
      <c r="D953" s="52"/>
      <c r="E953" s="52"/>
      <c r="F953" s="52"/>
      <c r="G953" s="52"/>
      <c r="H953" s="52"/>
      <c r="I953" s="51"/>
      <c r="J953" s="50"/>
      <c r="K953" s="50"/>
      <c r="L953" s="50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</row>
    <row r="954" spans="1:29" ht="15.75" customHeight="1">
      <c r="A954" s="51"/>
      <c r="B954" s="52"/>
      <c r="C954" s="52"/>
      <c r="D954" s="52"/>
      <c r="E954" s="52"/>
      <c r="F954" s="52"/>
      <c r="G954" s="52"/>
      <c r="H954" s="52"/>
      <c r="I954" s="51"/>
      <c r="J954" s="50"/>
      <c r="K954" s="50"/>
      <c r="L954" s="50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</row>
    <row r="955" spans="1:29" ht="15.75" customHeight="1">
      <c r="A955" s="51"/>
      <c r="B955" s="52"/>
      <c r="C955" s="52"/>
      <c r="D955" s="52"/>
      <c r="E955" s="52"/>
      <c r="F955" s="52"/>
      <c r="G955" s="52"/>
      <c r="H955" s="52"/>
      <c r="I955" s="51"/>
      <c r="J955" s="50"/>
      <c r="K955" s="50"/>
      <c r="L955" s="50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</row>
    <row r="956" spans="1:29" ht="15.75" customHeight="1">
      <c r="A956" s="51"/>
      <c r="B956" s="52"/>
      <c r="C956" s="52"/>
      <c r="D956" s="52"/>
      <c r="E956" s="52"/>
      <c r="F956" s="52"/>
      <c r="G956" s="52"/>
      <c r="H956" s="52"/>
      <c r="I956" s="51"/>
      <c r="J956" s="50"/>
      <c r="K956" s="50"/>
      <c r="L956" s="50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</row>
    <row r="957" spans="1:29" ht="15.75" customHeight="1">
      <c r="A957" s="51"/>
      <c r="B957" s="52"/>
      <c r="C957" s="52"/>
      <c r="D957" s="52"/>
      <c r="E957" s="52"/>
      <c r="F957" s="52"/>
      <c r="G957" s="52"/>
      <c r="H957" s="52"/>
      <c r="I957" s="51"/>
      <c r="J957" s="50"/>
      <c r="K957" s="50"/>
      <c r="L957" s="50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</row>
    <row r="958" spans="1:29" ht="15.75" customHeight="1">
      <c r="A958" s="51"/>
      <c r="B958" s="52"/>
      <c r="C958" s="52"/>
      <c r="D958" s="52"/>
      <c r="E958" s="52"/>
      <c r="F958" s="52"/>
      <c r="G958" s="52"/>
      <c r="H958" s="52"/>
      <c r="I958" s="51"/>
      <c r="J958" s="50"/>
      <c r="K958" s="50"/>
      <c r="L958" s="50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</row>
    <row r="959" spans="1:29" ht="15.75" customHeight="1">
      <c r="A959" s="51"/>
      <c r="B959" s="52"/>
      <c r="C959" s="52"/>
      <c r="D959" s="52"/>
      <c r="E959" s="52"/>
      <c r="F959" s="52"/>
      <c r="G959" s="52"/>
      <c r="H959" s="52"/>
      <c r="I959" s="51"/>
      <c r="J959" s="50"/>
      <c r="K959" s="50"/>
      <c r="L959" s="50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</row>
    <row r="960" spans="1:29" ht="15.75" customHeight="1">
      <c r="A960" s="51"/>
      <c r="B960" s="52"/>
      <c r="C960" s="52"/>
      <c r="D960" s="52"/>
      <c r="E960" s="52"/>
      <c r="F960" s="52"/>
      <c r="G960" s="52"/>
      <c r="H960" s="52"/>
      <c r="I960" s="51"/>
      <c r="J960" s="50"/>
      <c r="K960" s="50"/>
      <c r="L960" s="50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</row>
    <row r="961" spans="1:29" ht="15.75" customHeight="1">
      <c r="A961" s="51"/>
      <c r="B961" s="52"/>
      <c r="C961" s="52"/>
      <c r="D961" s="52"/>
      <c r="E961" s="52"/>
      <c r="F961" s="52"/>
      <c r="G961" s="52"/>
      <c r="H961" s="52"/>
      <c r="I961" s="51"/>
      <c r="J961" s="50"/>
      <c r="K961" s="50"/>
      <c r="L961" s="50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</row>
    <row r="962" spans="1:29" ht="15.75" customHeight="1">
      <c r="A962" s="51"/>
      <c r="B962" s="52"/>
      <c r="C962" s="52"/>
      <c r="D962" s="52"/>
      <c r="E962" s="52"/>
      <c r="F962" s="52"/>
      <c r="G962" s="52"/>
      <c r="H962" s="52"/>
      <c r="I962" s="51"/>
      <c r="J962" s="50"/>
      <c r="K962" s="50"/>
      <c r="L962" s="50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</row>
    <row r="963" spans="1:29" ht="15.75" customHeight="1">
      <c r="A963" s="51"/>
      <c r="B963" s="52"/>
      <c r="C963" s="52"/>
      <c r="D963" s="52"/>
      <c r="E963" s="52"/>
      <c r="F963" s="52"/>
      <c r="G963" s="52"/>
      <c r="H963" s="52"/>
      <c r="I963" s="51"/>
      <c r="J963" s="50"/>
      <c r="K963" s="50"/>
      <c r="L963" s="50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</row>
    <row r="964" spans="1:29" ht="15.75" customHeight="1">
      <c r="A964" s="51"/>
      <c r="B964" s="52"/>
      <c r="C964" s="52"/>
      <c r="D964" s="52"/>
      <c r="E964" s="52"/>
      <c r="F964" s="52"/>
      <c r="G964" s="52"/>
      <c r="H964" s="52"/>
      <c r="I964" s="51"/>
      <c r="J964" s="50"/>
      <c r="K964" s="50"/>
      <c r="L964" s="50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</row>
    <row r="965" spans="1:29" ht="15.75" customHeight="1">
      <c r="A965" s="51"/>
      <c r="B965" s="52"/>
      <c r="C965" s="52"/>
      <c r="D965" s="52"/>
      <c r="E965" s="52"/>
      <c r="F965" s="52"/>
      <c r="G965" s="52"/>
      <c r="H965" s="52"/>
      <c r="I965" s="51"/>
      <c r="J965" s="50"/>
      <c r="K965" s="50"/>
      <c r="L965" s="50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</row>
    <row r="966" spans="1:29" ht="15.75" customHeight="1">
      <c r="A966" s="51"/>
      <c r="B966" s="52"/>
      <c r="C966" s="52"/>
      <c r="D966" s="52"/>
      <c r="E966" s="52"/>
      <c r="F966" s="52"/>
      <c r="G966" s="52"/>
      <c r="H966" s="52"/>
      <c r="I966" s="51"/>
      <c r="J966" s="50"/>
      <c r="K966" s="50"/>
      <c r="L966" s="50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</row>
    <row r="967" spans="1:29" ht="15.75" customHeight="1">
      <c r="A967" s="51"/>
      <c r="B967" s="52"/>
      <c r="C967" s="52"/>
      <c r="D967" s="52"/>
      <c r="E967" s="52"/>
      <c r="F967" s="52"/>
      <c r="G967" s="52"/>
      <c r="H967" s="52"/>
      <c r="I967" s="51"/>
      <c r="J967" s="50"/>
      <c r="K967" s="50"/>
      <c r="L967" s="50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</row>
    <row r="968" spans="1:29" ht="15.75" customHeight="1">
      <c r="A968" s="51"/>
      <c r="B968" s="52"/>
      <c r="C968" s="52"/>
      <c r="D968" s="52"/>
      <c r="E968" s="52"/>
      <c r="F968" s="52"/>
      <c r="G968" s="52"/>
      <c r="H968" s="52"/>
      <c r="I968" s="51"/>
      <c r="J968" s="50"/>
      <c r="K968" s="50"/>
      <c r="L968" s="50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</row>
    <row r="969" spans="1:29" ht="15.75" customHeight="1">
      <c r="A969" s="51"/>
      <c r="B969" s="52"/>
      <c r="C969" s="52"/>
      <c r="D969" s="52"/>
      <c r="E969" s="52"/>
      <c r="F969" s="52"/>
      <c r="G969" s="52"/>
      <c r="H969" s="52"/>
      <c r="I969" s="51"/>
      <c r="J969" s="50"/>
      <c r="K969" s="50"/>
      <c r="L969" s="50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</row>
    <row r="970" spans="1:29" ht="15.75" customHeight="1">
      <c r="A970" s="51"/>
      <c r="B970" s="52"/>
      <c r="C970" s="52"/>
      <c r="D970" s="52"/>
      <c r="E970" s="52"/>
      <c r="F970" s="52"/>
      <c r="G970" s="52"/>
      <c r="H970" s="52"/>
      <c r="I970" s="51"/>
      <c r="J970" s="50"/>
      <c r="K970" s="50"/>
      <c r="L970" s="50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</row>
    <row r="971" spans="1:29" ht="15.75" customHeight="1">
      <c r="A971" s="51"/>
      <c r="B971" s="52"/>
      <c r="C971" s="52"/>
      <c r="D971" s="52"/>
      <c r="E971" s="52"/>
      <c r="F971" s="52"/>
      <c r="G971" s="52"/>
      <c r="H971" s="52"/>
      <c r="I971" s="51"/>
      <c r="J971" s="50"/>
      <c r="K971" s="50"/>
      <c r="L971" s="50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</row>
    <row r="972" spans="1:29" ht="15.75" customHeight="1">
      <c r="A972" s="51"/>
      <c r="B972" s="52"/>
      <c r="C972" s="52"/>
      <c r="D972" s="52"/>
      <c r="E972" s="52"/>
      <c r="F972" s="52"/>
      <c r="G972" s="52"/>
      <c r="H972" s="52"/>
      <c r="I972" s="51"/>
      <c r="J972" s="50"/>
      <c r="K972" s="50"/>
      <c r="L972" s="50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</row>
    <row r="973" spans="1:29" ht="15.75" customHeight="1">
      <c r="A973" s="51"/>
      <c r="B973" s="52"/>
      <c r="C973" s="52"/>
      <c r="D973" s="52"/>
      <c r="E973" s="52"/>
      <c r="F973" s="52"/>
      <c r="G973" s="52"/>
      <c r="H973" s="52"/>
      <c r="I973" s="51"/>
      <c r="J973" s="50"/>
      <c r="K973" s="50"/>
      <c r="L973" s="50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</row>
    <row r="974" spans="1:29" ht="15.75" customHeight="1">
      <c r="A974" s="51"/>
      <c r="B974" s="52"/>
      <c r="C974" s="52"/>
      <c r="D974" s="52"/>
      <c r="E974" s="52"/>
      <c r="F974" s="52"/>
      <c r="G974" s="52"/>
      <c r="H974" s="52"/>
      <c r="I974" s="51"/>
      <c r="J974" s="50"/>
      <c r="K974" s="50"/>
      <c r="L974" s="50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</row>
    <row r="975" spans="1:29" ht="15.75" customHeight="1">
      <c r="A975" s="51"/>
      <c r="B975" s="52"/>
      <c r="C975" s="52"/>
      <c r="D975" s="52"/>
      <c r="E975" s="52"/>
      <c r="F975" s="52"/>
      <c r="G975" s="52"/>
      <c r="H975" s="52"/>
      <c r="I975" s="51"/>
      <c r="J975" s="50"/>
      <c r="K975" s="50"/>
      <c r="L975" s="50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</row>
    <row r="976" spans="1:29" ht="15.75" customHeight="1">
      <c r="A976" s="51"/>
      <c r="B976" s="52"/>
      <c r="C976" s="52"/>
      <c r="D976" s="52"/>
      <c r="E976" s="52"/>
      <c r="F976" s="52"/>
      <c r="G976" s="52"/>
      <c r="H976" s="52"/>
      <c r="I976" s="51"/>
      <c r="J976" s="50"/>
      <c r="K976" s="50"/>
      <c r="L976" s="50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</row>
    <row r="977" spans="1:29" ht="15.75" customHeight="1">
      <c r="A977" s="51"/>
      <c r="B977" s="52"/>
      <c r="C977" s="52"/>
      <c r="D977" s="52"/>
      <c r="E977" s="52"/>
      <c r="F977" s="52"/>
      <c r="G977" s="52"/>
      <c r="H977" s="52"/>
      <c r="I977" s="51"/>
      <c r="J977" s="50"/>
      <c r="K977" s="50"/>
      <c r="L977" s="50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</row>
    <row r="978" spans="1:29" ht="15.75" customHeight="1">
      <c r="A978" s="51"/>
      <c r="B978" s="52"/>
      <c r="C978" s="52"/>
      <c r="D978" s="52"/>
      <c r="E978" s="52"/>
      <c r="F978" s="52"/>
      <c r="G978" s="52"/>
      <c r="H978" s="52"/>
      <c r="I978" s="51"/>
      <c r="J978" s="50"/>
      <c r="K978" s="50"/>
      <c r="L978" s="50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</row>
    <row r="979" spans="1:29" ht="15.75" customHeight="1">
      <c r="A979" s="51"/>
      <c r="B979" s="52"/>
      <c r="C979" s="52"/>
      <c r="D979" s="52"/>
      <c r="E979" s="52"/>
      <c r="F979" s="52"/>
      <c r="G979" s="52"/>
      <c r="H979" s="52"/>
      <c r="I979" s="51"/>
      <c r="J979" s="50"/>
      <c r="K979" s="50"/>
      <c r="L979" s="50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</row>
    <row r="980" spans="1:29" ht="15.75" customHeight="1">
      <c r="A980" s="51"/>
      <c r="B980" s="52"/>
      <c r="C980" s="52"/>
      <c r="D980" s="52"/>
      <c r="E980" s="52"/>
      <c r="F980" s="52"/>
      <c r="G980" s="52"/>
      <c r="H980" s="52"/>
      <c r="I980" s="51"/>
      <c r="J980" s="50"/>
      <c r="K980" s="50"/>
      <c r="L980" s="50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</row>
    <row r="981" spans="1:29" ht="15.75" customHeight="1">
      <c r="A981" s="51"/>
      <c r="B981" s="52"/>
      <c r="C981" s="52"/>
      <c r="D981" s="52"/>
      <c r="E981" s="52"/>
      <c r="F981" s="52"/>
      <c r="G981" s="52"/>
      <c r="H981" s="52"/>
      <c r="I981" s="51"/>
      <c r="J981" s="50"/>
      <c r="K981" s="50"/>
      <c r="L981" s="50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</row>
    <row r="982" spans="1:29" ht="15.75" customHeight="1">
      <c r="A982" s="51"/>
      <c r="B982" s="52"/>
      <c r="C982" s="52"/>
      <c r="D982" s="52"/>
      <c r="E982" s="52"/>
      <c r="F982" s="52"/>
      <c r="G982" s="52"/>
      <c r="H982" s="52"/>
      <c r="I982" s="51"/>
      <c r="J982" s="50"/>
      <c r="K982" s="50"/>
      <c r="L982" s="50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</row>
    <row r="983" spans="1:29" ht="15.75" customHeight="1">
      <c r="A983" s="51"/>
      <c r="B983" s="52"/>
      <c r="C983" s="52"/>
      <c r="D983" s="52"/>
      <c r="E983" s="52"/>
      <c r="F983" s="52"/>
      <c r="G983" s="52"/>
      <c r="H983" s="52"/>
      <c r="I983" s="51"/>
      <c r="J983" s="50"/>
      <c r="K983" s="50"/>
      <c r="L983" s="50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</row>
    <row r="984" spans="1:29" ht="15.75" customHeight="1">
      <c r="A984" s="51"/>
      <c r="B984" s="52"/>
      <c r="C984" s="52"/>
      <c r="D984" s="52"/>
      <c r="E984" s="52"/>
      <c r="F984" s="52"/>
      <c r="G984" s="52"/>
      <c r="H984" s="52"/>
      <c r="I984" s="51"/>
      <c r="J984" s="50"/>
      <c r="K984" s="50"/>
      <c r="L984" s="50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</row>
    <row r="985" spans="1:29" ht="15.75" customHeight="1">
      <c r="A985" s="51"/>
      <c r="B985" s="52"/>
      <c r="C985" s="52"/>
      <c r="D985" s="52"/>
      <c r="E985" s="52"/>
      <c r="F985" s="52"/>
      <c r="G985" s="52"/>
      <c r="H985" s="52"/>
      <c r="I985" s="51"/>
      <c r="J985" s="50"/>
      <c r="K985" s="50"/>
      <c r="L985" s="50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</row>
    <row r="986" spans="1:29" ht="15.75" customHeight="1">
      <c r="A986" s="51"/>
      <c r="B986" s="52"/>
      <c r="C986" s="52"/>
      <c r="D986" s="52"/>
      <c r="E986" s="52"/>
      <c r="F986" s="52"/>
      <c r="G986" s="52"/>
      <c r="H986" s="52"/>
      <c r="I986" s="51"/>
      <c r="J986" s="50"/>
      <c r="K986" s="50"/>
      <c r="L986" s="50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</row>
    <row r="987" spans="1:29" ht="15.75" customHeight="1">
      <c r="A987" s="51"/>
      <c r="B987" s="52"/>
      <c r="C987" s="52"/>
      <c r="D987" s="52"/>
      <c r="E987" s="52"/>
      <c r="F987" s="52"/>
      <c r="G987" s="52"/>
      <c r="H987" s="52"/>
      <c r="I987" s="51"/>
      <c r="J987" s="50"/>
      <c r="K987" s="50"/>
      <c r="L987" s="50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</row>
    <row r="988" spans="1:29" ht="15.75" customHeight="1">
      <c r="A988" s="51"/>
      <c r="B988" s="52"/>
      <c r="C988" s="52"/>
      <c r="D988" s="52"/>
      <c r="E988" s="52"/>
      <c r="F988" s="52"/>
      <c r="G988" s="52"/>
      <c r="H988" s="52"/>
      <c r="I988" s="51"/>
      <c r="J988" s="50"/>
      <c r="K988" s="50"/>
      <c r="L988" s="50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</row>
    <row r="989" spans="1:29" ht="15.75" customHeight="1">
      <c r="A989" s="51"/>
      <c r="B989" s="52"/>
      <c r="C989" s="52"/>
      <c r="D989" s="52"/>
      <c r="E989" s="52"/>
      <c r="F989" s="52"/>
      <c r="G989" s="52"/>
      <c r="H989" s="52"/>
      <c r="I989" s="51"/>
      <c r="J989" s="50"/>
      <c r="K989" s="50"/>
      <c r="L989" s="50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</row>
    <row r="990" spans="1:29" ht="15.75" customHeight="1">
      <c r="A990" s="51"/>
      <c r="B990" s="52"/>
      <c r="C990" s="52"/>
      <c r="D990" s="52"/>
      <c r="E990" s="52"/>
      <c r="F990" s="52"/>
      <c r="G990" s="52"/>
      <c r="H990" s="52"/>
      <c r="I990" s="51"/>
      <c r="J990" s="50"/>
      <c r="K990" s="50"/>
      <c r="L990" s="50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</row>
    <row r="991" spans="1:29" ht="15.75" customHeight="1">
      <c r="A991" s="51"/>
      <c r="B991" s="52"/>
      <c r="C991" s="52"/>
      <c r="D991" s="52"/>
      <c r="E991" s="52"/>
      <c r="F991" s="52"/>
      <c r="G991" s="52"/>
      <c r="H991" s="52"/>
      <c r="I991" s="51"/>
      <c r="J991" s="50"/>
      <c r="K991" s="50"/>
      <c r="L991" s="50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</row>
    <row r="992" spans="1:29" ht="15.75" customHeight="1">
      <c r="A992" s="51"/>
      <c r="B992" s="52"/>
      <c r="C992" s="52"/>
      <c r="D992" s="52"/>
      <c r="E992" s="52"/>
      <c r="F992" s="52"/>
      <c r="G992" s="52"/>
      <c r="H992" s="52"/>
      <c r="I992" s="51"/>
      <c r="J992" s="50"/>
      <c r="K992" s="50"/>
      <c r="L992" s="50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</row>
    <row r="993" spans="1:29" ht="15.75" customHeight="1">
      <c r="A993" s="51"/>
      <c r="B993" s="52"/>
      <c r="C993" s="52"/>
      <c r="D993" s="52"/>
      <c r="E993" s="52"/>
      <c r="F993" s="52"/>
      <c r="G993" s="52"/>
      <c r="H993" s="52"/>
      <c r="I993" s="51"/>
      <c r="J993" s="50"/>
      <c r="K993" s="50"/>
      <c r="L993" s="50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</row>
    <row r="994" spans="1:29" ht="15.75" customHeight="1">
      <c r="A994" s="51"/>
      <c r="B994" s="52"/>
      <c r="C994" s="52"/>
      <c r="D994" s="52"/>
      <c r="E994" s="52"/>
      <c r="F994" s="52"/>
      <c r="G994" s="52"/>
      <c r="H994" s="52"/>
      <c r="I994" s="51"/>
      <c r="J994" s="50"/>
      <c r="K994" s="50"/>
      <c r="L994" s="50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</row>
    <row r="995" spans="1:29" ht="15.75" customHeight="1">
      <c r="A995" s="51"/>
      <c r="B995" s="52"/>
      <c r="C995" s="52"/>
      <c r="D995" s="52"/>
      <c r="E995" s="52"/>
      <c r="F995" s="52"/>
      <c r="G995" s="52"/>
      <c r="H995" s="52"/>
      <c r="I995" s="51"/>
      <c r="J995" s="50"/>
      <c r="K995" s="50"/>
      <c r="L995" s="50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</row>
    <row r="996" spans="1:29" ht="15.75" customHeight="1">
      <c r="A996" s="51"/>
      <c r="B996" s="52"/>
      <c r="C996" s="52"/>
      <c r="D996" s="52"/>
      <c r="E996" s="52"/>
      <c r="F996" s="52"/>
      <c r="G996" s="52"/>
      <c r="H996" s="52"/>
      <c r="I996" s="51"/>
      <c r="J996" s="50"/>
      <c r="K996" s="50"/>
      <c r="L996" s="50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</row>
    <row r="997" spans="1:29" ht="15.75" customHeight="1">
      <c r="A997" s="51"/>
      <c r="B997" s="52"/>
      <c r="C997" s="52"/>
      <c r="D997" s="52"/>
      <c r="E997" s="52"/>
      <c r="F997" s="52"/>
      <c r="G997" s="52"/>
      <c r="H997" s="52"/>
      <c r="I997" s="51"/>
      <c r="J997" s="50"/>
      <c r="K997" s="50"/>
      <c r="L997" s="50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</row>
    <row r="998" spans="1:29" ht="15.75" customHeight="1">
      <c r="A998" s="51"/>
      <c r="B998" s="52"/>
      <c r="C998" s="52"/>
      <c r="D998" s="52"/>
      <c r="E998" s="52"/>
      <c r="F998" s="52"/>
      <c r="G998" s="52"/>
      <c r="H998" s="52"/>
      <c r="I998" s="51"/>
      <c r="J998" s="50"/>
      <c r="K998" s="50"/>
      <c r="L998" s="50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</row>
    <row r="999" spans="1:29" ht="15.75" customHeight="1">
      <c r="A999" s="51"/>
      <c r="B999" s="52"/>
      <c r="C999" s="52"/>
      <c r="D999" s="52"/>
      <c r="E999" s="52"/>
      <c r="F999" s="52"/>
      <c r="G999" s="52"/>
      <c r="H999" s="52"/>
      <c r="I999" s="51"/>
      <c r="J999" s="50"/>
      <c r="K999" s="50"/>
      <c r="L999" s="50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</row>
    <row r="1000" spans="1:29" ht="15.75" customHeight="1">
      <c r="A1000" s="51"/>
      <c r="B1000" s="52"/>
      <c r="C1000" s="52"/>
      <c r="D1000" s="52"/>
      <c r="E1000" s="52"/>
      <c r="F1000" s="52"/>
      <c r="G1000" s="52"/>
      <c r="H1000" s="52"/>
      <c r="I1000" s="51"/>
      <c r="J1000" s="50"/>
      <c r="K1000" s="50"/>
      <c r="L1000" s="50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65"/>
  <sheetViews>
    <sheetView tabSelected="1" topLeftCell="J1" workbookViewId="0">
      <pane ySplit="1" topLeftCell="A5" activePane="bottomLeft" state="frozen"/>
      <selection pane="bottomLeft" activeCell="M3" sqref="M3"/>
    </sheetView>
  </sheetViews>
  <sheetFormatPr defaultColWidth="14.453125" defaultRowHeight="15" customHeight="1"/>
  <cols>
    <col min="1" max="1" width="14.08984375" customWidth="1"/>
    <col min="2" max="2" width="15" customWidth="1"/>
    <col min="3" max="4" width="12.26953125" customWidth="1"/>
    <col min="5" max="5" width="27.81640625" customWidth="1"/>
    <col min="6" max="6" width="20.453125" customWidth="1"/>
    <col min="7" max="7" width="15.08984375" customWidth="1"/>
    <col min="8" max="8" width="12.26953125" customWidth="1"/>
    <col min="9" max="9" width="13.26953125" customWidth="1"/>
    <col min="10" max="10" width="13.453125" customWidth="1"/>
    <col min="11" max="11" width="12.26953125" customWidth="1"/>
    <col min="12" max="14" width="14.453125" customWidth="1"/>
    <col min="15" max="16" width="8.7265625" customWidth="1"/>
    <col min="17" max="17" width="17" customWidth="1"/>
    <col min="18" max="30" width="8.7265625" customWidth="1"/>
  </cols>
  <sheetData>
    <row r="1" spans="1:19" ht="14.5">
      <c r="A1" s="7" t="s">
        <v>0</v>
      </c>
      <c r="B1" s="14" t="s">
        <v>2</v>
      </c>
      <c r="C1" s="15" t="s">
        <v>3</v>
      </c>
      <c r="D1" s="15" t="s">
        <v>4</v>
      </c>
      <c r="E1" s="15" t="s">
        <v>22</v>
      </c>
      <c r="F1" s="15" t="s">
        <v>6</v>
      </c>
      <c r="G1" s="15" t="s">
        <v>23</v>
      </c>
      <c r="H1" s="16" t="s">
        <v>24</v>
      </c>
      <c r="I1" s="16" t="s">
        <v>9</v>
      </c>
      <c r="J1" s="16" t="s">
        <v>10</v>
      </c>
      <c r="K1" s="17" t="s">
        <v>11</v>
      </c>
    </row>
    <row r="2" spans="1:19" ht="14.5">
      <c r="A2" s="18">
        <v>45413</v>
      </c>
      <c r="B2" s="2">
        <v>1714501800</v>
      </c>
      <c r="C2" s="19">
        <v>0.960484</v>
      </c>
      <c r="D2" s="2">
        <v>0.44095400000000001</v>
      </c>
      <c r="E2" s="20">
        <v>116000000</v>
      </c>
      <c r="F2" s="21">
        <v>16380112</v>
      </c>
      <c r="G2" s="2">
        <v>3.126649</v>
      </c>
      <c r="H2" s="22">
        <v>46260.6</v>
      </c>
      <c r="I2" s="22">
        <f>IF(G2 &lt; 'v2_Algo_int_model_May24-Pr'!ntcr, 'v2_Algo_int_model_May24-Pr'!base_int*100, IF(G2 &gt; 'v2_Algo_int_model_May24-Pr'!ctcr, 'v2_Algo_int_model_May24-Pr'!upper_limit_int*100, ('v2_Algo_int_model_May24-Pr'!base_int + ((G2 - 'v2_Algo_int_model_May24-Pr'!ntcr) / ('v2_Algo_int_model_May24-Pr'!ctcr - 'v2_Algo_int_model_May24-Pr'!ntcr)) ^ 'v2_Algo_int_model_May24-Pr'!exponent * ('v2_Algo_int_model_May24-Pr'!upper_limit_int - 'v2_Algo_int_model_May24-Pr'!base_int)) * 100))</f>
        <v>40.043973333333341</v>
      </c>
      <c r="J2" s="23">
        <f t="shared" ref="J2:J129" si="0">1-MIN($R$6,(H2/($R$4*F2)))</f>
        <v>0.94351613713019788</v>
      </c>
      <c r="K2" s="24">
        <f t="shared" ref="K2:K129" si="1">J2*I2</f>
        <v>37.782135034811326</v>
      </c>
      <c r="L2" s="5"/>
      <c r="M2" s="5"/>
      <c r="N2" s="25" t="s">
        <v>12</v>
      </c>
      <c r="O2" s="25">
        <v>2</v>
      </c>
      <c r="P2" s="25"/>
      <c r="Q2" s="25" t="s">
        <v>13</v>
      </c>
      <c r="R2" s="26"/>
    </row>
    <row r="3" spans="1:19" ht="14.5">
      <c r="A3" s="18">
        <v>45414</v>
      </c>
      <c r="B3" s="2">
        <v>1714588200</v>
      </c>
      <c r="C3" s="19">
        <v>0.97325399999999995</v>
      </c>
      <c r="D3" s="2">
        <v>0.44955099999999998</v>
      </c>
      <c r="E3" s="20">
        <v>110000000</v>
      </c>
      <c r="F3" s="21">
        <v>15517419</v>
      </c>
      <c r="G3" s="2">
        <v>3.1927829999999999</v>
      </c>
      <c r="H3" s="22">
        <v>27469.75</v>
      </c>
      <c r="I3" s="22">
        <f>IF(G3 &lt; 'v2_Algo_int_model_May24-Pr'!ntcr, 'v2_Algo_int_model_May24-Pr'!base_int*100, IF(G3 &gt; 'v2_Algo_int_model_May24-Pr'!ctcr, 'v2_Algo_int_model_May24-Pr'!upper_limit_int*100, ('v2_Algo_int_model_May24-Pr'!base_int + ((G3 - 'v2_Algo_int_model_May24-Pr'!ntcr) / ('v2_Algo_int_model_May24-Pr'!ctcr - 'v2_Algo_int_model_May24-Pr'!ntcr)) ^ 'v2_Algo_int_model_May24-Pr'!exponent * ('v2_Algo_int_model_May24-Pr'!upper_limit_int - 'v2_Algo_int_model_May24-Pr'!base_int)) * 100))</f>
        <v>41.807546666666674</v>
      </c>
      <c r="J3" s="23">
        <f t="shared" si="0"/>
        <v>0.96459494971425341</v>
      </c>
      <c r="K3" s="24">
        <f t="shared" si="1"/>
        <v>40.327348374609642</v>
      </c>
      <c r="L3" s="5">
        <f t="shared" ref="L3:L129" si="2">(K3/K2)-1</f>
        <v>6.7365524405998523E-2</v>
      </c>
      <c r="M3" s="5">
        <f>STDEV(L3:L125)</f>
        <v>7.8206509608992794E-2</v>
      </c>
      <c r="N3" s="25" t="s">
        <v>14</v>
      </c>
      <c r="O3" s="25">
        <v>3.5</v>
      </c>
      <c r="P3" s="25"/>
      <c r="Q3" s="25" t="s">
        <v>25</v>
      </c>
      <c r="R3" s="25">
        <v>1.2</v>
      </c>
    </row>
    <row r="4" spans="1:19" ht="14.5">
      <c r="A4" s="18">
        <v>45415</v>
      </c>
      <c r="B4" s="2">
        <v>1714674600</v>
      </c>
      <c r="C4" s="19">
        <v>0.95490399999999998</v>
      </c>
      <c r="D4" s="2">
        <v>0.45815400000000001</v>
      </c>
      <c r="E4" s="20">
        <v>110000000</v>
      </c>
      <c r="F4" s="21">
        <v>15508630</v>
      </c>
      <c r="G4" s="2">
        <v>3.25136</v>
      </c>
      <c r="H4" s="22">
        <v>15225.25</v>
      </c>
      <c r="I4" s="22">
        <f>IF(G4 &lt; 'v2_Algo_int_model_May24-Pr'!ntcr, 'v2_Algo_int_model_May24-Pr'!base_int*100, IF(G4 &gt; 'v2_Algo_int_model_May24-Pr'!ctcr, 'v2_Algo_int_model_May24-Pr'!upper_limit_int*100, ('v2_Algo_int_model_May24-Pr'!base_int + ((G4 - 'v2_Algo_int_model_May24-Pr'!ntcr) / ('v2_Algo_int_model_May24-Pr'!ctcr - 'v2_Algo_int_model_May24-Pr'!ntcr)) ^ 'v2_Algo_int_model_May24-Pr'!exponent * ('v2_Algo_int_model_May24-Pr'!upper_limit_int - 'v2_Algo_int_model_May24-Pr'!base_int)) * 100))</f>
        <v>43.369599999999998</v>
      </c>
      <c r="J4" s="23">
        <f t="shared" si="0"/>
        <v>0.98036544814080939</v>
      </c>
      <c r="K4" s="24">
        <f t="shared" si="1"/>
        <v>42.518057339687644</v>
      </c>
      <c r="L4" s="5">
        <f t="shared" si="2"/>
        <v>5.4323159180415859E-2</v>
      </c>
      <c r="M4" s="5"/>
      <c r="N4" s="25" t="s">
        <v>16</v>
      </c>
      <c r="O4" s="25">
        <v>0.1</v>
      </c>
      <c r="P4" s="25"/>
      <c r="Q4" s="25" t="s">
        <v>26</v>
      </c>
      <c r="R4" s="25">
        <v>0.05</v>
      </c>
    </row>
    <row r="5" spans="1:19" ht="14.5">
      <c r="A5" s="18">
        <v>45416</v>
      </c>
      <c r="B5" s="2">
        <v>1714761000</v>
      </c>
      <c r="C5" s="19">
        <v>0.94985299999999995</v>
      </c>
      <c r="D5" s="2">
        <v>0.467115</v>
      </c>
      <c r="E5" s="20">
        <v>110000000</v>
      </c>
      <c r="F5" s="21">
        <v>15520697</v>
      </c>
      <c r="G5" s="2">
        <v>3.3129400000000002</v>
      </c>
      <c r="H5" s="22">
        <v>9210.027</v>
      </c>
      <c r="I5" s="22">
        <f>IF(G5 &lt; 'v2_Algo_int_model_May24-Pr'!ntcr, 'v2_Algo_int_model_May24-Pr'!base_int*100, IF(G5 &gt; 'v2_Algo_int_model_May24-Pr'!ctcr, 'v2_Algo_int_model_May24-Pr'!upper_limit_int*100, ('v2_Algo_int_model_May24-Pr'!base_int + ((G5 - 'v2_Algo_int_model_May24-Pr'!ntcr) / ('v2_Algo_int_model_May24-Pr'!ctcr - 'v2_Algo_int_model_May24-Pr'!ntcr)) ^ 'v2_Algo_int_model_May24-Pr'!exponent * ('v2_Algo_int_model_May24-Pr'!upper_limit_int - 'v2_Algo_int_model_May24-Pr'!base_int)) * 100))</f>
        <v>45.011733333333339</v>
      </c>
      <c r="J5" s="23">
        <f t="shared" si="0"/>
        <v>0.98813194149721495</v>
      </c>
      <c r="K5" s="24">
        <f t="shared" si="1"/>
        <v>44.47753144882158</v>
      </c>
      <c r="L5" s="5">
        <f t="shared" si="2"/>
        <v>4.6085692332535233E-2</v>
      </c>
      <c r="N5" s="27" t="s">
        <v>18</v>
      </c>
      <c r="O5" s="25">
        <v>0.5</v>
      </c>
      <c r="P5" s="25"/>
      <c r="Q5" s="25" t="s">
        <v>19</v>
      </c>
      <c r="R5" s="25">
        <v>1.85</v>
      </c>
      <c r="S5" s="5" t="s">
        <v>20</v>
      </c>
    </row>
    <row r="6" spans="1:19" ht="14.5">
      <c r="A6" s="18">
        <v>45417</v>
      </c>
      <c r="B6" s="2">
        <v>1714847400</v>
      </c>
      <c r="C6" s="19">
        <v>0.93219600000000002</v>
      </c>
      <c r="D6" s="2">
        <v>0.46307599999999999</v>
      </c>
      <c r="E6" s="20">
        <v>110000000</v>
      </c>
      <c r="F6" s="21">
        <v>15434019</v>
      </c>
      <c r="G6" s="2">
        <v>3.2956720000000002</v>
      </c>
      <c r="H6" s="22">
        <v>33223.75</v>
      </c>
      <c r="I6" s="22">
        <f>IF(G6 &lt; 'v2_Algo_int_model_May24-Pr'!ntcr, 'v2_Algo_int_model_May24-Pr'!base_int*100, IF(G6 &gt; 'v2_Algo_int_model_May24-Pr'!ctcr, 'v2_Algo_int_model_May24-Pr'!upper_limit_int*100, ('v2_Algo_int_model_May24-Pr'!base_int + ((G6 - 'v2_Algo_int_model_May24-Pr'!ntcr) / ('v2_Algo_int_model_May24-Pr'!ctcr - 'v2_Algo_int_model_May24-Pr'!ntcr)) ^ 'v2_Algo_int_model_May24-Pr'!exponent * ('v2_Algo_int_model_May24-Pr'!upper_limit_int - 'v2_Algo_int_model_May24-Pr'!base_int)) * 100))</f>
        <v>44.551253333333342</v>
      </c>
      <c r="J6" s="23">
        <f t="shared" si="0"/>
        <v>0.95694737708953193</v>
      </c>
      <c r="K6" s="24">
        <f t="shared" si="1"/>
        <v>42.633205023384605</v>
      </c>
      <c r="L6" s="5">
        <f t="shared" si="2"/>
        <v>-4.1466474540278075E-2</v>
      </c>
      <c r="M6" s="5"/>
      <c r="N6" s="25" t="s">
        <v>21</v>
      </c>
      <c r="O6" s="25">
        <v>1</v>
      </c>
      <c r="P6" s="25"/>
      <c r="Q6" s="25" t="s">
        <v>27</v>
      </c>
      <c r="R6" s="25">
        <v>0.95</v>
      </c>
    </row>
    <row r="7" spans="1:19" ht="14.5">
      <c r="A7" s="18">
        <v>45418</v>
      </c>
      <c r="B7" s="2">
        <v>1714933800</v>
      </c>
      <c r="C7" s="19">
        <v>0.93105599999999999</v>
      </c>
      <c r="D7" s="2">
        <v>0.45805899999999999</v>
      </c>
      <c r="E7" s="20">
        <v>109000000</v>
      </c>
      <c r="F7" s="21">
        <v>15337768</v>
      </c>
      <c r="G7" s="2">
        <v>3.2637839999999998</v>
      </c>
      <c r="H7" s="22">
        <v>40848.68</v>
      </c>
      <c r="I7" s="22">
        <f>IF(G7 &lt; 'v2_Algo_int_model_May24-Pr'!ntcr, 'v2_Algo_int_model_May24-Pr'!base_int*100, IF(G7 &gt; 'v2_Algo_int_model_May24-Pr'!ctcr, 'v2_Algo_int_model_May24-Pr'!upper_limit_int*100, ('v2_Algo_int_model_May24-Pr'!base_int + ((G7 - 'v2_Algo_int_model_May24-Pr'!ntcr) / ('v2_Algo_int_model_May24-Pr'!ctcr - 'v2_Algo_int_model_May24-Pr'!ntcr)) ^ 'v2_Algo_int_model_May24-Pr'!exponent * ('v2_Algo_int_model_May24-Pr'!upper_limit_int - 'v2_Algo_int_model_May24-Pr'!base_int)) * 100))</f>
        <v>43.700906666666661</v>
      </c>
      <c r="J7" s="23">
        <f t="shared" si="0"/>
        <v>0.94673451834712852</v>
      </c>
      <c r="K7" s="24">
        <f t="shared" si="1"/>
        <v>41.37315682439948</v>
      </c>
      <c r="L7" s="5">
        <f t="shared" si="2"/>
        <v>-2.955555882542682E-2</v>
      </c>
    </row>
    <row r="8" spans="1:19" ht="14.5">
      <c r="A8" s="18">
        <v>45419</v>
      </c>
      <c r="B8" s="2">
        <v>1715020200</v>
      </c>
      <c r="C8" s="19">
        <v>0.89947699999999997</v>
      </c>
      <c r="D8" s="2">
        <v>0.45416899999999999</v>
      </c>
      <c r="E8" s="20">
        <v>109000000</v>
      </c>
      <c r="F8" s="21">
        <v>15284245</v>
      </c>
      <c r="G8" s="2">
        <v>3.2374160000000001</v>
      </c>
      <c r="H8" s="22">
        <v>50194.42</v>
      </c>
      <c r="I8" s="22">
        <f>IF(G8 &lt; 'v2_Algo_int_model_May24-Pr'!ntcr, 'v2_Algo_int_model_May24-Pr'!base_int*100, IF(G8 &gt; 'v2_Algo_int_model_May24-Pr'!ctcr, 'v2_Algo_int_model_May24-Pr'!upper_limit_int*100, ('v2_Algo_int_model_May24-Pr'!base_int + ((G8 - 'v2_Algo_int_model_May24-Pr'!ntcr) / ('v2_Algo_int_model_May24-Pr'!ctcr - 'v2_Algo_int_model_May24-Pr'!ntcr)) ^ 'v2_Algo_int_model_May24-Pr'!exponent * ('v2_Algo_int_model_May24-Pr'!upper_limit_int - 'v2_Algo_int_model_May24-Pr'!base_int)) * 100))</f>
        <v>42.997760000000007</v>
      </c>
      <c r="J8" s="23">
        <f t="shared" si="0"/>
        <v>0.93431874456343766</v>
      </c>
      <c r="K8" s="24">
        <f t="shared" si="1"/>
        <v>40.173613142240001</v>
      </c>
      <c r="L8" s="5">
        <f t="shared" si="2"/>
        <v>-2.8993283912337575E-2</v>
      </c>
    </row>
    <row r="9" spans="1:19" ht="14.5">
      <c r="A9" s="18">
        <v>45420</v>
      </c>
      <c r="B9" s="2">
        <v>1715106600</v>
      </c>
      <c r="C9" s="19">
        <v>0.89468099999999995</v>
      </c>
      <c r="D9" s="2">
        <v>0.44171899999999997</v>
      </c>
      <c r="E9" s="20">
        <v>109000000</v>
      </c>
      <c r="F9" s="21">
        <v>15193221</v>
      </c>
      <c r="G9" s="2">
        <v>3.1552959999999999</v>
      </c>
      <c r="H9" s="22">
        <v>100852.8</v>
      </c>
      <c r="I9" s="22">
        <f>IF(G9 &lt; 'v2_Algo_int_model_May24-Pr'!ntcr, 'v2_Algo_int_model_May24-Pr'!base_int*100, IF(G9 &gt; 'v2_Algo_int_model_May24-Pr'!ctcr, 'v2_Algo_int_model_May24-Pr'!upper_limit_int*100, ('v2_Algo_int_model_May24-Pr'!base_int + ((G9 - 'v2_Algo_int_model_May24-Pr'!ntcr) / ('v2_Algo_int_model_May24-Pr'!ctcr - 'v2_Algo_int_model_May24-Pr'!ntcr)) ^ 'v2_Algo_int_model_May24-Pr'!exponent * ('v2_Algo_int_model_May24-Pr'!upper_limit_int - 'v2_Algo_int_model_May24-Pr'!base_int)) * 100))</f>
        <v>40.807893333333332</v>
      </c>
      <c r="J9" s="23">
        <f t="shared" si="0"/>
        <v>0.8672397380384318</v>
      </c>
      <c r="K9" s="24">
        <f t="shared" si="1"/>
        <v>35.39022672430027</v>
      </c>
      <c r="L9" s="5">
        <f t="shared" si="2"/>
        <v>-0.1190678667861792</v>
      </c>
    </row>
    <row r="10" spans="1:19" ht="14.5">
      <c r="A10" s="18">
        <v>45421</v>
      </c>
      <c r="B10" s="2">
        <v>1715193000</v>
      </c>
      <c r="C10" s="19">
        <v>0.91253799999999996</v>
      </c>
      <c r="D10" s="2">
        <v>0.45336900000000002</v>
      </c>
      <c r="E10" s="20">
        <v>109000000</v>
      </c>
      <c r="F10" s="21">
        <v>15210492</v>
      </c>
      <c r="G10" s="2">
        <v>3.236904</v>
      </c>
      <c r="H10" s="22">
        <v>60177.59</v>
      </c>
      <c r="I10" s="22">
        <f>IF(G10 &lt; 'v2_Algo_int_model_May24-Pr'!ntcr, 'v2_Algo_int_model_May24-Pr'!base_int*100, IF(G10 &gt; 'v2_Algo_int_model_May24-Pr'!ctcr, 'v2_Algo_int_model_May24-Pr'!upper_limit_int*100, ('v2_Algo_int_model_May24-Pr'!base_int + ((G10 - 'v2_Algo_int_model_May24-Pr'!ntcr) / ('v2_Algo_int_model_May24-Pr'!ctcr - 'v2_Algo_int_model_May24-Pr'!ntcr)) ^ 'v2_Algo_int_model_May24-Pr'!exponent * ('v2_Algo_int_model_May24-Pr'!upper_limit_int - 'v2_Algo_int_model_May24-Pr'!base_int)) * 100))</f>
        <v>42.984106666666669</v>
      </c>
      <c r="J10" s="23">
        <f t="shared" si="0"/>
        <v>0.9208735785798382</v>
      </c>
      <c r="K10" s="24">
        <f t="shared" si="1"/>
        <v>39.582928128190815</v>
      </c>
      <c r="L10" s="5">
        <f t="shared" si="2"/>
        <v>0.11847060027484013</v>
      </c>
    </row>
    <row r="11" spans="1:19" ht="14.5">
      <c r="A11" s="18">
        <v>45422</v>
      </c>
      <c r="B11" s="2">
        <v>1715279400</v>
      </c>
      <c r="C11" s="19">
        <v>0.91983899999999996</v>
      </c>
      <c r="D11" s="2">
        <v>0.46369899999999997</v>
      </c>
      <c r="E11" s="20">
        <v>109000000</v>
      </c>
      <c r="F11" s="21">
        <v>15231069</v>
      </c>
      <c r="G11" s="2">
        <v>3.3073579999999998</v>
      </c>
      <c r="H11" s="22">
        <v>42186.46</v>
      </c>
      <c r="I11" s="22">
        <f>IF(G11 &lt; 'v2_Algo_int_model_May24-Pr'!ntcr, 'v2_Algo_int_model_May24-Pr'!base_int*100, IF(G11 &gt; 'v2_Algo_int_model_May24-Pr'!ctcr, 'v2_Algo_int_model_May24-Pr'!upper_limit_int*100, ('v2_Algo_int_model_May24-Pr'!base_int + ((G11 - 'v2_Algo_int_model_May24-Pr'!ntcr) / ('v2_Algo_int_model_May24-Pr'!ctcr - 'v2_Algo_int_model_May24-Pr'!ntcr)) ^ 'v2_Algo_int_model_May24-Pr'!exponent * ('v2_Algo_int_model_May24-Pr'!upper_limit_int - 'v2_Algo_int_model_May24-Pr'!base_int)) * 100))</f>
        <v>44.862879999999997</v>
      </c>
      <c r="J11" s="23">
        <f t="shared" si="0"/>
        <v>0.94460472866349698</v>
      </c>
      <c r="K11" s="24">
        <f t="shared" si="1"/>
        <v>42.37768858946302</v>
      </c>
      <c r="L11" s="5">
        <f t="shared" si="2"/>
        <v>7.060519757965511E-2</v>
      </c>
    </row>
    <row r="12" spans="1:19" ht="14.5">
      <c r="A12" s="18">
        <v>45423</v>
      </c>
      <c r="B12" s="2">
        <v>1715365800</v>
      </c>
      <c r="C12" s="19">
        <v>0.90665399999999996</v>
      </c>
      <c r="D12" s="2">
        <v>0.44843699999999997</v>
      </c>
      <c r="E12" s="20">
        <v>108000000</v>
      </c>
      <c r="F12" s="21">
        <v>15181092</v>
      </c>
      <c r="G12" s="2">
        <v>3.2007180000000002</v>
      </c>
      <c r="H12" s="22">
        <v>85550.85</v>
      </c>
      <c r="I12" s="22">
        <f>IF(G12 &lt; 'v2_Algo_int_model_May24-Pr'!ntcr, 'v2_Algo_int_model_May24-Pr'!base_int*100, IF(G12 &gt; 'v2_Algo_int_model_May24-Pr'!ctcr, 'v2_Algo_int_model_May24-Pr'!upper_limit_int*100, ('v2_Algo_int_model_May24-Pr'!base_int + ((G12 - 'v2_Algo_int_model_May24-Pr'!ntcr) / ('v2_Algo_int_model_May24-Pr'!ctcr - 'v2_Algo_int_model_May24-Pr'!ntcr)) ^ 'v2_Algo_int_model_May24-Pr'!exponent * ('v2_Algo_int_model_May24-Pr'!upper_limit_int - 'v2_Algo_int_model_May24-Pr'!base_int)) * 100))</f>
        <v>42.019146666666671</v>
      </c>
      <c r="J12" s="23">
        <f t="shared" si="0"/>
        <v>0.88729289039286496</v>
      </c>
      <c r="K12" s="24">
        <f t="shared" si="1"/>
        <v>37.283290097708388</v>
      </c>
      <c r="L12" s="5">
        <f t="shared" si="2"/>
        <v>-0.12021416602276236</v>
      </c>
    </row>
    <row r="13" spans="1:19" ht="14.5">
      <c r="A13" s="18">
        <v>45424</v>
      </c>
      <c r="B13" s="2">
        <v>1715452200</v>
      </c>
      <c r="C13" s="19">
        <v>0.89499200000000001</v>
      </c>
      <c r="D13" s="2">
        <v>0.43857200000000002</v>
      </c>
      <c r="E13" s="20">
        <v>108000000</v>
      </c>
      <c r="F13" s="21">
        <v>15180840</v>
      </c>
      <c r="G13" s="2">
        <v>3.1296740000000001</v>
      </c>
      <c r="H13" s="22">
        <v>114230</v>
      </c>
      <c r="I13" s="22">
        <f>IF(G13 &lt; 'v2_Algo_int_model_May24-Pr'!ntcr, 'v2_Algo_int_model_May24-Pr'!base_int*100, IF(G13 &gt; 'v2_Algo_int_model_May24-Pr'!ctcr, 'v2_Algo_int_model_May24-Pr'!upper_limit_int*100, ('v2_Algo_int_model_May24-Pr'!base_int + ((G13 - 'v2_Algo_int_model_May24-Pr'!ntcr) / ('v2_Algo_int_model_May24-Pr'!ctcr - 'v2_Algo_int_model_May24-Pr'!ntcr)) ^ 'v2_Algo_int_model_May24-Pr'!exponent * ('v2_Algo_int_model_May24-Pr'!upper_limit_int - 'v2_Algo_int_model_May24-Pr'!base_int)) * 100))</f>
        <v>40.124639999999999</v>
      </c>
      <c r="J13" s="23">
        <f t="shared" si="0"/>
        <v>0.84950766887734797</v>
      </c>
      <c r="K13" s="24">
        <f t="shared" si="1"/>
        <v>34.086189390942792</v>
      </c>
      <c r="L13" s="5">
        <f t="shared" si="2"/>
        <v>-8.5751571237059454E-2</v>
      </c>
    </row>
    <row r="14" spans="1:19" ht="14.5">
      <c r="A14" s="18">
        <v>45425</v>
      </c>
      <c r="B14" s="2">
        <v>1715538600</v>
      </c>
      <c r="C14" s="19">
        <v>0.90551000000000004</v>
      </c>
      <c r="D14" s="2">
        <v>0.43778099999999998</v>
      </c>
      <c r="E14" s="20">
        <v>103000000</v>
      </c>
      <c r="F14" s="21">
        <v>14245794</v>
      </c>
      <c r="G14" s="2">
        <v>3.1626989999999999</v>
      </c>
      <c r="H14" s="22">
        <v>116721.8</v>
      </c>
      <c r="I14" s="22">
        <f>IF(G14 &lt; 'v2_Algo_int_model_May24-Pr'!ntcr, 'v2_Algo_int_model_May24-Pr'!base_int*100, IF(G14 &gt; 'v2_Algo_int_model_May24-Pr'!ctcr, 'v2_Algo_int_model_May24-Pr'!upper_limit_int*100, ('v2_Algo_int_model_May24-Pr'!base_int + ((G14 - 'v2_Algo_int_model_May24-Pr'!ntcr) / ('v2_Algo_int_model_May24-Pr'!ctcr - 'v2_Algo_int_model_May24-Pr'!ntcr)) ^ 'v2_Algo_int_model_May24-Pr'!exponent * ('v2_Algo_int_model_May24-Pr'!upper_limit_int - 'v2_Algo_int_model_May24-Pr'!base_int)) * 100))</f>
        <v>41.005306666666662</v>
      </c>
      <c r="J14" s="23">
        <f t="shared" si="0"/>
        <v>0.83613156276161238</v>
      </c>
      <c r="K14" s="24">
        <f t="shared" si="1"/>
        <v>34.285831144719161</v>
      </c>
      <c r="L14" s="5">
        <f t="shared" si="2"/>
        <v>5.8569689761043264E-3</v>
      </c>
    </row>
    <row r="15" spans="1:19" ht="14.5">
      <c r="A15" s="18">
        <v>45426</v>
      </c>
      <c r="B15" s="2">
        <v>1715625000</v>
      </c>
      <c r="C15" s="19">
        <v>0.90661400000000003</v>
      </c>
      <c r="D15" s="2">
        <v>0.43622300000000003</v>
      </c>
      <c r="E15" s="20">
        <v>103000000</v>
      </c>
      <c r="F15" s="21">
        <v>14220021</v>
      </c>
      <c r="G15" s="2">
        <v>3.147859</v>
      </c>
      <c r="H15" s="22">
        <v>111926.1</v>
      </c>
      <c r="I15" s="22">
        <f>IF(G15 &lt; 'v2_Algo_int_model_May24-Pr'!ntcr, 'v2_Algo_int_model_May24-Pr'!base_int*100, IF(G15 &gt; 'v2_Algo_int_model_May24-Pr'!ctcr, 'v2_Algo_int_model_May24-Pr'!upper_limit_int*100, ('v2_Algo_int_model_May24-Pr'!base_int + ((G15 - 'v2_Algo_int_model_May24-Pr'!ntcr) / ('v2_Algo_int_model_May24-Pr'!ctcr - 'v2_Algo_int_model_May24-Pr'!ntcr)) ^ 'v2_Algo_int_model_May24-Pr'!exponent * ('v2_Algo_int_model_May24-Pr'!upper_limit_int - 'v2_Algo_int_model_May24-Pr'!base_int)) * 100))</f>
        <v>40.609573333333337</v>
      </c>
      <c r="J15" s="23">
        <f t="shared" si="0"/>
        <v>0.84257955737196166</v>
      </c>
      <c r="K15" s="24">
        <f t="shared" si="1"/>
        <v>34.216796324264223</v>
      </c>
      <c r="L15" s="5">
        <f t="shared" si="2"/>
        <v>-2.0135087337840307E-3</v>
      </c>
    </row>
    <row r="16" spans="1:19" ht="14.5">
      <c r="A16" s="18">
        <v>45427</v>
      </c>
      <c r="B16" s="2">
        <v>1715711400</v>
      </c>
      <c r="C16" s="19">
        <v>0.91946700000000003</v>
      </c>
      <c r="D16" s="2">
        <v>0.42789500000000003</v>
      </c>
      <c r="E16" s="20">
        <v>102000000</v>
      </c>
      <c r="F16" s="21">
        <v>14185662</v>
      </c>
      <c r="G16" s="2">
        <v>3.0911469999999999</v>
      </c>
      <c r="H16" s="22">
        <v>140711.6</v>
      </c>
      <c r="I16" s="22">
        <f>IF(G16 &lt; 'v2_Algo_int_model_May24-Pr'!ntcr, 'v2_Algo_int_model_May24-Pr'!base_int*100, IF(G16 &gt; 'v2_Algo_int_model_May24-Pr'!ctcr, 'v2_Algo_int_model_May24-Pr'!upper_limit_int*100, ('v2_Algo_int_model_May24-Pr'!base_int + ((G16 - 'v2_Algo_int_model_May24-Pr'!ntcr) / ('v2_Algo_int_model_May24-Pr'!ctcr - 'v2_Algo_int_model_May24-Pr'!ntcr)) ^ 'v2_Algo_int_model_May24-Pr'!exponent * ('v2_Algo_int_model_May24-Pr'!upper_limit_int - 'v2_Algo_int_model_May24-Pr'!base_int)) * 100))</f>
        <v>39.097253333333327</v>
      </c>
      <c r="J16" s="23">
        <f t="shared" si="0"/>
        <v>0.80161433424820072</v>
      </c>
      <c r="K16" s="24">
        <f t="shared" si="1"/>
        <v>31.340918701733241</v>
      </c>
      <c r="L16" s="5">
        <f t="shared" si="2"/>
        <v>-8.4048710910191393E-2</v>
      </c>
    </row>
    <row r="17" spans="1:12" ht="14.5">
      <c r="A17" s="18">
        <v>45428</v>
      </c>
      <c r="B17" s="2">
        <v>1715797800</v>
      </c>
      <c r="C17" s="19">
        <v>0.92663399999999996</v>
      </c>
      <c r="D17" s="2">
        <v>0.45286500000000002</v>
      </c>
      <c r="E17" s="20">
        <v>102000000</v>
      </c>
      <c r="F17" s="21">
        <v>14158931</v>
      </c>
      <c r="G17" s="2">
        <v>3.2741250000000002</v>
      </c>
      <c r="H17" s="22">
        <v>60516.73</v>
      </c>
      <c r="I17" s="22">
        <f>IF(G17 &lt; 'v2_Algo_int_model_May24-Pr'!ntcr, 'v2_Algo_int_model_May24-Pr'!base_int*100, IF(G17 &gt; 'v2_Algo_int_model_May24-Pr'!ctcr, 'v2_Algo_int_model_May24-Pr'!upper_limit_int*100, ('v2_Algo_int_model_May24-Pr'!base_int + ((G17 - 'v2_Algo_int_model_May24-Pr'!ntcr) / ('v2_Algo_int_model_May24-Pr'!ctcr - 'v2_Algo_int_model_May24-Pr'!ntcr)) ^ 'v2_Algo_int_model_May24-Pr'!exponent * ('v2_Algo_int_model_May24-Pr'!upper_limit_int - 'v2_Algo_int_model_May24-Pr'!base_int)) * 100))</f>
        <v>43.976666666666674</v>
      </c>
      <c r="J17" s="23">
        <f t="shared" si="0"/>
        <v>0.91451793924272962</v>
      </c>
      <c r="K17" s="24">
        <f t="shared" si="1"/>
        <v>40.217450574764449</v>
      </c>
      <c r="L17" s="5">
        <f t="shared" si="2"/>
        <v>0.28322500554332231</v>
      </c>
    </row>
    <row r="18" spans="1:12" ht="14.5">
      <c r="A18" s="18">
        <v>45429</v>
      </c>
      <c r="B18" s="2">
        <v>1715884200</v>
      </c>
      <c r="C18" s="19">
        <v>0.94217200000000001</v>
      </c>
      <c r="D18" s="2">
        <v>0.45958199999999999</v>
      </c>
      <c r="E18" s="20">
        <v>102000000</v>
      </c>
      <c r="F18" s="21">
        <v>14118098</v>
      </c>
      <c r="G18" s="2">
        <v>3.3257439999999998</v>
      </c>
      <c r="H18" s="22">
        <v>46730.05</v>
      </c>
      <c r="I18" s="22">
        <f>IF(G18 &lt; 'v2_Algo_int_model_May24-Pr'!ntcr, 'v2_Algo_int_model_May24-Pr'!base_int*100, IF(G18 &gt; 'v2_Algo_int_model_May24-Pr'!ctcr, 'v2_Algo_int_model_May24-Pr'!upper_limit_int*100, ('v2_Algo_int_model_May24-Pr'!base_int + ((G18 - 'v2_Algo_int_model_May24-Pr'!ntcr) / ('v2_Algo_int_model_May24-Pr'!ctcr - 'v2_Algo_int_model_May24-Pr'!ntcr)) ^ 'v2_Algo_int_model_May24-Pr'!exponent * ('v2_Algo_int_model_May24-Pr'!upper_limit_int - 'v2_Algo_int_model_May24-Pr'!base_int)) * 100))</f>
        <v>45.353173333333331</v>
      </c>
      <c r="J18" s="23">
        <f t="shared" si="0"/>
        <v>0.93380121033300667</v>
      </c>
      <c r="K18" s="24">
        <f t="shared" si="1"/>
        <v>42.350848151109304</v>
      </c>
      <c r="L18" s="5">
        <f t="shared" si="2"/>
        <v>5.304656426142329E-2</v>
      </c>
    </row>
    <row r="19" spans="1:12" ht="14.5">
      <c r="A19" s="18">
        <v>45430</v>
      </c>
      <c r="B19" s="2">
        <v>1715970600</v>
      </c>
      <c r="C19" s="19">
        <v>0.935419</v>
      </c>
      <c r="D19" s="2">
        <v>0.481736</v>
      </c>
      <c r="E19" s="20">
        <v>102000000</v>
      </c>
      <c r="F19" s="21">
        <v>14062504</v>
      </c>
      <c r="G19" s="2">
        <v>3.483104</v>
      </c>
      <c r="H19" s="22">
        <v>26202.7</v>
      </c>
      <c r="I19" s="22">
        <f>IF(G19 &lt; 'v2_Algo_int_model_May24-Pr'!ntcr, 'v2_Algo_int_model_May24-Pr'!base_int*100, IF(G19 &gt; 'v2_Algo_int_model_May24-Pr'!ctcr, 'v2_Algo_int_model_May24-Pr'!upper_limit_int*100, ('v2_Algo_int_model_May24-Pr'!base_int + ((G19 - 'v2_Algo_int_model_May24-Pr'!ntcr) / ('v2_Algo_int_model_May24-Pr'!ctcr - 'v2_Algo_int_model_May24-Pr'!ntcr)) ^ 'v2_Algo_int_model_May24-Pr'!exponent * ('v2_Algo_int_model_May24-Pr'!upper_limit_int - 'v2_Algo_int_model_May24-Pr'!base_int)) * 100))</f>
        <v>49.549439999999997</v>
      </c>
      <c r="J19" s="23">
        <f t="shared" si="0"/>
        <v>0.96273394837789916</v>
      </c>
      <c r="K19" s="24">
        <f t="shared" si="1"/>
        <v>47.702928011113812</v>
      </c>
      <c r="L19" s="5">
        <f t="shared" si="2"/>
        <v>0.12637479752254555</v>
      </c>
    </row>
    <row r="20" spans="1:12" ht="14.5">
      <c r="A20" s="18">
        <v>45431</v>
      </c>
      <c r="B20" s="2">
        <v>1716057000</v>
      </c>
      <c r="C20" s="19">
        <v>0.92297499999999999</v>
      </c>
      <c r="D20" s="2">
        <v>0.48204599999999997</v>
      </c>
      <c r="E20" s="20">
        <v>102000000</v>
      </c>
      <c r="F20" s="21">
        <v>14062729</v>
      </c>
      <c r="G20" s="2">
        <v>3.4866410000000001</v>
      </c>
      <c r="H20" s="22">
        <v>23597.94</v>
      </c>
      <c r="I20" s="22">
        <f>IF(G20 &lt; 'v2_Algo_int_model_May24-Pr'!ntcr, 'v2_Algo_int_model_May24-Pr'!base_int*100, IF(G20 &gt; 'v2_Algo_int_model_May24-Pr'!ctcr, 'v2_Algo_int_model_May24-Pr'!upper_limit_int*100, ('v2_Algo_int_model_May24-Pr'!base_int + ((G20 - 'v2_Algo_int_model_May24-Pr'!ntcr) / ('v2_Algo_int_model_May24-Pr'!ctcr - 'v2_Algo_int_model_May24-Pr'!ntcr)) ^ 'v2_Algo_int_model_May24-Pr'!exponent * ('v2_Algo_int_model_May24-Pr'!upper_limit_int - 'v2_Algo_int_model_May24-Pr'!base_int)) * 100))</f>
        <v>49.64376</v>
      </c>
      <c r="J20" s="23">
        <f t="shared" si="0"/>
        <v>0.96643903185505464</v>
      </c>
      <c r="K20" s="24">
        <f t="shared" si="1"/>
        <v>47.977667352044691</v>
      </c>
      <c r="L20" s="5">
        <f t="shared" si="2"/>
        <v>5.7593810775486975E-3</v>
      </c>
    </row>
    <row r="21" spans="1:12" ht="15.75" customHeight="1">
      <c r="A21" s="28">
        <v>45432</v>
      </c>
      <c r="B21" s="2">
        <v>1716143400</v>
      </c>
      <c r="C21" s="19">
        <v>0.95326999999999995</v>
      </c>
      <c r="D21" s="2">
        <v>0.46745399999999998</v>
      </c>
      <c r="E21" s="20">
        <v>102000000</v>
      </c>
      <c r="F21" s="21">
        <v>14070125</v>
      </c>
      <c r="G21" s="2">
        <v>3.379248</v>
      </c>
      <c r="H21" s="22">
        <v>36301.660000000003</v>
      </c>
      <c r="I21" s="22">
        <f>IF(G21 &lt; 'v2_Algo_int_model_May24-Pr'!ntcr, 'v2_Algo_int_model_May24-Pr'!base_int*100, IF(G21 &gt; 'v2_Algo_int_model_May24-Pr'!ctcr, 'v2_Algo_int_model_May24-Pr'!upper_limit_int*100, ('v2_Algo_int_model_May24-Pr'!base_int + ((G21 - 'v2_Algo_int_model_May24-Pr'!ntcr) / ('v2_Algo_int_model_May24-Pr'!ctcr - 'v2_Algo_int_model_May24-Pr'!ntcr)) ^ 'v2_Algo_int_model_May24-Pr'!exponent * ('v2_Algo_int_model_May24-Pr'!upper_limit_int - 'v2_Algo_int_model_May24-Pr'!base_int)) * 100))</f>
        <v>46.779946666666675</v>
      </c>
      <c r="J21" s="23">
        <f t="shared" si="0"/>
        <v>0.94839895167953381</v>
      </c>
      <c r="K21" s="24">
        <f t="shared" si="1"/>
        <v>44.36605237829118</v>
      </c>
      <c r="L21" s="5">
        <f t="shared" si="2"/>
        <v>-7.5277002261336379E-2</v>
      </c>
    </row>
    <row r="22" spans="1:12" ht="15.75" customHeight="1">
      <c r="A22" s="18">
        <v>45433</v>
      </c>
      <c r="B22" s="2">
        <v>1716229800</v>
      </c>
      <c r="C22" s="19">
        <v>0.93499299999999996</v>
      </c>
      <c r="D22" s="2">
        <v>0.50172300000000003</v>
      </c>
      <c r="E22" s="20">
        <v>100000000</v>
      </c>
      <c r="F22" s="21">
        <v>13779878</v>
      </c>
      <c r="G22" s="2">
        <v>3.655189</v>
      </c>
      <c r="H22" s="22">
        <v>0.962538</v>
      </c>
      <c r="I22" s="22">
        <f>IF(G22 &lt; 'v2_Algo_int_model_May24-Pr'!ntcr, 'v2_Algo_int_model_May24-Pr'!base_int*100, IF(G22 &gt; 'v2_Algo_int_model_May24-Pr'!ctcr, 'v2_Algo_int_model_May24-Pr'!upper_limit_int*100, ('v2_Algo_int_model_May24-Pr'!base_int + ((G22 - 'v2_Algo_int_model_May24-Pr'!ntcr) / ('v2_Algo_int_model_May24-Pr'!ctcr - 'v2_Algo_int_model_May24-Pr'!ntcr)) ^ 'v2_Algo_int_model_May24-Pr'!exponent * ('v2_Algo_int_model_May24-Pr'!upper_limit_int - 'v2_Algo_int_model_May24-Pr'!base_int)) * 100))</f>
        <v>50</v>
      </c>
      <c r="J22" s="23">
        <f t="shared" si="0"/>
        <v>0.99999860298037468</v>
      </c>
      <c r="K22" s="24">
        <f t="shared" si="1"/>
        <v>49.999930149018738</v>
      </c>
      <c r="L22" s="5">
        <f t="shared" si="2"/>
        <v>0.12698623088414052</v>
      </c>
    </row>
    <row r="23" spans="1:12" ht="15.75" customHeight="1">
      <c r="A23" s="18">
        <v>45434</v>
      </c>
      <c r="B23" s="2">
        <v>1716316200</v>
      </c>
      <c r="C23" s="19">
        <v>0.92443500000000001</v>
      </c>
      <c r="D23" s="2">
        <v>0.494722</v>
      </c>
      <c r="E23" s="20">
        <v>100000000</v>
      </c>
      <c r="F23" s="21">
        <v>13814144</v>
      </c>
      <c r="G23" s="2">
        <v>3.5953529999999998</v>
      </c>
      <c r="H23" s="22">
        <v>39.262659999999997</v>
      </c>
      <c r="I23" s="22">
        <f>IF(G23 &lt; 'v2_Algo_int_model_May24-Pr'!ntcr, 'v2_Algo_int_model_May24-Pr'!base_int*100, IF(G23 &gt; 'v2_Algo_int_model_May24-Pr'!ctcr, 'v2_Algo_int_model_May24-Pr'!upper_limit_int*100, ('v2_Algo_int_model_May24-Pr'!base_int + ((G23 - 'v2_Algo_int_model_May24-Pr'!ntcr) / ('v2_Algo_int_model_May24-Pr'!ctcr - 'v2_Algo_int_model_May24-Pr'!ntcr)) ^ 'v2_Algo_int_model_May24-Pr'!exponent * ('v2_Algo_int_model_May24-Pr'!upper_limit_int - 'v2_Algo_int_model_May24-Pr'!base_int)) * 100))</f>
        <v>50</v>
      </c>
      <c r="J23" s="23">
        <f t="shared" si="0"/>
        <v>0.999943155855332</v>
      </c>
      <c r="K23" s="24">
        <f t="shared" si="1"/>
        <v>49.9971577927666</v>
      </c>
      <c r="L23" s="5">
        <f t="shared" si="2"/>
        <v>-5.5447202503611237E-5</v>
      </c>
    </row>
    <row r="24" spans="1:12" ht="15.75" customHeight="1">
      <c r="A24" s="18">
        <v>45435</v>
      </c>
      <c r="B24" s="2">
        <v>1716402600</v>
      </c>
      <c r="C24" s="19">
        <v>0.91882399999999997</v>
      </c>
      <c r="D24" s="2">
        <v>0.48320200000000002</v>
      </c>
      <c r="E24" s="20">
        <v>100000000</v>
      </c>
      <c r="F24" s="21">
        <v>13810259</v>
      </c>
      <c r="G24" s="2">
        <v>3.5109680000000001</v>
      </c>
      <c r="H24" s="22">
        <v>0.49998500000000001</v>
      </c>
      <c r="I24" s="22">
        <f>IF(G24 &lt; 'v2_Algo_int_model_May24-Pr'!ntcr, 'v2_Algo_int_model_May24-Pr'!base_int*100, IF(G24 &gt; 'v2_Algo_int_model_May24-Pr'!ctcr, 'v2_Algo_int_model_May24-Pr'!upper_limit_int*100, ('v2_Algo_int_model_May24-Pr'!base_int + ((G24 - 'v2_Algo_int_model_May24-Pr'!ntcr) / ('v2_Algo_int_model_May24-Pr'!ctcr - 'v2_Algo_int_model_May24-Pr'!ntcr)) ^ 'v2_Algo_int_model_May24-Pr'!exponent * ('v2_Algo_int_model_May24-Pr'!upper_limit_int - 'v2_Algo_int_model_May24-Pr'!base_int)) * 100))</f>
        <v>50</v>
      </c>
      <c r="J24" s="23">
        <f t="shared" si="0"/>
        <v>0.9999992759223415</v>
      </c>
      <c r="K24" s="24">
        <f t="shared" si="1"/>
        <v>49.999963796117072</v>
      </c>
      <c r="L24" s="5">
        <f t="shared" si="2"/>
        <v>5.6123257287987727E-5</v>
      </c>
    </row>
    <row r="25" spans="1:12" ht="15.75" customHeight="1">
      <c r="A25" s="18">
        <v>45436</v>
      </c>
      <c r="B25" s="2">
        <v>1716489000</v>
      </c>
      <c r="C25" s="19">
        <v>0.91937500000000005</v>
      </c>
      <c r="D25" s="2">
        <v>0.46534300000000001</v>
      </c>
      <c r="E25" s="20">
        <v>100000000</v>
      </c>
      <c r="F25" s="21">
        <v>13816357</v>
      </c>
      <c r="G25" s="2">
        <v>3.3789229999999999</v>
      </c>
      <c r="H25" s="22">
        <v>6.3952299999999997</v>
      </c>
      <c r="I25" s="22">
        <f>IF(G25 &lt; 'v2_Algo_int_model_May24-Pr'!ntcr, 'v2_Algo_int_model_May24-Pr'!base_int*100, IF(G25 &gt; 'v2_Algo_int_model_May24-Pr'!ctcr, 'v2_Algo_int_model_May24-Pr'!upper_limit_int*100, ('v2_Algo_int_model_May24-Pr'!base_int + ((G25 - 'v2_Algo_int_model_May24-Pr'!ntcr) / ('v2_Algo_int_model_May24-Pr'!ctcr - 'v2_Algo_int_model_May24-Pr'!ntcr)) ^ 'v2_Algo_int_model_May24-Pr'!exponent * ('v2_Algo_int_model_May24-Pr'!upper_limit_int - 'v2_Algo_int_model_May24-Pr'!base_int)) * 100))</f>
        <v>46.771280000000004</v>
      </c>
      <c r="J25" s="23">
        <f t="shared" si="0"/>
        <v>0.99999074252351761</v>
      </c>
      <c r="K25" s="24">
        <f t="shared" si="1"/>
        <v>46.770847015975356</v>
      </c>
      <c r="L25" s="5">
        <f t="shared" si="2"/>
        <v>-6.4582382365494517E-2</v>
      </c>
    </row>
    <row r="26" spans="1:12" ht="15.75" customHeight="1">
      <c r="A26" s="18">
        <v>45437</v>
      </c>
      <c r="B26" s="2">
        <v>1716575400</v>
      </c>
      <c r="C26" s="19">
        <v>0.92050399999999999</v>
      </c>
      <c r="D26" s="2">
        <v>0.45962799999999998</v>
      </c>
      <c r="E26" s="20">
        <v>100000000</v>
      </c>
      <c r="F26" s="21">
        <v>13793364</v>
      </c>
      <c r="G26" s="2">
        <v>3.338069</v>
      </c>
      <c r="H26" s="22">
        <v>1.983671</v>
      </c>
      <c r="I26" s="22">
        <f>IF(G26 &lt; 'v2_Algo_int_model_May24-Pr'!ntcr, 'v2_Algo_int_model_May24-Pr'!base_int*100, IF(G26 &gt; 'v2_Algo_int_model_May24-Pr'!ctcr, 'v2_Algo_int_model_May24-Pr'!upper_limit_int*100, ('v2_Algo_int_model_May24-Pr'!base_int + ((G26 - 'v2_Algo_int_model_May24-Pr'!ntcr) / ('v2_Algo_int_model_May24-Pr'!ctcr - 'v2_Algo_int_model_May24-Pr'!ntcr)) ^ 'v2_Algo_int_model_May24-Pr'!exponent * ('v2_Algo_int_model_May24-Pr'!upper_limit_int - 'v2_Algo_int_model_May24-Pr'!base_int)) * 100))</f>
        <v>45.681840000000008</v>
      </c>
      <c r="J26" s="23">
        <f t="shared" si="0"/>
        <v>0.99999712373138272</v>
      </c>
      <c r="K26" s="24">
        <f t="shared" si="1"/>
        <v>45.681708606757233</v>
      </c>
      <c r="L26" s="5">
        <f t="shared" si="2"/>
        <v>-2.3286694141889441E-2</v>
      </c>
    </row>
    <row r="27" spans="1:12" ht="15.75" customHeight="1">
      <c r="A27" s="18">
        <v>45438</v>
      </c>
      <c r="B27" s="2">
        <v>1716661800</v>
      </c>
      <c r="C27" s="19">
        <v>0.93610499999999996</v>
      </c>
      <c r="D27" s="2">
        <v>0.461978</v>
      </c>
      <c r="E27" s="20">
        <v>101000000</v>
      </c>
      <c r="F27" s="21">
        <v>13913816</v>
      </c>
      <c r="G27" s="2">
        <v>3.3444050000000001</v>
      </c>
      <c r="H27" s="22">
        <v>1.403688</v>
      </c>
      <c r="I27" s="22">
        <f>IF(G27 &lt; 'v2_Algo_int_model_May24-Pr'!ntcr, 'v2_Algo_int_model_May24-Pr'!base_int*100, IF(G27 &gt; 'v2_Algo_int_model_May24-Pr'!ctcr, 'v2_Algo_int_model_May24-Pr'!upper_limit_int*100, ('v2_Algo_int_model_May24-Pr'!base_int + ((G27 - 'v2_Algo_int_model_May24-Pr'!ntcr) / ('v2_Algo_int_model_May24-Pr'!ctcr - 'v2_Algo_int_model_May24-Pr'!ntcr)) ^ 'v2_Algo_int_model_May24-Pr'!exponent * ('v2_Algo_int_model_May24-Pr'!upper_limit_int - 'v2_Algo_int_model_May24-Pr'!base_int)) * 100))</f>
        <v>45.8508</v>
      </c>
      <c r="J27" s="23">
        <f t="shared" si="0"/>
        <v>0.99999798231053216</v>
      </c>
      <c r="K27" s="24">
        <f t="shared" si="1"/>
        <v>45.850707487323746</v>
      </c>
      <c r="L27" s="5">
        <f t="shared" si="2"/>
        <v>3.6994868563544614E-3</v>
      </c>
    </row>
    <row r="28" spans="1:12" ht="15.75" customHeight="1">
      <c r="A28" s="18">
        <v>45439</v>
      </c>
      <c r="B28" s="2">
        <v>1716748200</v>
      </c>
      <c r="C28" s="19">
        <v>0.92150799999999999</v>
      </c>
      <c r="D28" s="2">
        <v>0.45830399999999999</v>
      </c>
      <c r="E28" s="20">
        <v>101000000</v>
      </c>
      <c r="F28" s="21">
        <v>13969677</v>
      </c>
      <c r="G28" s="2">
        <v>3.3230740000000001</v>
      </c>
      <c r="H28" s="22">
        <v>7.4585790000000003</v>
      </c>
      <c r="I28" s="22">
        <f>IF(G28 &lt; 'v2_Algo_int_model_May24-Pr'!ntcr, 'v2_Algo_int_model_May24-Pr'!base_int*100, IF(G28 &gt; 'v2_Algo_int_model_May24-Pr'!ctcr, 'v2_Algo_int_model_May24-Pr'!upper_limit_int*100, ('v2_Algo_int_model_May24-Pr'!base_int + ((G28 - 'v2_Algo_int_model_May24-Pr'!ntcr) / ('v2_Algo_int_model_May24-Pr'!ctcr - 'v2_Algo_int_model_May24-Pr'!ntcr)) ^ 'v2_Algo_int_model_May24-Pr'!exponent * ('v2_Algo_int_model_May24-Pr'!upper_limit_int - 'v2_Algo_int_model_May24-Pr'!base_int)) * 100))</f>
        <v>45.281973333333333</v>
      </c>
      <c r="J28" s="23">
        <f t="shared" si="0"/>
        <v>0.99998932175883526</v>
      </c>
      <c r="K28" s="24">
        <f t="shared" si="1"/>
        <v>45.281489801501664</v>
      </c>
      <c r="L28" s="5">
        <f t="shared" si="2"/>
        <v>-1.2414588934738902E-2</v>
      </c>
    </row>
    <row r="29" spans="1:12" ht="15.75" customHeight="1">
      <c r="A29" s="18">
        <v>45440</v>
      </c>
      <c r="B29" s="2">
        <v>1716834600</v>
      </c>
      <c r="C29" s="19">
        <v>0.92946399999999996</v>
      </c>
      <c r="D29" s="2">
        <v>0.46795799999999999</v>
      </c>
      <c r="E29" s="20">
        <v>101000000</v>
      </c>
      <c r="F29" s="21">
        <v>13967107</v>
      </c>
      <c r="G29" s="2">
        <v>3.3909609999999999</v>
      </c>
      <c r="H29" s="22">
        <v>0</v>
      </c>
      <c r="I29" s="22">
        <f>IF(G29 &lt; 'v2_Algo_int_model_May24-Pr'!ntcr, 'v2_Algo_int_model_May24-Pr'!base_int*100, IF(G29 &gt; 'v2_Algo_int_model_May24-Pr'!ctcr, 'v2_Algo_int_model_May24-Pr'!upper_limit_int*100, ('v2_Algo_int_model_May24-Pr'!base_int + ((G29 - 'v2_Algo_int_model_May24-Pr'!ntcr) / ('v2_Algo_int_model_May24-Pr'!ctcr - 'v2_Algo_int_model_May24-Pr'!ntcr)) ^ 'v2_Algo_int_model_May24-Pr'!exponent * ('v2_Algo_int_model_May24-Pr'!upper_limit_int - 'v2_Algo_int_model_May24-Pr'!base_int)) * 100))</f>
        <v>47.092293333333338</v>
      </c>
      <c r="J29" s="23">
        <f t="shared" si="0"/>
        <v>1</v>
      </c>
      <c r="K29" s="24">
        <f t="shared" si="1"/>
        <v>47.092293333333338</v>
      </c>
      <c r="L29" s="5">
        <f t="shared" si="2"/>
        <v>3.9989928329867475E-2</v>
      </c>
    </row>
    <row r="30" spans="1:12" ht="15.75" customHeight="1">
      <c r="A30" s="18">
        <v>45441</v>
      </c>
      <c r="B30" s="2">
        <v>1716921000</v>
      </c>
      <c r="C30" s="19">
        <v>0.91504799999999997</v>
      </c>
      <c r="D30" s="2">
        <v>0.45682600000000001</v>
      </c>
      <c r="E30" s="20">
        <v>101000000</v>
      </c>
      <c r="F30" s="21">
        <v>13957679</v>
      </c>
      <c r="G30" s="2">
        <v>3.3090440000000001</v>
      </c>
      <c r="H30" s="22">
        <v>2.8423940000000001</v>
      </c>
      <c r="I30" s="22">
        <f>IF(G30 &lt; 'v2_Algo_int_model_May24-Pr'!ntcr, 'v2_Algo_int_model_May24-Pr'!base_int*100, IF(G30 &gt; 'v2_Algo_int_model_May24-Pr'!ctcr, 'v2_Algo_int_model_May24-Pr'!upper_limit_int*100, ('v2_Algo_int_model_May24-Pr'!base_int + ((G30 - 'v2_Algo_int_model_May24-Pr'!ntcr) / ('v2_Algo_int_model_May24-Pr'!ctcr - 'v2_Algo_int_model_May24-Pr'!ntcr)) ^ 'v2_Algo_int_model_May24-Pr'!exponent * ('v2_Algo_int_model_May24-Pr'!upper_limit_int - 'v2_Algo_int_model_May24-Pr'!base_int)) * 100))</f>
        <v>44.90784</v>
      </c>
      <c r="J30" s="23">
        <f t="shared" si="0"/>
        <v>0.99999592712513308</v>
      </c>
      <c r="K30" s="24">
        <f t="shared" si="1"/>
        <v>44.907657095987133</v>
      </c>
      <c r="L30" s="5">
        <f t="shared" si="2"/>
        <v>-4.6390525555480955E-2</v>
      </c>
    </row>
    <row r="31" spans="1:12" ht="15.75" customHeight="1">
      <c r="A31" s="18">
        <v>45442</v>
      </c>
      <c r="B31" s="2">
        <v>1717007400</v>
      </c>
      <c r="C31" s="19">
        <v>0.90057399999999999</v>
      </c>
      <c r="D31" s="2">
        <v>0.450739</v>
      </c>
      <c r="E31" s="20">
        <v>101000000</v>
      </c>
      <c r="F31" s="21">
        <v>13948269</v>
      </c>
      <c r="G31" s="2">
        <v>3.2662429999999998</v>
      </c>
      <c r="H31" s="22">
        <v>162.81710000000001</v>
      </c>
      <c r="I31" s="22">
        <f>IF(G31 &lt; 'v2_Algo_int_model_May24-Pr'!ntcr, 'v2_Algo_int_model_May24-Pr'!base_int*100, IF(G31 &gt; 'v2_Algo_int_model_May24-Pr'!ctcr, 'v2_Algo_int_model_May24-Pr'!upper_limit_int*100, ('v2_Algo_int_model_May24-Pr'!base_int + ((G31 - 'v2_Algo_int_model_May24-Pr'!ntcr) / ('v2_Algo_int_model_May24-Pr'!ctcr - 'v2_Algo_int_model_May24-Pr'!ntcr)) ^ 'v2_Algo_int_model_May24-Pr'!exponent * ('v2_Algo_int_model_May24-Pr'!upper_limit_int - 'v2_Algo_int_model_May24-Pr'!base_int)) * 100))</f>
        <v>43.766479999999994</v>
      </c>
      <c r="J31" s="23">
        <f t="shared" si="0"/>
        <v>0.99976654149701305</v>
      </c>
      <c r="K31" s="24">
        <f t="shared" si="1"/>
        <v>43.756262343098186</v>
      </c>
      <c r="L31" s="5">
        <f t="shared" si="2"/>
        <v>-2.5639163281841126E-2</v>
      </c>
    </row>
    <row r="32" spans="1:12" ht="15.75" customHeight="1">
      <c r="A32" s="18">
        <v>45443</v>
      </c>
      <c r="B32" s="2">
        <v>1717093800</v>
      </c>
      <c r="C32" s="19">
        <v>0.90168599999999999</v>
      </c>
      <c r="D32" s="2">
        <v>0.44634000000000001</v>
      </c>
      <c r="E32" s="20">
        <v>101000000</v>
      </c>
      <c r="F32" s="21">
        <v>13937676</v>
      </c>
      <c r="G32" s="2">
        <v>3.2356590000000001</v>
      </c>
      <c r="H32" s="22">
        <v>32.717480000000002</v>
      </c>
      <c r="I32" s="22">
        <f>IF(G32 &lt; 'v2_Algo_int_model_May24-Pr'!ntcr, 'v2_Algo_int_model_May24-Pr'!base_int*100, IF(G32 &gt; 'v2_Algo_int_model_May24-Pr'!ctcr, 'v2_Algo_int_model_May24-Pr'!upper_limit_int*100, ('v2_Algo_int_model_May24-Pr'!base_int + ((G32 - 'v2_Algo_int_model_May24-Pr'!ntcr) / ('v2_Algo_int_model_May24-Pr'!ctcr - 'v2_Algo_int_model_May24-Pr'!ntcr)) ^ 'v2_Algo_int_model_May24-Pr'!exponent * ('v2_Algo_int_model_May24-Pr'!upper_limit_int - 'v2_Algo_int_model_May24-Pr'!base_int)) * 100))</f>
        <v>42.950906666666668</v>
      </c>
      <c r="J32" s="23">
        <f t="shared" si="0"/>
        <v>0.99995305174262916</v>
      </c>
      <c r="K32" s="24">
        <f t="shared" si="1"/>
        <v>42.948890196446172</v>
      </c>
      <c r="L32" s="5">
        <f t="shared" si="2"/>
        <v>-1.845157934928976E-2</v>
      </c>
    </row>
    <row r="33" spans="1:12" ht="15.75" customHeight="1">
      <c r="A33" s="18">
        <v>45444</v>
      </c>
      <c r="B33" s="2">
        <v>1717180200</v>
      </c>
      <c r="C33" s="19">
        <v>0.89909700000000004</v>
      </c>
      <c r="D33" s="2">
        <v>0.44753599999999999</v>
      </c>
      <c r="E33" s="20">
        <v>101000000</v>
      </c>
      <c r="F33" s="21">
        <v>13930791</v>
      </c>
      <c r="G33" s="2">
        <v>3.2450209999999999</v>
      </c>
      <c r="H33" s="22">
        <v>2.4292029999999998</v>
      </c>
      <c r="I33" s="22">
        <f>IF(G33 &lt; 'v2_Algo_int_model_May24-Pr'!ntcr, 'v2_Algo_int_model_May24-Pr'!base_int*100, IF(G33 &gt; 'v2_Algo_int_model_May24-Pr'!ctcr, 'v2_Algo_int_model_May24-Pr'!upper_limit_int*100, ('v2_Algo_int_model_May24-Pr'!base_int + ((G33 - 'v2_Algo_int_model_May24-Pr'!ntcr) / ('v2_Algo_int_model_May24-Pr'!ctcr - 'v2_Algo_int_model_May24-Pr'!ntcr)) ^ 'v2_Algo_int_model_May24-Pr'!exponent * ('v2_Algo_int_model_May24-Pr'!upper_limit_int - 'v2_Algo_int_model_May24-Pr'!base_int)) * 100))</f>
        <v>43.200559999999996</v>
      </c>
      <c r="J33" s="23">
        <f t="shared" si="0"/>
        <v>0.99999651246939247</v>
      </c>
      <c r="K33" s="24">
        <f t="shared" si="1"/>
        <v>43.200409336724732</v>
      </c>
      <c r="L33" s="5">
        <f t="shared" si="2"/>
        <v>5.8562430630482165E-3</v>
      </c>
    </row>
    <row r="34" spans="1:12" ht="15.75" customHeight="1">
      <c r="A34" s="18">
        <v>45445</v>
      </c>
      <c r="B34" s="2">
        <v>1717266600</v>
      </c>
      <c r="C34" s="19">
        <v>0.90035900000000002</v>
      </c>
      <c r="D34" s="2">
        <v>0.44986999999999999</v>
      </c>
      <c r="E34" s="20">
        <v>102000000</v>
      </c>
      <c r="F34" s="21">
        <v>14126848</v>
      </c>
      <c r="G34" s="2">
        <v>3.2585160000000002</v>
      </c>
      <c r="H34" s="22">
        <v>1.772025</v>
      </c>
      <c r="I34" s="22">
        <f>IF(G34 &lt; 'v2_Algo_int_model_May24-Pr'!ntcr, 'v2_Algo_int_model_May24-Pr'!base_int*100, IF(G34 &gt; 'v2_Algo_int_model_May24-Pr'!ctcr, 'v2_Algo_int_model_May24-Pr'!upper_limit_int*100, ('v2_Algo_int_model_May24-Pr'!base_int + ((G34 - 'v2_Algo_int_model_May24-Pr'!ntcr) / ('v2_Algo_int_model_May24-Pr'!ctcr - 'v2_Algo_int_model_May24-Pr'!ntcr)) ^ 'v2_Algo_int_model_May24-Pr'!exponent * ('v2_Algo_int_model_May24-Pr'!upper_limit_int - 'v2_Algo_int_model_May24-Pr'!base_int)) * 100))</f>
        <v>43.560426666666672</v>
      </c>
      <c r="J34" s="23">
        <f t="shared" si="0"/>
        <v>0.99999749126627535</v>
      </c>
      <c r="K34" s="24">
        <f t="shared" si="1"/>
        <v>43.56031738515523</v>
      </c>
      <c r="L34" s="5">
        <f t="shared" si="2"/>
        <v>8.3311258841369806E-3</v>
      </c>
    </row>
    <row r="35" spans="1:12" ht="15.75" customHeight="1">
      <c r="A35" s="18">
        <v>45446</v>
      </c>
      <c r="B35" s="2">
        <v>1717353000</v>
      </c>
      <c r="C35" s="19">
        <v>0.90119899999999997</v>
      </c>
      <c r="D35" s="2">
        <v>0.446384</v>
      </c>
      <c r="E35" s="20">
        <v>102000000</v>
      </c>
      <c r="F35" s="21">
        <v>14116224</v>
      </c>
      <c r="G35" s="2">
        <v>3.2352650000000001</v>
      </c>
      <c r="H35" s="22">
        <v>3.203703</v>
      </c>
      <c r="I35" s="22">
        <f>IF(G35 &lt; 'v2_Algo_int_model_May24-Pr'!ntcr, 'v2_Algo_int_model_May24-Pr'!base_int*100, IF(G35 &gt; 'v2_Algo_int_model_May24-Pr'!ctcr, 'v2_Algo_int_model_May24-Pr'!upper_limit_int*100, ('v2_Algo_int_model_May24-Pr'!base_int + ((G35 - 'v2_Algo_int_model_May24-Pr'!ntcr) / ('v2_Algo_int_model_May24-Pr'!ctcr - 'v2_Algo_int_model_May24-Pr'!ntcr)) ^ 'v2_Algo_int_model_May24-Pr'!exponent * ('v2_Algo_int_model_May24-Pr'!upper_limit_int - 'v2_Algo_int_model_May24-Pr'!base_int)) * 100))</f>
        <v>42.940400000000004</v>
      </c>
      <c r="J35" s="23">
        <f t="shared" si="0"/>
        <v>0.99999546096321512</v>
      </c>
      <c r="K35" s="24">
        <f t="shared" si="1"/>
        <v>42.940205091944847</v>
      </c>
      <c r="L35" s="5">
        <f t="shared" si="2"/>
        <v>-1.4235715679649985E-2</v>
      </c>
    </row>
    <row r="36" spans="1:12" ht="15.75" customHeight="1">
      <c r="A36" s="18">
        <v>45447</v>
      </c>
      <c r="B36" s="2">
        <v>1717439400</v>
      </c>
      <c r="C36" s="19">
        <v>0.929114</v>
      </c>
      <c r="D36" s="2">
        <v>0.45680500000000002</v>
      </c>
      <c r="E36" s="20">
        <v>102000000</v>
      </c>
      <c r="F36" s="21">
        <v>14107037</v>
      </c>
      <c r="G36" s="2">
        <v>3.3139400000000001</v>
      </c>
      <c r="H36" s="22">
        <v>0.21954199999999999</v>
      </c>
      <c r="I36" s="22">
        <f>IF(G36 &lt; 'v2_Algo_int_model_May24-Pr'!ntcr, 'v2_Algo_int_model_May24-Pr'!base_int*100, IF(G36 &gt; 'v2_Algo_int_model_May24-Pr'!ctcr, 'v2_Algo_int_model_May24-Pr'!upper_limit_int*100, ('v2_Algo_int_model_May24-Pr'!base_int + ((G36 - 'v2_Algo_int_model_May24-Pr'!ntcr) / ('v2_Algo_int_model_May24-Pr'!ctcr - 'v2_Algo_int_model_May24-Pr'!ntcr)) ^ 'v2_Algo_int_model_May24-Pr'!exponent * ('v2_Algo_int_model_May24-Pr'!upper_limit_int - 'v2_Algo_int_model_May24-Pr'!base_int)) * 100))</f>
        <v>45.038400000000003</v>
      </c>
      <c r="J36" s="23">
        <f t="shared" si="0"/>
        <v>0.99999968874824674</v>
      </c>
      <c r="K36" s="24">
        <f t="shared" si="1"/>
        <v>45.038385981719038</v>
      </c>
      <c r="L36" s="5">
        <f t="shared" si="2"/>
        <v>4.8862852081900998E-2</v>
      </c>
    </row>
    <row r="37" spans="1:12" ht="15.75" customHeight="1">
      <c r="A37" s="18">
        <v>45448</v>
      </c>
      <c r="B37" s="2">
        <v>1717525800</v>
      </c>
      <c r="C37" s="19">
        <v>0.93745400000000001</v>
      </c>
      <c r="D37" s="2">
        <v>0.46141599999999999</v>
      </c>
      <c r="E37" s="20">
        <v>102000000</v>
      </c>
      <c r="F37" s="21">
        <v>13998717</v>
      </c>
      <c r="G37" s="2">
        <v>3.368185</v>
      </c>
      <c r="H37" s="22">
        <v>0.128691</v>
      </c>
      <c r="I37" s="22">
        <f>IF(G37 &lt; 'v2_Algo_int_model_May24-Pr'!ntcr, 'v2_Algo_int_model_May24-Pr'!base_int*100, IF(G37 &gt; 'v2_Algo_int_model_May24-Pr'!ctcr, 'v2_Algo_int_model_May24-Pr'!upper_limit_int*100, ('v2_Algo_int_model_May24-Pr'!base_int + ((G37 - 'v2_Algo_int_model_May24-Pr'!ntcr) / ('v2_Algo_int_model_May24-Pr'!ctcr - 'v2_Algo_int_model_May24-Pr'!ntcr)) ^ 'v2_Algo_int_model_May24-Pr'!exponent * ('v2_Algo_int_model_May24-Pr'!upper_limit_int - 'v2_Algo_int_model_May24-Pr'!base_int)) * 100))</f>
        <v>46.484933333333331</v>
      </c>
      <c r="J37" s="23">
        <f t="shared" si="0"/>
        <v>0.99999981613886468</v>
      </c>
      <c r="K37" s="24">
        <f t="shared" si="1"/>
        <v>46.484924786560711</v>
      </c>
      <c r="L37" s="5">
        <f t="shared" si="2"/>
        <v>3.2117909496774955E-2</v>
      </c>
    </row>
    <row r="38" spans="1:12" ht="15.75" customHeight="1">
      <c r="A38" s="18">
        <v>45449</v>
      </c>
      <c r="B38" s="2">
        <v>1717612200</v>
      </c>
      <c r="C38" s="19">
        <v>0.93213500000000005</v>
      </c>
      <c r="D38" s="2">
        <v>0.46167799999999998</v>
      </c>
      <c r="E38" s="20">
        <v>102000000</v>
      </c>
      <c r="F38" s="21">
        <v>13998898</v>
      </c>
      <c r="G38" s="2">
        <v>3.367785</v>
      </c>
      <c r="H38" s="22">
        <v>1303.046</v>
      </c>
      <c r="I38" s="22">
        <f>IF(G38 &lt; 'v2_Algo_int_model_May24-Pr'!ntcr, 'v2_Algo_int_model_May24-Pr'!base_int*100, IF(G38 &gt; 'v2_Algo_int_model_May24-Pr'!ctcr, 'v2_Algo_int_model_May24-Pr'!upper_limit_int*100, ('v2_Algo_int_model_May24-Pr'!base_int + ((G38 - 'v2_Algo_int_model_May24-Pr'!ntcr) / ('v2_Algo_int_model_May24-Pr'!ctcr - 'v2_Algo_int_model_May24-Pr'!ntcr)) ^ 'v2_Algo_int_model_May24-Pr'!exponent * ('v2_Algo_int_model_May24-Pr'!upper_limit_int - 'v2_Algo_int_model_May24-Pr'!base_int)) * 100))</f>
        <v>46.474266666666665</v>
      </c>
      <c r="J38" s="23">
        <f t="shared" si="0"/>
        <v>0.99813835917655802</v>
      </c>
      <c r="K38" s="24">
        <f t="shared" si="1"/>
        <v>46.387748274600469</v>
      </c>
      <c r="L38" s="5">
        <f t="shared" si="2"/>
        <v>-2.090495196161668E-3</v>
      </c>
    </row>
    <row r="39" spans="1:12" ht="15.75" customHeight="1">
      <c r="A39" s="18">
        <v>45450</v>
      </c>
      <c r="B39" s="2">
        <v>1717698600</v>
      </c>
      <c r="C39" s="19">
        <v>0.93703199999999998</v>
      </c>
      <c r="D39" s="2">
        <v>0.45814899999999997</v>
      </c>
      <c r="E39" s="20">
        <v>102000000</v>
      </c>
      <c r="F39" s="21">
        <v>13991836</v>
      </c>
      <c r="G39" s="2">
        <v>3.3436889999999999</v>
      </c>
      <c r="H39" s="22">
        <v>11.376609999999999</v>
      </c>
      <c r="I39" s="22">
        <f>IF(G39 &lt; 'v2_Algo_int_model_May24-Pr'!ntcr, 'v2_Algo_int_model_May24-Pr'!base_int*100, IF(G39 &gt; 'v2_Algo_int_model_May24-Pr'!ctcr, 'v2_Algo_int_model_May24-Pr'!upper_limit_int*100, ('v2_Algo_int_model_May24-Pr'!base_int + ((G39 - 'v2_Algo_int_model_May24-Pr'!ntcr) / ('v2_Algo_int_model_May24-Pr'!ctcr - 'v2_Algo_int_model_May24-Pr'!ntcr)) ^ 'v2_Algo_int_model_May24-Pr'!exponent * ('v2_Algo_int_model_May24-Pr'!upper_limit_int - 'v2_Algo_int_model_May24-Pr'!base_int)) * 100))</f>
        <v>45.831706666666662</v>
      </c>
      <c r="J39" s="23">
        <f t="shared" si="0"/>
        <v>0.99998373821705744</v>
      </c>
      <c r="K39" s="24">
        <f t="shared" si="1"/>
        <v>45.830961361400959</v>
      </c>
      <c r="L39" s="5">
        <f t="shared" si="2"/>
        <v>-1.2002887268929507E-2</v>
      </c>
    </row>
    <row r="40" spans="1:12" ht="15.75" customHeight="1">
      <c r="A40" s="18">
        <v>45451</v>
      </c>
      <c r="B40" s="2">
        <v>1717785000</v>
      </c>
      <c r="C40" s="19">
        <v>0.90659100000000004</v>
      </c>
      <c r="D40" s="2">
        <v>0.44949699999999998</v>
      </c>
      <c r="E40" s="20">
        <v>102000000</v>
      </c>
      <c r="F40" s="21">
        <v>13967497</v>
      </c>
      <c r="G40" s="2">
        <v>3.282451</v>
      </c>
      <c r="H40" s="22">
        <v>0.58128299999999999</v>
      </c>
      <c r="I40" s="22">
        <f>IF(G40 &lt; 'v2_Algo_int_model_May24-Pr'!ntcr, 'v2_Algo_int_model_May24-Pr'!base_int*100, IF(G40 &gt; 'v2_Algo_int_model_May24-Pr'!ctcr, 'v2_Algo_int_model_May24-Pr'!upper_limit_int*100, ('v2_Algo_int_model_May24-Pr'!base_int + ((G40 - 'v2_Algo_int_model_May24-Pr'!ntcr) / ('v2_Algo_int_model_May24-Pr'!ctcr - 'v2_Algo_int_model_May24-Pr'!ntcr)) ^ 'v2_Algo_int_model_May24-Pr'!exponent * ('v2_Algo_int_model_May24-Pr'!upper_limit_int - 'v2_Algo_int_model_May24-Pr'!base_int)) * 100))</f>
        <v>44.198693333333338</v>
      </c>
      <c r="J40" s="23">
        <f t="shared" si="0"/>
        <v>0.99999916766332575</v>
      </c>
      <c r="K40" s="24">
        <f t="shared" si="1"/>
        <v>44.198656545139926</v>
      </c>
      <c r="L40" s="5">
        <f t="shared" si="2"/>
        <v>-3.561576645511455E-2</v>
      </c>
    </row>
    <row r="41" spans="1:12" ht="15.75" customHeight="1">
      <c r="A41" s="18">
        <v>45452</v>
      </c>
      <c r="B41" s="2">
        <v>1717871400</v>
      </c>
      <c r="C41" s="19">
        <v>0.89534000000000002</v>
      </c>
      <c r="D41" s="2">
        <v>0.43671100000000002</v>
      </c>
      <c r="E41" s="20">
        <v>98941028</v>
      </c>
      <c r="F41" s="21">
        <v>13529671</v>
      </c>
      <c r="G41" s="2">
        <v>3.1936209999999998</v>
      </c>
      <c r="H41" s="22">
        <v>6.4224009999999998</v>
      </c>
      <c r="I41" s="22">
        <f>IF(G41 &lt; 'v2_Algo_int_model_May24-Pr'!ntcr, 'v2_Algo_int_model_May24-Pr'!base_int*100, IF(G41 &gt; 'v2_Algo_int_model_May24-Pr'!ctcr, 'v2_Algo_int_model_May24-Pr'!upper_limit_int*100, ('v2_Algo_int_model_May24-Pr'!base_int + ((G41 - 'v2_Algo_int_model_May24-Pr'!ntcr) / ('v2_Algo_int_model_May24-Pr'!ctcr - 'v2_Algo_int_model_May24-Pr'!ntcr)) ^ 'v2_Algo_int_model_May24-Pr'!exponent * ('v2_Algo_int_model_May24-Pr'!upper_limit_int - 'v2_Algo_int_model_May24-Pr'!base_int)) * 100))</f>
        <v>41.829893333333331</v>
      </c>
      <c r="J41" s="23">
        <f t="shared" si="0"/>
        <v>0.99999050619782259</v>
      </c>
      <c r="K41" s="24">
        <f t="shared" si="1"/>
        <v>41.829496208600922</v>
      </c>
      <c r="L41" s="5">
        <f t="shared" si="2"/>
        <v>-5.3602541835618633E-2</v>
      </c>
    </row>
    <row r="42" spans="1:12" ht="15.75" customHeight="1">
      <c r="A42" s="18">
        <v>45453</v>
      </c>
      <c r="B42" s="2">
        <v>1717957800</v>
      </c>
      <c r="C42" s="19">
        <v>0.90756599999999998</v>
      </c>
      <c r="D42" s="2">
        <v>0.44421699999999997</v>
      </c>
      <c r="E42" s="20">
        <v>98968127</v>
      </c>
      <c r="F42" s="21">
        <v>13515889</v>
      </c>
      <c r="G42" s="2">
        <v>3.2527140000000001</v>
      </c>
      <c r="H42" s="22">
        <v>0</v>
      </c>
      <c r="I42" s="22">
        <f>IF(G42 &lt; 'v2_Algo_int_model_May24-Pr'!ntcr, 'v2_Algo_int_model_May24-Pr'!base_int*100, IF(G42 &gt; 'v2_Algo_int_model_May24-Pr'!ctcr, 'v2_Algo_int_model_May24-Pr'!upper_limit_int*100, ('v2_Algo_int_model_May24-Pr'!base_int + ((G42 - 'v2_Algo_int_model_May24-Pr'!ntcr) / ('v2_Algo_int_model_May24-Pr'!ctcr - 'v2_Algo_int_model_May24-Pr'!ntcr)) ^ 'v2_Algo_int_model_May24-Pr'!exponent * ('v2_Algo_int_model_May24-Pr'!upper_limit_int - 'v2_Algo_int_model_May24-Pr'!base_int)) * 100))</f>
        <v>43.405706666666667</v>
      </c>
      <c r="J42" s="23">
        <f t="shared" si="0"/>
        <v>1</v>
      </c>
      <c r="K42" s="24">
        <f t="shared" si="1"/>
        <v>43.405706666666667</v>
      </c>
      <c r="L42" s="5">
        <f t="shared" si="2"/>
        <v>3.7681793971538369E-2</v>
      </c>
    </row>
    <row r="43" spans="1:12" ht="15.75" customHeight="1">
      <c r="A43" s="18">
        <v>45454</v>
      </c>
      <c r="B43" s="2">
        <v>1718044200</v>
      </c>
      <c r="C43" s="19">
        <v>0.90393299999999999</v>
      </c>
      <c r="D43" s="2">
        <v>0.44100200000000001</v>
      </c>
      <c r="E43" s="20">
        <v>98921432</v>
      </c>
      <c r="F43" s="21">
        <v>13511699</v>
      </c>
      <c r="G43" s="2">
        <v>3.22865</v>
      </c>
      <c r="H43" s="22">
        <v>0</v>
      </c>
      <c r="I43" s="22">
        <f>IF(G43 &lt; 'v2_Algo_int_model_May24-Pr'!ntcr, 'v2_Algo_int_model_May24-Pr'!base_int*100, IF(G43 &gt; 'v2_Algo_int_model_May24-Pr'!ctcr, 'v2_Algo_int_model_May24-Pr'!upper_limit_int*100, ('v2_Algo_int_model_May24-Pr'!base_int + ((G43 - 'v2_Algo_int_model_May24-Pr'!ntcr) / ('v2_Algo_int_model_May24-Pr'!ctcr - 'v2_Algo_int_model_May24-Pr'!ntcr)) ^ 'v2_Algo_int_model_May24-Pr'!exponent * ('v2_Algo_int_model_May24-Pr'!upper_limit_int - 'v2_Algo_int_model_May24-Pr'!base_int)) * 100))</f>
        <v>42.764000000000003</v>
      </c>
      <c r="J43" s="23">
        <f t="shared" si="0"/>
        <v>1</v>
      </c>
      <c r="K43" s="24">
        <f t="shared" si="1"/>
        <v>42.764000000000003</v>
      </c>
      <c r="L43" s="5">
        <f t="shared" si="2"/>
        <v>-1.4783923957156997E-2</v>
      </c>
    </row>
    <row r="44" spans="1:12" ht="15.75" customHeight="1">
      <c r="A44" s="18">
        <v>45455</v>
      </c>
      <c r="B44" s="2">
        <v>1718130600</v>
      </c>
      <c r="C44" s="19">
        <v>0.89547699999999997</v>
      </c>
      <c r="D44" s="2">
        <v>0.42183199999999998</v>
      </c>
      <c r="E44" s="20">
        <v>98669171</v>
      </c>
      <c r="F44" s="21">
        <v>13395319</v>
      </c>
      <c r="G44" s="2">
        <v>3.1071909999999998</v>
      </c>
      <c r="H44" s="22">
        <v>5.6269479999999996</v>
      </c>
      <c r="I44" s="22">
        <f>IF(G44 &lt; 'v2_Algo_int_model_May24-Pr'!ntcr, 'v2_Algo_int_model_May24-Pr'!base_int*100, IF(G44 &gt; 'v2_Algo_int_model_May24-Pr'!ctcr, 'v2_Algo_int_model_May24-Pr'!upper_limit_int*100, ('v2_Algo_int_model_May24-Pr'!base_int + ((G44 - 'v2_Algo_int_model_May24-Pr'!ntcr) / ('v2_Algo_int_model_May24-Pr'!ctcr - 'v2_Algo_int_model_May24-Pr'!ntcr)) ^ 'v2_Algo_int_model_May24-Pr'!exponent * ('v2_Algo_int_model_May24-Pr'!upper_limit_int - 'v2_Algo_int_model_May24-Pr'!base_int)) * 100))</f>
        <v>39.525093333333331</v>
      </c>
      <c r="J44" s="23">
        <f t="shared" si="0"/>
        <v>0.99999159863531428</v>
      </c>
      <c r="K44" s="24">
        <f t="shared" si="1"/>
        <v>39.52476126861</v>
      </c>
      <c r="L44" s="5">
        <f t="shared" si="2"/>
        <v>-7.5746860242026037E-2</v>
      </c>
    </row>
    <row r="45" spans="1:12" ht="15.75" customHeight="1">
      <c r="A45" s="18">
        <v>45456</v>
      </c>
      <c r="B45" s="2">
        <v>1718217000</v>
      </c>
      <c r="C45" s="19">
        <v>0.90144100000000005</v>
      </c>
      <c r="D45" s="2">
        <v>0.43762200000000001</v>
      </c>
      <c r="E45" s="20">
        <v>98684033</v>
      </c>
      <c r="F45" s="21">
        <v>13357467</v>
      </c>
      <c r="G45" s="2">
        <v>3.2331210000000001</v>
      </c>
      <c r="H45" s="22">
        <v>0</v>
      </c>
      <c r="I45" s="22">
        <f>IF(G45 &lt; 'v2_Algo_int_model_May24-Pr'!ntcr, 'v2_Algo_int_model_May24-Pr'!base_int*100, IF(G45 &gt; 'v2_Algo_int_model_May24-Pr'!ctcr, 'v2_Algo_int_model_May24-Pr'!upper_limit_int*100, ('v2_Algo_int_model_May24-Pr'!base_int + ((G45 - 'v2_Algo_int_model_May24-Pr'!ntcr) / ('v2_Algo_int_model_May24-Pr'!ctcr - 'v2_Algo_int_model_May24-Pr'!ntcr)) ^ 'v2_Algo_int_model_May24-Pr'!exponent * ('v2_Algo_int_model_May24-Pr'!upper_limit_int - 'v2_Algo_int_model_May24-Pr'!base_int)) * 100))</f>
        <v>42.883226666666673</v>
      </c>
      <c r="J45" s="23">
        <f t="shared" si="0"/>
        <v>1</v>
      </c>
      <c r="K45" s="24">
        <f t="shared" si="1"/>
        <v>42.883226666666673</v>
      </c>
      <c r="L45" s="5">
        <f t="shared" si="2"/>
        <v>8.4971174784145287E-2</v>
      </c>
    </row>
    <row r="46" spans="1:12" ht="15.75" customHeight="1">
      <c r="A46" s="18">
        <v>45457</v>
      </c>
      <c r="B46" s="2">
        <v>1718303400</v>
      </c>
      <c r="C46" s="19">
        <v>0.86146999999999996</v>
      </c>
      <c r="D46" s="2">
        <v>0.42074600000000001</v>
      </c>
      <c r="E46" s="20">
        <v>97782692</v>
      </c>
      <c r="F46" s="21">
        <v>13357644</v>
      </c>
      <c r="G46" s="2">
        <v>3.0800100000000001</v>
      </c>
      <c r="H46" s="22">
        <v>5.1699510000000002</v>
      </c>
      <c r="I46" s="22">
        <f>IF(G46 &lt; 'v2_Algo_int_model_May24-Pr'!ntcr, 'v2_Algo_int_model_May24-Pr'!base_int*100, IF(G46 &gt; 'v2_Algo_int_model_May24-Pr'!ctcr, 'v2_Algo_int_model_May24-Pr'!upper_limit_int*100, ('v2_Algo_int_model_May24-Pr'!base_int + ((G46 - 'v2_Algo_int_model_May24-Pr'!ntcr) / ('v2_Algo_int_model_May24-Pr'!ctcr - 'v2_Algo_int_model_May24-Pr'!ntcr)) ^ 'v2_Algo_int_model_May24-Pr'!exponent * ('v2_Algo_int_model_May24-Pr'!upper_limit_int - 'v2_Algo_int_model_May24-Pr'!base_int)) * 100))</f>
        <v>38.800266666666673</v>
      </c>
      <c r="J46" s="23">
        <f t="shared" si="0"/>
        <v>0.99999225918732371</v>
      </c>
      <c r="K46" s="24">
        <f t="shared" si="1"/>
        <v>38.799966321070613</v>
      </c>
      <c r="L46" s="5">
        <f t="shared" si="2"/>
        <v>-9.5218122865040722E-2</v>
      </c>
    </row>
    <row r="47" spans="1:12" ht="15.75" customHeight="1">
      <c r="A47" s="18">
        <v>45458</v>
      </c>
      <c r="B47" s="2">
        <v>1718389800</v>
      </c>
      <c r="C47" s="19">
        <v>0.87974200000000002</v>
      </c>
      <c r="D47" s="2">
        <v>0.41154200000000002</v>
      </c>
      <c r="E47" s="20">
        <v>98174018</v>
      </c>
      <c r="F47" s="21">
        <v>13306903</v>
      </c>
      <c r="G47" s="2">
        <v>3.0362230000000001</v>
      </c>
      <c r="H47" s="22">
        <v>7.578951</v>
      </c>
      <c r="I47" s="22">
        <f>IF(G47 &lt; 'v2_Algo_int_model_May24-Pr'!ntcr, 'v2_Algo_int_model_May24-Pr'!base_int*100, IF(G47 &gt; 'v2_Algo_int_model_May24-Pr'!ctcr, 'v2_Algo_int_model_May24-Pr'!upper_limit_int*100, ('v2_Algo_int_model_May24-Pr'!base_int + ((G47 - 'v2_Algo_int_model_May24-Pr'!ntcr) / ('v2_Algo_int_model_May24-Pr'!ctcr - 'v2_Algo_int_model_May24-Pr'!ntcr)) ^ 'v2_Algo_int_model_May24-Pr'!exponent * ('v2_Algo_int_model_May24-Pr'!upper_limit_int - 'v2_Algo_int_model_May24-Pr'!base_int)) * 100))</f>
        <v>37.632613333333339</v>
      </c>
      <c r="J47" s="23">
        <f t="shared" si="0"/>
        <v>0.99998860899339237</v>
      </c>
      <c r="K47" s="24">
        <f t="shared" si="1"/>
        <v>37.632184659986194</v>
      </c>
      <c r="L47" s="5">
        <f t="shared" si="2"/>
        <v>-3.0097491616899896E-2</v>
      </c>
    </row>
    <row r="48" spans="1:12" ht="15.75" customHeight="1">
      <c r="A48" s="18">
        <v>45459</v>
      </c>
      <c r="B48" s="2">
        <v>1718476200</v>
      </c>
      <c r="C48" s="19">
        <v>0.87921199999999999</v>
      </c>
      <c r="D48" s="2">
        <v>0.413719</v>
      </c>
      <c r="E48" s="20">
        <v>98157452</v>
      </c>
      <c r="F48" s="21">
        <v>13296444</v>
      </c>
      <c r="G48" s="2">
        <v>3.0541700000000001</v>
      </c>
      <c r="H48" s="22">
        <v>1.1231120000000001</v>
      </c>
      <c r="I48" s="22">
        <f>IF(G48 &lt; 'v2_Algo_int_model_May24-Pr'!ntcr, 'v2_Algo_int_model_May24-Pr'!base_int*100, IF(G48 &gt; 'v2_Algo_int_model_May24-Pr'!ctcr, 'v2_Algo_int_model_May24-Pr'!upper_limit_int*100, ('v2_Algo_int_model_May24-Pr'!base_int + ((G48 - 'v2_Algo_int_model_May24-Pr'!ntcr) / ('v2_Algo_int_model_May24-Pr'!ctcr - 'v2_Algo_int_model_May24-Pr'!ntcr)) ^ 'v2_Algo_int_model_May24-Pr'!exponent * ('v2_Algo_int_model_May24-Pr'!upper_limit_int - 'v2_Algo_int_model_May24-Pr'!base_int)) * 100))</f>
        <v>38.111200000000004</v>
      </c>
      <c r="J48" s="23">
        <f t="shared" si="0"/>
        <v>0.99999831065809774</v>
      </c>
      <c r="K48" s="24">
        <f t="shared" si="1"/>
        <v>38.111135617152897</v>
      </c>
      <c r="L48" s="5">
        <f t="shared" si="2"/>
        <v>1.2727163237906902E-2</v>
      </c>
    </row>
    <row r="49" spans="1:12" ht="15.75" customHeight="1">
      <c r="A49" s="18">
        <v>45460</v>
      </c>
      <c r="B49" s="2">
        <v>1718562600</v>
      </c>
      <c r="C49" s="19">
        <v>0.88889300000000004</v>
      </c>
      <c r="D49" s="2">
        <v>0.416188</v>
      </c>
      <c r="E49" s="20">
        <v>97917277</v>
      </c>
      <c r="F49" s="21">
        <v>13231050</v>
      </c>
      <c r="G49" s="2">
        <v>3.0800269999999998</v>
      </c>
      <c r="H49" s="22">
        <v>0.90176500000000004</v>
      </c>
      <c r="I49" s="22">
        <f>IF(G49 &lt; 'v2_Algo_int_model_May24-Pr'!ntcr, 'v2_Algo_int_model_May24-Pr'!base_int*100, IF(G49 &gt; 'v2_Algo_int_model_May24-Pr'!ctcr, 'v2_Algo_int_model_May24-Pr'!upper_limit_int*100, ('v2_Algo_int_model_May24-Pr'!base_int + ((G49 - 'v2_Algo_int_model_May24-Pr'!ntcr) / ('v2_Algo_int_model_May24-Pr'!ctcr - 'v2_Algo_int_model_May24-Pr'!ntcr)) ^ 'v2_Algo_int_model_May24-Pr'!exponent * ('v2_Algo_int_model_May24-Pr'!upper_limit_int - 'v2_Algo_int_model_May24-Pr'!base_int)) * 100))</f>
        <v>38.800719999999998</v>
      </c>
      <c r="J49" s="23">
        <f t="shared" si="0"/>
        <v>0.99999863689578683</v>
      </c>
      <c r="K49" s="24">
        <f t="shared" si="1"/>
        <v>38.800667110575091</v>
      </c>
      <c r="L49" s="5">
        <f t="shared" si="2"/>
        <v>1.8092651458852194E-2</v>
      </c>
    </row>
    <row r="50" spans="1:12" ht="15.75" customHeight="1">
      <c r="A50" s="18">
        <v>45461</v>
      </c>
      <c r="B50" s="13">
        <v>1718649000</v>
      </c>
      <c r="C50" s="19">
        <v>0.87264200000000003</v>
      </c>
      <c r="D50" s="2">
        <v>0.40163700000000002</v>
      </c>
      <c r="E50" s="20">
        <v>97747592</v>
      </c>
      <c r="F50" s="21">
        <v>13163099</v>
      </c>
      <c r="G50" s="2">
        <v>2.9825080000000002</v>
      </c>
      <c r="H50" s="22">
        <v>21.637</v>
      </c>
      <c r="I50" s="22">
        <f>IF(G50 &lt; 'v2_Algo_int_model_May24-Pr'!ntcr, 'v2_Algo_int_model_May24-Pr'!base_int*100, IF(G50 &gt; 'v2_Algo_int_model_May24-Pr'!ctcr, 'v2_Algo_int_model_May24-Pr'!upper_limit_int*100, ('v2_Algo_int_model_May24-Pr'!base_int + ((G50 - 'v2_Algo_int_model_May24-Pr'!ntcr) / ('v2_Algo_int_model_May24-Pr'!ctcr - 'v2_Algo_int_model_May24-Pr'!ntcr)) ^ 'v2_Algo_int_model_May24-Pr'!exponent * ('v2_Algo_int_model_May24-Pr'!upper_limit_int - 'v2_Algo_int_model_May24-Pr'!base_int)) * 100))</f>
        <v>36.200213333333345</v>
      </c>
      <c r="J50" s="23">
        <f t="shared" si="0"/>
        <v>0.99996712476294525</v>
      </c>
      <c r="K50" s="24">
        <f t="shared" si="1"/>
        <v>36.199023242738576</v>
      </c>
      <c r="L50" s="5">
        <f t="shared" si="2"/>
        <v>-6.7051524150919528E-2</v>
      </c>
    </row>
    <row r="51" spans="1:12" ht="15.75" customHeight="1">
      <c r="A51" s="18">
        <v>45462</v>
      </c>
      <c r="B51" s="13">
        <v>1718735400</v>
      </c>
      <c r="C51" s="19">
        <v>0.89266100000000004</v>
      </c>
      <c r="D51" s="2">
        <v>0.383716</v>
      </c>
      <c r="E51" s="20">
        <v>97636696</v>
      </c>
      <c r="F51" s="21">
        <v>12724552</v>
      </c>
      <c r="G51" s="2">
        <v>2.9442889999999999</v>
      </c>
      <c r="H51" s="22">
        <v>1.1708860000000001</v>
      </c>
      <c r="I51" s="22">
        <f>IF(G51 &lt; 'v2_Algo_int_model_May24-Pr'!ntcr, 'v2_Algo_int_model_May24-Pr'!base_int*100, IF(G51 &gt; 'v2_Algo_int_model_May24-Pr'!ctcr, 'v2_Algo_int_model_May24-Pr'!upper_limit_int*100, ('v2_Algo_int_model_May24-Pr'!base_int + ((G51 - 'v2_Algo_int_model_May24-Pr'!ntcr) / ('v2_Algo_int_model_May24-Pr'!ctcr - 'v2_Algo_int_model_May24-Pr'!ntcr)) ^ 'v2_Algo_int_model_May24-Pr'!exponent * ('v2_Algo_int_model_May24-Pr'!upper_limit_int - 'v2_Algo_int_model_May24-Pr'!base_int)) * 100))</f>
        <v>35.181039999999996</v>
      </c>
      <c r="J51" s="23">
        <f t="shared" si="0"/>
        <v>0.99999815964286998</v>
      </c>
      <c r="K51" s="24">
        <f t="shared" si="1"/>
        <v>35.180975254322192</v>
      </c>
      <c r="L51" s="5">
        <f t="shared" si="2"/>
        <v>-2.8123631446895558E-2</v>
      </c>
    </row>
    <row r="52" spans="1:12" ht="15.75" customHeight="1">
      <c r="A52" s="18">
        <v>45463</v>
      </c>
      <c r="B52" s="13">
        <v>1718821800</v>
      </c>
      <c r="C52" s="19">
        <v>0.87271500000000002</v>
      </c>
      <c r="D52" s="2">
        <v>0.38329000000000002</v>
      </c>
      <c r="E52" s="20">
        <v>97560496</v>
      </c>
      <c r="F52" s="21">
        <v>12708809</v>
      </c>
      <c r="G52" s="2">
        <v>2.9423659999999998</v>
      </c>
      <c r="H52" s="22">
        <v>0.661416</v>
      </c>
      <c r="I52" s="22">
        <f>IF(G52 &lt; 'v2_Algo_int_model_May24-Pr'!ntcr, 'v2_Algo_int_model_May24-Pr'!base_int*100, IF(G52 &gt; 'v2_Algo_int_model_May24-Pr'!ctcr, 'v2_Algo_int_model_May24-Pr'!upper_limit_int*100, ('v2_Algo_int_model_May24-Pr'!base_int + ((G52 - 'v2_Algo_int_model_May24-Pr'!ntcr) / ('v2_Algo_int_model_May24-Pr'!ctcr - 'v2_Algo_int_model_May24-Pr'!ntcr)) ^ 'v2_Algo_int_model_May24-Pr'!exponent * ('v2_Algo_int_model_May24-Pr'!upper_limit_int - 'v2_Algo_int_model_May24-Pr'!base_int)) * 100))</f>
        <v>35.129759999999997</v>
      </c>
      <c r="J52" s="23">
        <f t="shared" si="0"/>
        <v>0.99999895912197589</v>
      </c>
      <c r="K52" s="24">
        <f t="shared" si="1"/>
        <v>35.12972343420482</v>
      </c>
      <c r="L52" s="5">
        <f t="shared" si="2"/>
        <v>-1.4568049847075715E-3</v>
      </c>
    </row>
    <row r="53" spans="1:12" ht="15.75" customHeight="1">
      <c r="A53" s="18">
        <v>45464</v>
      </c>
      <c r="B53" s="13">
        <v>1718908200</v>
      </c>
      <c r="C53" s="19">
        <v>0.86208200000000001</v>
      </c>
      <c r="D53" s="2">
        <v>0.38398100000000002</v>
      </c>
      <c r="E53" s="20">
        <v>96593712</v>
      </c>
      <c r="F53" s="21">
        <v>12671515</v>
      </c>
      <c r="G53" s="2">
        <v>2.9270489999999998</v>
      </c>
      <c r="H53" s="22">
        <v>0.61811300000000002</v>
      </c>
      <c r="I53" s="22">
        <f>IF(G53 &lt; 'v2_Algo_int_model_May24-Pr'!ntcr, 'v2_Algo_int_model_May24-Pr'!base_int*100, IF(G53 &gt; 'v2_Algo_int_model_May24-Pr'!ctcr, 'v2_Algo_int_model_May24-Pr'!upper_limit_int*100, ('v2_Algo_int_model_May24-Pr'!base_int + ((G53 - 'v2_Algo_int_model_May24-Pr'!ntcr) / ('v2_Algo_int_model_May24-Pr'!ctcr - 'v2_Algo_int_model_May24-Pr'!ntcr)) ^ 'v2_Algo_int_model_May24-Pr'!exponent * ('v2_Algo_int_model_May24-Pr'!upper_limit_int - 'v2_Algo_int_model_May24-Pr'!base_int)) * 100))</f>
        <v>34.721306666666663</v>
      </c>
      <c r="J53" s="23">
        <f t="shared" si="0"/>
        <v>0.9999990244055269</v>
      </c>
      <c r="K53" s="24">
        <f t="shared" si="1"/>
        <v>34.721272792751783</v>
      </c>
      <c r="L53" s="5">
        <f t="shared" si="2"/>
        <v>-1.1626924482284418E-2</v>
      </c>
    </row>
    <row r="54" spans="1:12" ht="15.75" customHeight="1">
      <c r="A54" s="18">
        <v>45465</v>
      </c>
      <c r="B54" s="13">
        <v>1718994600</v>
      </c>
      <c r="C54" s="19">
        <v>0.86879399999999996</v>
      </c>
      <c r="D54" s="2">
        <v>0.37591200000000002</v>
      </c>
      <c r="E54" s="20">
        <v>96572783</v>
      </c>
      <c r="F54" s="21">
        <v>12676215</v>
      </c>
      <c r="G54" s="2">
        <v>2.8638569999999999</v>
      </c>
      <c r="H54" s="22">
        <v>2.188936</v>
      </c>
      <c r="I54" s="22">
        <f>IF(G54 &lt; 'v2_Algo_int_model_May24-Pr'!ntcr, 'v2_Algo_int_model_May24-Pr'!base_int*100, IF(G54 &gt; 'v2_Algo_int_model_May24-Pr'!ctcr, 'v2_Algo_int_model_May24-Pr'!upper_limit_int*100, ('v2_Algo_int_model_May24-Pr'!base_int + ((G54 - 'v2_Algo_int_model_May24-Pr'!ntcr) / ('v2_Algo_int_model_May24-Pr'!ctcr - 'v2_Algo_int_model_May24-Pr'!ntcr)) ^ 'v2_Algo_int_model_May24-Pr'!exponent * ('v2_Algo_int_model_May24-Pr'!upper_limit_int - 'v2_Algo_int_model_May24-Pr'!base_int)) * 100))</f>
        <v>33.036186666666666</v>
      </c>
      <c r="J54" s="23">
        <f t="shared" si="0"/>
        <v>0.99999654638864988</v>
      </c>
      <c r="K54" s="24">
        <f t="shared" si="1"/>
        <v>33.036072572517426</v>
      </c>
      <c r="L54" s="5">
        <f t="shared" si="2"/>
        <v>-4.8535093465414403E-2</v>
      </c>
    </row>
    <row r="55" spans="1:12" ht="15.75" customHeight="1">
      <c r="A55" s="18">
        <v>45466</v>
      </c>
      <c r="B55" s="13">
        <v>1719081000</v>
      </c>
      <c r="C55" s="19">
        <v>0.88985499999999995</v>
      </c>
      <c r="D55" s="2">
        <v>0.38469199999999998</v>
      </c>
      <c r="E55" s="20">
        <v>96604543</v>
      </c>
      <c r="F55" s="21">
        <v>12674699</v>
      </c>
      <c r="G55" s="2">
        <v>2.932061</v>
      </c>
      <c r="H55" s="22">
        <v>0.603765</v>
      </c>
      <c r="I55" s="22">
        <f>IF(G55 &lt; 'v2_Algo_int_model_May24-Pr'!ntcr, 'v2_Algo_int_model_May24-Pr'!base_int*100, IF(G55 &gt; 'v2_Algo_int_model_May24-Pr'!ctcr, 'v2_Algo_int_model_May24-Pr'!upper_limit_int*100, ('v2_Algo_int_model_May24-Pr'!base_int + ((G55 - 'v2_Algo_int_model_May24-Pr'!ntcr) / ('v2_Algo_int_model_May24-Pr'!ctcr - 'v2_Algo_int_model_May24-Pr'!ntcr)) ^ 'v2_Algo_int_model_May24-Pr'!exponent * ('v2_Algo_int_model_May24-Pr'!upper_limit_int - 'v2_Algo_int_model_May24-Pr'!base_int)) * 100))</f>
        <v>34.854959999999998</v>
      </c>
      <c r="J55" s="23">
        <f t="shared" si="0"/>
        <v>0.99999904729098499</v>
      </c>
      <c r="K55" s="24">
        <f t="shared" si="1"/>
        <v>34.854926793365387</v>
      </c>
      <c r="L55" s="5">
        <f t="shared" si="2"/>
        <v>5.50566117342004E-2</v>
      </c>
    </row>
    <row r="56" spans="1:12" ht="15.75" customHeight="1">
      <c r="A56" s="18">
        <v>45467</v>
      </c>
      <c r="B56" s="13">
        <v>1719167400</v>
      </c>
      <c r="C56" s="19">
        <v>0.86017900000000003</v>
      </c>
      <c r="D56" s="2">
        <v>0.37972099999999998</v>
      </c>
      <c r="E56" s="20">
        <v>96570712</v>
      </c>
      <c r="F56" s="21">
        <v>12674391</v>
      </c>
      <c r="G56" s="2">
        <v>2.89323</v>
      </c>
      <c r="H56" s="22">
        <v>0.34191100000000002</v>
      </c>
      <c r="I56" s="22">
        <f>IF(G56 &lt; 'v2_Algo_int_model_May24-Pr'!ntcr, 'v2_Algo_int_model_May24-Pr'!base_int*100, IF(G56 &gt; 'v2_Algo_int_model_May24-Pr'!ctcr, 'v2_Algo_int_model_May24-Pr'!upper_limit_int*100, ('v2_Algo_int_model_May24-Pr'!base_int + ((G56 - 'v2_Algo_int_model_May24-Pr'!ntcr) / ('v2_Algo_int_model_May24-Pr'!ctcr - 'v2_Algo_int_model_May24-Pr'!ntcr)) ^ 'v2_Algo_int_model_May24-Pr'!exponent * ('v2_Algo_int_model_May24-Pr'!upper_limit_int - 'v2_Algo_int_model_May24-Pr'!base_int)) * 100))</f>
        <v>33.819466666666663</v>
      </c>
      <c r="J56" s="23">
        <f t="shared" si="0"/>
        <v>0.99999946046954047</v>
      </c>
      <c r="K56" s="24">
        <f t="shared" si="1"/>
        <v>33.81944842003427</v>
      </c>
      <c r="L56" s="5">
        <f t="shared" si="2"/>
        <v>-2.9708235494794399E-2</v>
      </c>
    </row>
    <row r="57" spans="1:12" ht="15.75" customHeight="1">
      <c r="A57" s="18">
        <v>45468</v>
      </c>
      <c r="B57" s="13">
        <v>1719253800</v>
      </c>
      <c r="C57" s="19">
        <v>0.87576600000000004</v>
      </c>
      <c r="D57" s="2">
        <v>0.37774799999999997</v>
      </c>
      <c r="E57" s="20">
        <v>96304682</v>
      </c>
      <c r="F57" s="21">
        <v>12618487</v>
      </c>
      <c r="G57" s="2">
        <v>2.882984</v>
      </c>
      <c r="H57" s="22">
        <v>0.51519800000000004</v>
      </c>
      <c r="I57" s="22">
        <f>IF(G57 &lt; 'v2_Algo_int_model_May24-Pr'!ntcr, 'v2_Algo_int_model_May24-Pr'!base_int*100, IF(G57 &gt; 'v2_Algo_int_model_May24-Pr'!ctcr, 'v2_Algo_int_model_May24-Pr'!upper_limit_int*100, ('v2_Algo_int_model_May24-Pr'!base_int + ((G57 - 'v2_Algo_int_model_May24-Pr'!ntcr) / ('v2_Algo_int_model_May24-Pr'!ctcr - 'v2_Algo_int_model_May24-Pr'!ntcr)) ^ 'v2_Algo_int_model_May24-Pr'!exponent * ('v2_Algo_int_model_May24-Pr'!upper_limit_int - 'v2_Algo_int_model_May24-Pr'!base_int)) * 100))</f>
        <v>33.546239999999997</v>
      </c>
      <c r="J57" s="23">
        <f t="shared" si="0"/>
        <v>0.99999918342349603</v>
      </c>
      <c r="K57" s="24">
        <f t="shared" si="1"/>
        <v>33.54621260692862</v>
      </c>
      <c r="L57" s="5">
        <f t="shared" si="2"/>
        <v>-8.0792510188838484E-3</v>
      </c>
    </row>
    <row r="58" spans="1:12" ht="15.75" customHeight="1">
      <c r="A58" s="18">
        <v>45469</v>
      </c>
      <c r="B58" s="13">
        <v>1719340200</v>
      </c>
      <c r="C58" s="19">
        <v>0.89880800000000005</v>
      </c>
      <c r="D58" s="2">
        <v>0.39188400000000001</v>
      </c>
      <c r="E58" s="20">
        <v>95908005</v>
      </c>
      <c r="F58" s="21">
        <v>12500582</v>
      </c>
      <c r="G58" s="2">
        <v>3.0066449999999998</v>
      </c>
      <c r="H58" s="22">
        <v>0</v>
      </c>
      <c r="I58" s="22">
        <f>IF(G58 &lt; 'v2_Algo_int_model_May24-Pr'!ntcr, 'v2_Algo_int_model_May24-Pr'!base_int*100, IF(G58 &gt; 'v2_Algo_int_model_May24-Pr'!ctcr, 'v2_Algo_int_model_May24-Pr'!upper_limit_int*100, ('v2_Algo_int_model_May24-Pr'!base_int + ((G58 - 'v2_Algo_int_model_May24-Pr'!ntcr) / ('v2_Algo_int_model_May24-Pr'!ctcr - 'v2_Algo_int_model_May24-Pr'!ntcr)) ^ 'v2_Algo_int_model_May24-Pr'!exponent * ('v2_Algo_int_model_May24-Pr'!upper_limit_int - 'v2_Algo_int_model_May24-Pr'!base_int)) * 100))</f>
        <v>36.843866666666671</v>
      </c>
      <c r="J58" s="23">
        <f t="shared" si="0"/>
        <v>1</v>
      </c>
      <c r="K58" s="24">
        <f t="shared" si="1"/>
        <v>36.843866666666671</v>
      </c>
      <c r="L58" s="5">
        <f t="shared" si="2"/>
        <v>9.8301829132775298E-2</v>
      </c>
    </row>
    <row r="59" spans="1:12" ht="15.75" customHeight="1">
      <c r="A59" s="18">
        <v>45470</v>
      </c>
      <c r="B59" s="13">
        <v>1719426600</v>
      </c>
      <c r="C59" s="19">
        <v>0.88050499999999998</v>
      </c>
      <c r="D59" s="2">
        <v>0.38461499999999998</v>
      </c>
      <c r="E59" s="20">
        <v>95839557</v>
      </c>
      <c r="F59" s="21">
        <v>12493609</v>
      </c>
      <c r="G59" s="2">
        <v>2.950415</v>
      </c>
      <c r="H59" s="22">
        <v>0.136464</v>
      </c>
      <c r="I59" s="22">
        <f>IF(G59 &lt; 'v2_Algo_int_model_May24-Pr'!ntcr, 'v2_Algo_int_model_May24-Pr'!base_int*100, IF(G59 &gt; 'v2_Algo_int_model_May24-Pr'!ctcr, 'v2_Algo_int_model_May24-Pr'!upper_limit_int*100, ('v2_Algo_int_model_May24-Pr'!base_int + ((G59 - 'v2_Algo_int_model_May24-Pr'!ntcr) / ('v2_Algo_int_model_May24-Pr'!ctcr - 'v2_Algo_int_model_May24-Pr'!ntcr)) ^ 'v2_Algo_int_model_May24-Pr'!exponent * ('v2_Algo_int_model_May24-Pr'!upper_limit_int - 'v2_Algo_int_model_May24-Pr'!base_int)) * 100))</f>
        <v>35.3444</v>
      </c>
      <c r="J59" s="23">
        <f t="shared" si="0"/>
        <v>0.99999978154590874</v>
      </c>
      <c r="K59" s="24">
        <f t="shared" si="1"/>
        <v>35.344392278871219</v>
      </c>
      <c r="L59" s="5">
        <f t="shared" si="2"/>
        <v>-4.0698073341798646E-2</v>
      </c>
    </row>
    <row r="60" spans="1:12" ht="15.75" customHeight="1">
      <c r="A60" s="18">
        <v>45471</v>
      </c>
      <c r="B60" s="13">
        <v>1719513000</v>
      </c>
      <c r="C60" s="19">
        <v>0.90541499999999997</v>
      </c>
      <c r="D60" s="2">
        <v>0.390538</v>
      </c>
      <c r="E60" s="20">
        <v>95555739</v>
      </c>
      <c r="F60" s="21">
        <v>12412390</v>
      </c>
      <c r="G60" s="2">
        <v>3.0065240000000002</v>
      </c>
      <c r="H60" s="22">
        <v>0</v>
      </c>
      <c r="I60" s="22">
        <f>IF(G60 &lt; 'v2_Algo_int_model_May24-Pr'!ntcr, 'v2_Algo_int_model_May24-Pr'!base_int*100, IF(G60 &gt; 'v2_Algo_int_model_May24-Pr'!ctcr, 'v2_Algo_int_model_May24-Pr'!upper_limit_int*100, ('v2_Algo_int_model_May24-Pr'!base_int + ((G60 - 'v2_Algo_int_model_May24-Pr'!ntcr) / ('v2_Algo_int_model_May24-Pr'!ctcr - 'v2_Algo_int_model_May24-Pr'!ntcr)) ^ 'v2_Algo_int_model_May24-Pr'!exponent * ('v2_Algo_int_model_May24-Pr'!upper_limit_int - 'v2_Algo_int_model_May24-Pr'!base_int)) * 100))</f>
        <v>36.840640000000015</v>
      </c>
      <c r="J60" s="23">
        <f t="shared" si="0"/>
        <v>1</v>
      </c>
      <c r="K60" s="24">
        <f t="shared" si="1"/>
        <v>36.840640000000015</v>
      </c>
      <c r="L60" s="5">
        <f t="shared" si="2"/>
        <v>4.2333383732367835E-2</v>
      </c>
    </row>
    <row r="61" spans="1:12" ht="15.75" customHeight="1">
      <c r="A61" s="18">
        <v>45472</v>
      </c>
      <c r="B61" s="13">
        <v>1719599400</v>
      </c>
      <c r="C61" s="19">
        <v>0.88771699999999998</v>
      </c>
      <c r="D61" s="2">
        <v>0.38517600000000002</v>
      </c>
      <c r="E61" s="20">
        <v>95253269</v>
      </c>
      <c r="F61" s="21">
        <v>12377177</v>
      </c>
      <c r="G61" s="2">
        <v>2.9642680000000001</v>
      </c>
      <c r="H61" s="22">
        <v>0.10248400000000001</v>
      </c>
      <c r="I61" s="22">
        <f>IF(G61 &lt; 'v2_Algo_int_model_May24-Pr'!ntcr, 'v2_Algo_int_model_May24-Pr'!base_int*100, IF(G61 &gt; 'v2_Algo_int_model_May24-Pr'!ctcr, 'v2_Algo_int_model_May24-Pr'!upper_limit_int*100, ('v2_Algo_int_model_May24-Pr'!base_int + ((G61 - 'v2_Algo_int_model_May24-Pr'!ntcr) / ('v2_Algo_int_model_May24-Pr'!ctcr - 'v2_Algo_int_model_May24-Pr'!ntcr)) ^ 'v2_Algo_int_model_May24-Pr'!exponent * ('v2_Algo_int_model_May24-Pr'!upper_limit_int - 'v2_Algo_int_model_May24-Pr'!base_int)) * 100))</f>
        <v>35.713813333333334</v>
      </c>
      <c r="J61" s="23">
        <f t="shared" si="0"/>
        <v>0.99999983439842544</v>
      </c>
      <c r="K61" s="24">
        <f t="shared" si="1"/>
        <v>35.71380741906961</v>
      </c>
      <c r="L61" s="5">
        <f t="shared" si="2"/>
        <v>-3.0586672243761326E-2</v>
      </c>
    </row>
    <row r="62" spans="1:12" ht="15.75" customHeight="1">
      <c r="A62" s="18">
        <v>45473</v>
      </c>
      <c r="B62" s="13">
        <v>1719685800</v>
      </c>
      <c r="C62" s="19">
        <v>0.89331400000000005</v>
      </c>
      <c r="D62" s="2">
        <v>0.38325700000000001</v>
      </c>
      <c r="E62" s="20">
        <v>95188359</v>
      </c>
      <c r="F62" s="21">
        <v>12389912</v>
      </c>
      <c r="G62" s="2">
        <v>2.9444599999999999</v>
      </c>
      <c r="H62" s="22">
        <v>45.116570000000003</v>
      </c>
      <c r="I62" s="22">
        <f>IF(G62 &lt; 'v2_Algo_int_model_May24-Pr'!ntcr, 'v2_Algo_int_model_May24-Pr'!base_int*100, IF(G62 &gt; 'v2_Algo_int_model_May24-Pr'!ctcr, 'v2_Algo_int_model_May24-Pr'!upper_limit_int*100, ('v2_Algo_int_model_May24-Pr'!base_int + ((G62 - 'v2_Algo_int_model_May24-Pr'!ntcr) / ('v2_Algo_int_model_May24-Pr'!ctcr - 'v2_Algo_int_model_May24-Pr'!ntcr)) ^ 'v2_Algo_int_model_May24-Pr'!exponent * ('v2_Algo_int_model_May24-Pr'!upper_limit_int - 'v2_Algo_int_model_May24-Pr'!base_int)) * 100))</f>
        <v>35.185599999999994</v>
      </c>
      <c r="J62" s="23">
        <f t="shared" si="0"/>
        <v>0.99992717208968074</v>
      </c>
      <c r="K62" s="24">
        <f t="shared" si="1"/>
        <v>35.183037506278666</v>
      </c>
      <c r="L62" s="5">
        <f t="shared" si="2"/>
        <v>-1.4861756590744735E-2</v>
      </c>
    </row>
    <row r="63" spans="1:12" ht="15.75" customHeight="1">
      <c r="A63" s="18">
        <v>45474</v>
      </c>
      <c r="B63" s="13">
        <v>1719772200</v>
      </c>
      <c r="C63" s="19">
        <v>0.91087499999999999</v>
      </c>
      <c r="D63" s="2">
        <v>0.39204</v>
      </c>
      <c r="E63" s="20">
        <v>95043941</v>
      </c>
      <c r="F63" s="21">
        <v>12362056</v>
      </c>
      <c r="G63" s="2">
        <v>3.0141450000000001</v>
      </c>
      <c r="H63" s="22">
        <v>0</v>
      </c>
      <c r="I63" s="22">
        <f>IF(G63 &lt; 'v2_Algo_int_model_May24-Pr'!ntcr, 'v2_Algo_int_model_May24-Pr'!base_int*100, IF(G63 &gt; 'v2_Algo_int_model_May24-Pr'!ctcr, 'v2_Algo_int_model_May24-Pr'!upper_limit_int*100, ('v2_Algo_int_model_May24-Pr'!base_int + ((G63 - 'v2_Algo_int_model_May24-Pr'!ntcr) / ('v2_Algo_int_model_May24-Pr'!ctcr - 'v2_Algo_int_model_May24-Pr'!ntcr)) ^ 'v2_Algo_int_model_May24-Pr'!exponent * ('v2_Algo_int_model_May24-Pr'!upper_limit_int - 'v2_Algo_int_model_May24-Pr'!base_int)) * 100))</f>
        <v>37.043866666666666</v>
      </c>
      <c r="J63" s="23">
        <f t="shared" si="0"/>
        <v>1</v>
      </c>
      <c r="K63" s="24">
        <f t="shared" si="1"/>
        <v>37.043866666666666</v>
      </c>
      <c r="L63" s="5">
        <f t="shared" si="2"/>
        <v>5.2889951871151641E-2</v>
      </c>
    </row>
    <row r="64" spans="1:12" ht="15.75" customHeight="1">
      <c r="A64" s="18">
        <v>45475</v>
      </c>
      <c r="B64" s="13">
        <v>1719858600</v>
      </c>
      <c r="C64" s="19">
        <v>0.89964200000000005</v>
      </c>
      <c r="D64" s="2">
        <v>0.40275699999999998</v>
      </c>
      <c r="E64" s="20">
        <v>95056054</v>
      </c>
      <c r="F64" s="21">
        <v>12363681</v>
      </c>
      <c r="G64" s="2">
        <v>3.0965289999999999</v>
      </c>
      <c r="H64" s="22">
        <v>0</v>
      </c>
      <c r="I64" s="22">
        <f>IF(G64 &lt; 'v2_Algo_int_model_May24-Pr'!ntcr, 'v2_Algo_int_model_May24-Pr'!base_int*100, IF(G64 &gt; 'v2_Algo_int_model_May24-Pr'!ctcr, 'v2_Algo_int_model_May24-Pr'!upper_limit_int*100, ('v2_Algo_int_model_May24-Pr'!base_int + ((G64 - 'v2_Algo_int_model_May24-Pr'!ntcr) / ('v2_Algo_int_model_May24-Pr'!ctcr - 'v2_Algo_int_model_May24-Pr'!ntcr)) ^ 'v2_Algo_int_model_May24-Pr'!exponent * ('v2_Algo_int_model_May24-Pr'!upper_limit_int - 'v2_Algo_int_model_May24-Pr'!base_int)) * 100))</f>
        <v>39.240773333333337</v>
      </c>
      <c r="J64" s="23">
        <f t="shared" si="0"/>
        <v>1</v>
      </c>
      <c r="K64" s="24">
        <f t="shared" si="1"/>
        <v>39.240773333333337</v>
      </c>
      <c r="L64" s="5">
        <f t="shared" si="2"/>
        <v>5.9305544057675963E-2</v>
      </c>
    </row>
    <row r="65" spans="1:12" ht="15.75" customHeight="1">
      <c r="A65" s="18">
        <v>45476</v>
      </c>
      <c r="B65" s="13">
        <v>1719945000</v>
      </c>
      <c r="C65" s="19">
        <v>0.904451</v>
      </c>
      <c r="D65" s="2">
        <v>0.41740699999999997</v>
      </c>
      <c r="E65" s="20">
        <v>95220580</v>
      </c>
      <c r="F65" s="21">
        <v>12353426</v>
      </c>
      <c r="G65" s="2">
        <v>3.2173859999999999</v>
      </c>
      <c r="H65" s="22">
        <v>0</v>
      </c>
      <c r="I65" s="22">
        <f>IF(G65 &lt; 'v2_Algo_int_model_May24-Pr'!ntcr, 'v2_Algo_int_model_May24-Pr'!base_int*100, IF(G65 &gt; 'v2_Algo_int_model_May24-Pr'!ctcr, 'v2_Algo_int_model_May24-Pr'!upper_limit_int*100, ('v2_Algo_int_model_May24-Pr'!base_int + ((G65 - 'v2_Algo_int_model_May24-Pr'!ntcr) / ('v2_Algo_int_model_May24-Pr'!ctcr - 'v2_Algo_int_model_May24-Pr'!ntcr)) ^ 'v2_Algo_int_model_May24-Pr'!exponent * ('v2_Algo_int_model_May24-Pr'!upper_limit_int - 'v2_Algo_int_model_May24-Pr'!base_int)) * 100))</f>
        <v>42.463626666666663</v>
      </c>
      <c r="J65" s="23">
        <f t="shared" si="0"/>
        <v>1</v>
      </c>
      <c r="K65" s="24">
        <f t="shared" si="1"/>
        <v>42.463626666666663</v>
      </c>
      <c r="L65" s="5">
        <f t="shared" si="2"/>
        <v>8.213021965588152E-2</v>
      </c>
    </row>
    <row r="66" spans="1:12" ht="15.75" customHeight="1">
      <c r="A66" s="18">
        <v>45477</v>
      </c>
      <c r="B66" s="13">
        <v>1720031400</v>
      </c>
      <c r="C66" s="19">
        <v>0.89574299999999996</v>
      </c>
      <c r="D66" s="2">
        <v>0.40653</v>
      </c>
      <c r="E66" s="20">
        <v>94484827</v>
      </c>
      <c r="F66" s="21">
        <v>12343814</v>
      </c>
      <c r="G66" s="2">
        <v>3.1117539999999999</v>
      </c>
      <c r="H66" s="22">
        <v>0</v>
      </c>
      <c r="I66" s="22">
        <f>IF(G66 &lt; 'v2_Algo_int_model_May24-Pr'!ntcr, 'v2_Algo_int_model_May24-Pr'!base_int*100, IF(G66 &gt; 'v2_Algo_int_model_May24-Pr'!ctcr, 'v2_Algo_int_model_May24-Pr'!upper_limit_int*100, ('v2_Algo_int_model_May24-Pr'!base_int + ((G66 - 'v2_Algo_int_model_May24-Pr'!ntcr) / ('v2_Algo_int_model_May24-Pr'!ctcr - 'v2_Algo_int_model_May24-Pr'!ntcr)) ^ 'v2_Algo_int_model_May24-Pr'!exponent * ('v2_Algo_int_model_May24-Pr'!upper_limit_int - 'v2_Algo_int_model_May24-Pr'!base_int)) * 100))</f>
        <v>39.646773333333329</v>
      </c>
      <c r="J66" s="23">
        <f t="shared" si="0"/>
        <v>1</v>
      </c>
      <c r="K66" s="24">
        <f t="shared" si="1"/>
        <v>39.646773333333329</v>
      </c>
      <c r="L66" s="5">
        <f t="shared" si="2"/>
        <v>-6.6335674892896601E-2</v>
      </c>
    </row>
    <row r="67" spans="1:12" ht="15.75" customHeight="1">
      <c r="A67" s="18">
        <v>45478</v>
      </c>
      <c r="B67" s="13">
        <v>1720117800</v>
      </c>
      <c r="C67" s="19">
        <v>0.84715499999999999</v>
      </c>
      <c r="D67" s="2">
        <v>0.36316100000000001</v>
      </c>
      <c r="E67" s="20">
        <v>94244982</v>
      </c>
      <c r="F67" s="21">
        <v>12308222</v>
      </c>
      <c r="G67" s="2">
        <v>2.780751</v>
      </c>
      <c r="H67" s="22">
        <v>13677.43</v>
      </c>
      <c r="I67" s="22">
        <f>IF(G67 &lt; 'v2_Algo_int_model_May24-Pr'!ntcr, 'v2_Algo_int_model_May24-Pr'!base_int*100, IF(G67 &gt; 'v2_Algo_int_model_May24-Pr'!ctcr, 'v2_Algo_int_model_May24-Pr'!upper_limit_int*100, ('v2_Algo_int_model_May24-Pr'!base_int + ((G67 - 'v2_Algo_int_model_May24-Pr'!ntcr) / ('v2_Algo_int_model_May24-Pr'!ctcr - 'v2_Algo_int_model_May24-Pr'!ntcr)) ^ 'v2_Algo_int_model_May24-Pr'!exponent * ('v2_Algo_int_model_May24-Pr'!upper_limit_int - 'v2_Algo_int_model_May24-Pr'!base_int)) * 100))</f>
        <v>30.820026666666667</v>
      </c>
      <c r="J67" s="23">
        <f t="shared" si="0"/>
        <v>0.97777513275272421</v>
      </c>
      <c r="K67" s="24">
        <f t="shared" si="1"/>
        <v>30.135055665442501</v>
      </c>
      <c r="L67" s="5">
        <f t="shared" si="2"/>
        <v>-0.23991152036309038</v>
      </c>
    </row>
    <row r="68" spans="1:12" ht="15.75" customHeight="1">
      <c r="A68" s="18">
        <v>45479</v>
      </c>
      <c r="B68" s="13">
        <v>1720204200</v>
      </c>
      <c r="C68" s="19">
        <v>0.89483400000000002</v>
      </c>
      <c r="D68" s="2">
        <v>0.34984100000000001</v>
      </c>
      <c r="E68" s="20">
        <v>93413993</v>
      </c>
      <c r="F68" s="21">
        <v>11769031</v>
      </c>
      <c r="G68" s="2">
        <v>2.776783</v>
      </c>
      <c r="H68" s="22">
        <v>1.204888</v>
      </c>
      <c r="I68" s="22">
        <f>IF(G68 &lt; 'v2_Algo_int_model_May24-Pr'!ntcr, 'v2_Algo_int_model_May24-Pr'!base_int*100, IF(G68 &gt; 'v2_Algo_int_model_May24-Pr'!ctcr, 'v2_Algo_int_model_May24-Pr'!upper_limit_int*100, ('v2_Algo_int_model_May24-Pr'!base_int + ((G68 - 'v2_Algo_int_model_May24-Pr'!ntcr) / ('v2_Algo_int_model_May24-Pr'!ctcr - 'v2_Algo_int_model_May24-Pr'!ntcr)) ^ 'v2_Algo_int_model_May24-Pr'!exponent * ('v2_Algo_int_model_May24-Pr'!upper_limit_int - 'v2_Algo_int_model_May24-Pr'!base_int)) * 100))</f>
        <v>30.714213333333333</v>
      </c>
      <c r="J68" s="23">
        <f t="shared" si="0"/>
        <v>0.99999795244315359</v>
      </c>
      <c r="K68" s="24">
        <f t="shared" si="1"/>
        <v>30.714150444235539</v>
      </c>
      <c r="L68" s="5">
        <f t="shared" si="2"/>
        <v>1.9216648717099272E-2</v>
      </c>
    </row>
    <row r="69" spans="1:12" ht="15.75" customHeight="1">
      <c r="A69" s="18">
        <v>45480</v>
      </c>
      <c r="B69" s="13">
        <v>1720290600</v>
      </c>
      <c r="C69" s="19">
        <v>0.920547</v>
      </c>
      <c r="D69" s="2">
        <v>0.371008</v>
      </c>
      <c r="E69" s="20">
        <v>93507907</v>
      </c>
      <c r="F69" s="21">
        <v>11771504</v>
      </c>
      <c r="G69" s="2">
        <v>2.9471319999999999</v>
      </c>
      <c r="H69" s="22">
        <v>0.31367299999999998</v>
      </c>
      <c r="I69" s="22">
        <f>IF(G69 &lt; 'v2_Algo_int_model_May24-Pr'!ntcr, 'v2_Algo_int_model_May24-Pr'!base_int*100, IF(G69 &gt; 'v2_Algo_int_model_May24-Pr'!ctcr, 'v2_Algo_int_model_May24-Pr'!upper_limit_int*100, ('v2_Algo_int_model_May24-Pr'!base_int + ((G69 - 'v2_Algo_int_model_May24-Pr'!ntcr) / ('v2_Algo_int_model_May24-Pr'!ctcr - 'v2_Algo_int_model_May24-Pr'!ntcr)) ^ 'v2_Algo_int_model_May24-Pr'!exponent * ('v2_Algo_int_model_May24-Pr'!upper_limit_int - 'v2_Algo_int_model_May24-Pr'!base_int)) * 100))</f>
        <v>35.256853333333339</v>
      </c>
      <c r="J69" s="23">
        <f t="shared" si="0"/>
        <v>0.99999946706385179</v>
      </c>
      <c r="K69" s="24">
        <f t="shared" si="1"/>
        <v>35.256834543681727</v>
      </c>
      <c r="L69" s="5">
        <f t="shared" si="2"/>
        <v>0.14790199415392791</v>
      </c>
    </row>
    <row r="70" spans="1:12" ht="15.75" customHeight="1">
      <c r="A70" s="18">
        <v>45481</v>
      </c>
      <c r="B70" s="13">
        <v>1720377000</v>
      </c>
      <c r="C70" s="19">
        <v>0.86654699999999996</v>
      </c>
      <c r="D70" s="2">
        <v>0.34591</v>
      </c>
      <c r="E70" s="20">
        <v>92910674</v>
      </c>
      <c r="F70" s="21">
        <v>11713212</v>
      </c>
      <c r="G70" s="2">
        <v>2.7438020000000001</v>
      </c>
      <c r="H70" s="22">
        <v>166.6456</v>
      </c>
      <c r="I70" s="22">
        <f>IF(G70 &lt; 'v2_Algo_int_model_May24-Pr'!ntcr, 'v2_Algo_int_model_May24-Pr'!base_int*100, IF(G70 &gt; 'v2_Algo_int_model_May24-Pr'!ctcr, 'v2_Algo_int_model_May24-Pr'!upper_limit_int*100, ('v2_Algo_int_model_May24-Pr'!base_int + ((G70 - 'v2_Algo_int_model_May24-Pr'!ntcr) / ('v2_Algo_int_model_May24-Pr'!ctcr - 'v2_Algo_int_model_May24-Pr'!ntcr)) ^ 'v2_Algo_int_model_May24-Pr'!exponent * ('v2_Algo_int_model_May24-Pr'!upper_limit_int - 'v2_Algo_int_model_May24-Pr'!base_int)) * 100))</f>
        <v>29.834720000000004</v>
      </c>
      <c r="J70" s="23">
        <f t="shared" si="0"/>
        <v>0.99971545704116005</v>
      </c>
      <c r="K70" s="24">
        <f t="shared" si="1"/>
        <v>29.826230740495042</v>
      </c>
      <c r="L70" s="5">
        <f t="shared" si="2"/>
        <v>-0.15402981786292802</v>
      </c>
    </row>
    <row r="71" spans="1:12" ht="15.75" customHeight="1">
      <c r="A71" s="18">
        <v>45482</v>
      </c>
      <c r="B71" s="13">
        <v>1720463400</v>
      </c>
      <c r="C71" s="19">
        <v>0.91234599999999999</v>
      </c>
      <c r="D71" s="2">
        <v>0.368863</v>
      </c>
      <c r="E71" s="20">
        <v>92922244</v>
      </c>
      <c r="F71" s="21">
        <v>11698171</v>
      </c>
      <c r="G71" s="2">
        <v>2.9299949999999999</v>
      </c>
      <c r="H71" s="22">
        <v>6.6078999999999999E-2</v>
      </c>
      <c r="I71" s="22">
        <f>IF(G71 &lt; 'v2_Algo_int_model_May24-Pr'!ntcr, 'v2_Algo_int_model_May24-Pr'!base_int*100, IF(G71 &gt; 'v2_Algo_int_model_May24-Pr'!ctcr, 'v2_Algo_int_model_May24-Pr'!upper_limit_int*100, ('v2_Algo_int_model_May24-Pr'!base_int + ((G71 - 'v2_Algo_int_model_May24-Pr'!ntcr) / ('v2_Algo_int_model_May24-Pr'!ctcr - 'v2_Algo_int_model_May24-Pr'!ntcr)) ^ 'v2_Algo_int_model_May24-Pr'!exponent * ('v2_Algo_int_model_May24-Pr'!upper_limit_int - 'v2_Algo_int_model_May24-Pr'!base_int)) * 100))</f>
        <v>34.799866666666667</v>
      </c>
      <c r="J71" s="23">
        <f t="shared" si="0"/>
        <v>0.99999988702678388</v>
      </c>
      <c r="K71" s="24">
        <f t="shared" si="1"/>
        <v>34.799862735213807</v>
      </c>
      <c r="L71" s="5">
        <f t="shared" si="2"/>
        <v>0.16675362160214457</v>
      </c>
    </row>
    <row r="72" spans="1:12" ht="15.75" customHeight="1">
      <c r="A72" s="18">
        <v>45483</v>
      </c>
      <c r="B72" s="13">
        <v>1720549800</v>
      </c>
      <c r="C72" s="19">
        <v>0.94139799999999996</v>
      </c>
      <c r="D72" s="2">
        <v>0.37528099999999998</v>
      </c>
      <c r="E72" s="20">
        <v>92514025</v>
      </c>
      <c r="F72" s="21">
        <v>11631983</v>
      </c>
      <c r="G72" s="2">
        <v>2.9847670000000002</v>
      </c>
      <c r="H72" s="22">
        <v>3.6099999999999999E-4</v>
      </c>
      <c r="I72" s="22">
        <f>IF(G72 &lt; 'v2_Algo_int_model_May24-Pr'!ntcr, 'v2_Algo_int_model_May24-Pr'!base_int*100, IF(G72 &gt; 'v2_Algo_int_model_May24-Pr'!ctcr, 'v2_Algo_int_model_May24-Pr'!upper_limit_int*100, ('v2_Algo_int_model_May24-Pr'!base_int + ((G72 - 'v2_Algo_int_model_May24-Pr'!ntcr) / ('v2_Algo_int_model_May24-Pr'!ctcr - 'v2_Algo_int_model_May24-Pr'!ntcr)) ^ 'v2_Algo_int_model_May24-Pr'!exponent * ('v2_Algo_int_model_May24-Pr'!upper_limit_int - 'v2_Algo_int_model_May24-Pr'!base_int)) * 100))</f>
        <v>36.260453333333345</v>
      </c>
      <c r="J72" s="23">
        <f t="shared" si="0"/>
        <v>0.99999999937929762</v>
      </c>
      <c r="K72" s="24">
        <f t="shared" si="1"/>
        <v>36.260453310826392</v>
      </c>
      <c r="L72" s="5">
        <f t="shared" si="2"/>
        <v>4.1971159102723199E-2</v>
      </c>
    </row>
    <row r="73" spans="1:12" ht="15.75" customHeight="1">
      <c r="A73" s="18">
        <v>45484</v>
      </c>
      <c r="B73" s="13">
        <v>1720636200</v>
      </c>
      <c r="C73" s="19">
        <v>0.93950299999999998</v>
      </c>
      <c r="D73" s="2">
        <v>0.38891599999999998</v>
      </c>
      <c r="E73" s="20">
        <v>92531585</v>
      </c>
      <c r="F73" s="21">
        <v>11603833</v>
      </c>
      <c r="G73" s="2">
        <v>3.1013039999999998</v>
      </c>
      <c r="H73" s="22">
        <v>0</v>
      </c>
      <c r="I73" s="22">
        <f>IF(G73 &lt; 'v2_Algo_int_model_May24-Pr'!ntcr, 'v2_Algo_int_model_May24-Pr'!base_int*100, IF(G73 &gt; 'v2_Algo_int_model_May24-Pr'!ctcr, 'v2_Algo_int_model_May24-Pr'!upper_limit_int*100, ('v2_Algo_int_model_May24-Pr'!base_int + ((G73 - 'v2_Algo_int_model_May24-Pr'!ntcr) / ('v2_Algo_int_model_May24-Pr'!ctcr - 'v2_Algo_int_model_May24-Pr'!ntcr)) ^ 'v2_Algo_int_model_May24-Pr'!exponent * ('v2_Algo_int_model_May24-Pr'!upper_limit_int - 'v2_Algo_int_model_May24-Pr'!base_int)) * 100))</f>
        <v>39.368106666666669</v>
      </c>
      <c r="J73" s="23">
        <f t="shared" si="0"/>
        <v>1</v>
      </c>
      <c r="K73" s="24">
        <f t="shared" si="1"/>
        <v>39.368106666666669</v>
      </c>
      <c r="L73" s="5">
        <f t="shared" si="2"/>
        <v>8.5703654314559063E-2</v>
      </c>
    </row>
    <row r="74" spans="1:12" ht="15.75" customHeight="1">
      <c r="A74" s="18">
        <v>45485</v>
      </c>
      <c r="B74" s="13">
        <v>1720722600</v>
      </c>
      <c r="C74" s="19">
        <v>0.93083000000000005</v>
      </c>
      <c r="D74" s="2">
        <v>0.39574500000000001</v>
      </c>
      <c r="E74" s="20">
        <v>92211956</v>
      </c>
      <c r="F74" s="21">
        <v>11566580</v>
      </c>
      <c r="G74" s="2">
        <v>3.1549879999999999</v>
      </c>
      <c r="H74" s="22">
        <v>0</v>
      </c>
      <c r="I74" s="22">
        <f>IF(G74 &lt; 'v2_Algo_int_model_May24-Pr'!ntcr, 'v2_Algo_int_model_May24-Pr'!base_int*100, IF(G74 &gt; 'v2_Algo_int_model_May24-Pr'!ctcr, 'v2_Algo_int_model_May24-Pr'!upper_limit_int*100, ('v2_Algo_int_model_May24-Pr'!base_int + ((G74 - 'v2_Algo_int_model_May24-Pr'!ntcr) / ('v2_Algo_int_model_May24-Pr'!ctcr - 'v2_Algo_int_model_May24-Pr'!ntcr)) ^ 'v2_Algo_int_model_May24-Pr'!exponent * ('v2_Algo_int_model_May24-Pr'!upper_limit_int - 'v2_Algo_int_model_May24-Pr'!base_int)) * 100))</f>
        <v>40.799679999999995</v>
      </c>
      <c r="J74" s="23">
        <f t="shared" si="0"/>
        <v>1</v>
      </c>
      <c r="K74" s="24">
        <f t="shared" si="1"/>
        <v>40.799679999999995</v>
      </c>
      <c r="L74" s="5">
        <f t="shared" si="2"/>
        <v>3.6363784152857237E-2</v>
      </c>
    </row>
    <row r="75" spans="1:12" ht="15.75" customHeight="1">
      <c r="A75" s="18">
        <v>45486</v>
      </c>
      <c r="B75" s="2">
        <v>1720809000</v>
      </c>
      <c r="C75" s="5">
        <v>0.937585</v>
      </c>
      <c r="D75" s="2">
        <v>0.41608499999999998</v>
      </c>
      <c r="E75" s="2">
        <v>92201543</v>
      </c>
      <c r="F75" s="21">
        <v>11544050</v>
      </c>
      <c r="G75" s="2">
        <v>3.3232430000000002</v>
      </c>
      <c r="H75" s="5">
        <v>0</v>
      </c>
      <c r="I75" s="22">
        <f>IF(G75 &lt; 'v2_Algo_int_model_May24-Pr'!ntcr, 'v2_Algo_int_model_May24-Pr'!base_int*100, IF(G75 &gt; 'v2_Algo_int_model_May24-Pr'!ctcr, 'v2_Algo_int_model_May24-Pr'!upper_limit_int*100, ('v2_Algo_int_model_May24-Pr'!base_int + ((G75 - 'v2_Algo_int_model_May24-Pr'!ntcr) / ('v2_Algo_int_model_May24-Pr'!ctcr - 'v2_Algo_int_model_May24-Pr'!ntcr)) ^ 'v2_Algo_int_model_May24-Pr'!exponent * ('v2_Algo_int_model_May24-Pr'!upper_limit_int - 'v2_Algo_int_model_May24-Pr'!base_int)) * 100))</f>
        <v>45.286480000000005</v>
      </c>
      <c r="J75" s="23">
        <f t="shared" si="0"/>
        <v>1</v>
      </c>
      <c r="K75" s="24">
        <f t="shared" si="1"/>
        <v>45.286480000000005</v>
      </c>
      <c r="L75" s="5">
        <f t="shared" si="2"/>
        <v>0.10997145075647685</v>
      </c>
    </row>
    <row r="76" spans="1:12" ht="15.75" customHeight="1">
      <c r="A76" s="18">
        <v>45487</v>
      </c>
      <c r="B76" s="2">
        <v>1720895400</v>
      </c>
      <c r="C76" s="29">
        <v>0.96655199999999997</v>
      </c>
      <c r="D76" s="2">
        <v>0.440749</v>
      </c>
      <c r="E76" s="2">
        <v>89725200</v>
      </c>
      <c r="F76" s="21">
        <v>11527244</v>
      </c>
      <c r="G76" s="2">
        <v>3.4306809999999999</v>
      </c>
      <c r="H76" s="5">
        <v>0</v>
      </c>
      <c r="I76" s="22">
        <f>IF(G76 &lt; 'v2_Algo_int_model_May24-Pr'!ntcr, 'v2_Algo_int_model_May24-Pr'!base_int*100, IF(G76 &gt; 'v2_Algo_int_model_May24-Pr'!ctcr, 'v2_Algo_int_model_May24-Pr'!upper_limit_int*100, ('v2_Algo_int_model_May24-Pr'!base_int + ((G76 - 'v2_Algo_int_model_May24-Pr'!ntcr) / ('v2_Algo_int_model_May24-Pr'!ctcr - 'v2_Algo_int_model_May24-Pr'!ntcr)) ^ 'v2_Algo_int_model_May24-Pr'!exponent * ('v2_Algo_int_model_May24-Pr'!upper_limit_int - 'v2_Algo_int_model_May24-Pr'!base_int)) * 100))</f>
        <v>48.151493333333327</v>
      </c>
      <c r="J76" s="23">
        <f t="shared" si="0"/>
        <v>1</v>
      </c>
      <c r="K76" s="24">
        <f t="shared" si="1"/>
        <v>48.151493333333327</v>
      </c>
      <c r="L76" s="5">
        <f t="shared" si="2"/>
        <v>6.3264208950073453E-2</v>
      </c>
    </row>
    <row r="77" spans="1:12" ht="15.75" customHeight="1">
      <c r="A77" s="18">
        <v>45488</v>
      </c>
      <c r="B77" s="2">
        <v>1720981800</v>
      </c>
      <c r="C77" s="29">
        <v>0.93494600000000005</v>
      </c>
      <c r="D77" s="2">
        <v>0.432612</v>
      </c>
      <c r="E77" s="2">
        <v>89304277</v>
      </c>
      <c r="F77" s="21">
        <v>11545509</v>
      </c>
      <c r="G77" s="2">
        <v>3.3462450000000001</v>
      </c>
      <c r="H77" s="5">
        <v>0</v>
      </c>
      <c r="I77" s="22">
        <f>IF(G77 &lt; 'v2_Algo_int_model_May24-Pr'!ntcr, 'v2_Algo_int_model_May24-Pr'!base_int*100, IF(G77 &gt; 'v2_Algo_int_model_May24-Pr'!ctcr, 'v2_Algo_int_model_May24-Pr'!upper_limit_int*100, ('v2_Algo_int_model_May24-Pr'!base_int + ((G77 - 'v2_Algo_int_model_May24-Pr'!ntcr) / ('v2_Algo_int_model_May24-Pr'!ctcr - 'v2_Algo_int_model_May24-Pr'!ntcr)) ^ 'v2_Algo_int_model_May24-Pr'!exponent * ('v2_Algo_int_model_May24-Pr'!upper_limit_int - 'v2_Algo_int_model_May24-Pr'!base_int)) * 100))</f>
        <v>45.899866666666668</v>
      </c>
      <c r="J77" s="23">
        <f t="shared" si="0"/>
        <v>1</v>
      </c>
      <c r="K77" s="24">
        <f t="shared" si="1"/>
        <v>45.899866666666668</v>
      </c>
      <c r="L77" s="5">
        <f t="shared" si="2"/>
        <v>-4.6761305014562216E-2</v>
      </c>
    </row>
    <row r="78" spans="1:12" ht="15.75" customHeight="1">
      <c r="A78" s="18">
        <v>45489</v>
      </c>
      <c r="B78" s="2">
        <v>1721068200</v>
      </c>
      <c r="C78" s="30">
        <v>0.96685200000000004</v>
      </c>
      <c r="D78" s="2">
        <v>0.445662</v>
      </c>
      <c r="E78" s="2">
        <v>89295528</v>
      </c>
      <c r="F78" s="21">
        <v>11545155</v>
      </c>
      <c r="G78" s="2">
        <v>3.446955</v>
      </c>
      <c r="H78" s="5">
        <v>0</v>
      </c>
      <c r="I78" s="22">
        <f>IF(G78 &lt; 'v2_Algo_int_model_May24-Pr'!ntcr, 'v2_Algo_int_model_May24-Pr'!base_int*100, IF(G78 &gt; 'v2_Algo_int_model_May24-Pr'!ctcr, 'v2_Algo_int_model_May24-Pr'!upper_limit_int*100, ('v2_Algo_int_model_May24-Pr'!base_int + ((G78 - 'v2_Algo_int_model_May24-Pr'!ntcr) / ('v2_Algo_int_model_May24-Pr'!ctcr - 'v2_Algo_int_model_May24-Pr'!ntcr)) ^ 'v2_Algo_int_model_May24-Pr'!exponent * ('v2_Algo_int_model_May24-Pr'!upper_limit_int - 'v2_Algo_int_model_May24-Pr'!base_int)) * 100))</f>
        <v>48.585466666666669</v>
      </c>
      <c r="J78" s="23">
        <f t="shared" si="0"/>
        <v>1</v>
      </c>
      <c r="K78" s="24">
        <f t="shared" si="1"/>
        <v>48.585466666666669</v>
      </c>
      <c r="L78" s="5">
        <f t="shared" si="2"/>
        <v>5.8509973885181976E-2</v>
      </c>
    </row>
    <row r="79" spans="1:12" ht="15.75" customHeight="1">
      <c r="A79" s="18">
        <v>45490</v>
      </c>
      <c r="B79" s="2">
        <v>1721154600</v>
      </c>
      <c r="C79" s="29">
        <v>0.93833699999999998</v>
      </c>
      <c r="D79" s="2">
        <v>0.43822100000000003</v>
      </c>
      <c r="E79" s="2">
        <v>88886855</v>
      </c>
      <c r="F79" s="21">
        <v>11511305</v>
      </c>
      <c r="G79" s="2">
        <v>3.3838119999999998</v>
      </c>
      <c r="H79" s="5">
        <v>5.2478819999999997</v>
      </c>
      <c r="I79" s="22">
        <f>IF(G79 &lt; 'v2_Algo_int_model_May24-Pr'!ntcr, 'v2_Algo_int_model_May24-Pr'!base_int*100, IF(G79 &gt; 'v2_Algo_int_model_May24-Pr'!ctcr, 'v2_Algo_int_model_May24-Pr'!upper_limit_int*100, ('v2_Algo_int_model_May24-Pr'!base_int + ((G79 - 'v2_Algo_int_model_May24-Pr'!ntcr) / ('v2_Algo_int_model_May24-Pr'!ctcr - 'v2_Algo_int_model_May24-Pr'!ntcr)) ^ 'v2_Algo_int_model_May24-Pr'!exponent * ('v2_Algo_int_model_May24-Pr'!upper_limit_int - 'v2_Algo_int_model_May24-Pr'!base_int)) * 100))</f>
        <v>46.901653333333329</v>
      </c>
      <c r="J79" s="23">
        <f t="shared" si="0"/>
        <v>0.99999088221187782</v>
      </c>
      <c r="K79" s="24">
        <f t="shared" si="1"/>
        <v>46.901225693995656</v>
      </c>
      <c r="L79" s="5">
        <f t="shared" si="2"/>
        <v>-3.4665530419336954E-2</v>
      </c>
    </row>
    <row r="80" spans="1:12" ht="15.75" customHeight="1">
      <c r="A80" s="18">
        <v>45491</v>
      </c>
      <c r="B80" s="2">
        <v>1721241000</v>
      </c>
      <c r="C80" s="29">
        <v>0.93613199999999996</v>
      </c>
      <c r="D80" s="2">
        <v>0.43682399999999999</v>
      </c>
      <c r="E80" s="2">
        <v>88846863</v>
      </c>
      <c r="F80" s="21">
        <v>11495695</v>
      </c>
      <c r="G80" s="2">
        <v>3.3760849999999998</v>
      </c>
      <c r="H80" s="5">
        <v>2.5826060000000002</v>
      </c>
      <c r="I80" s="22">
        <f>IF(G80 &lt; 'v2_Algo_int_model_May24-Pr'!ntcr, 'v2_Algo_int_model_May24-Pr'!base_int*100, IF(G80 &gt; 'v2_Algo_int_model_May24-Pr'!ctcr, 'v2_Algo_int_model_May24-Pr'!upper_limit_int*100, ('v2_Algo_int_model_May24-Pr'!base_int + ((G80 - 'v2_Algo_int_model_May24-Pr'!ntcr) / ('v2_Algo_int_model_May24-Pr'!ctcr - 'v2_Algo_int_model_May24-Pr'!ntcr)) ^ 'v2_Algo_int_model_May24-Pr'!exponent * ('v2_Algo_int_model_May24-Pr'!upper_limit_int - 'v2_Algo_int_model_May24-Pr'!base_int)) * 100))</f>
        <v>46.695599999999992</v>
      </c>
      <c r="J80" s="23">
        <f t="shared" si="0"/>
        <v>0.99999550682929561</v>
      </c>
      <c r="K80" s="24">
        <f t="shared" si="1"/>
        <v>46.695390188698049</v>
      </c>
      <c r="L80" s="5">
        <f t="shared" si="2"/>
        <v>-4.3887020488668771E-3</v>
      </c>
    </row>
    <row r="81" spans="1:12" ht="15.75" customHeight="1">
      <c r="A81" s="18">
        <v>45492</v>
      </c>
      <c r="B81" s="2">
        <v>1721327400</v>
      </c>
      <c r="C81" s="29">
        <v>0.92612300000000003</v>
      </c>
      <c r="D81" s="2">
        <v>0.42392600000000003</v>
      </c>
      <c r="E81" s="2">
        <v>88699284</v>
      </c>
      <c r="F81" s="21">
        <v>11493518</v>
      </c>
      <c r="G81" s="2">
        <v>3.2715770000000002</v>
      </c>
      <c r="H81" s="5">
        <v>3.509382</v>
      </c>
      <c r="I81" s="22">
        <f>IF(G81 &lt; 'v2_Algo_int_model_May24-Pr'!ntcr, 'v2_Algo_int_model_May24-Pr'!base_int*100, IF(G81 &gt; 'v2_Algo_int_model_May24-Pr'!ctcr, 'v2_Algo_int_model_May24-Pr'!upper_limit_int*100, ('v2_Algo_int_model_May24-Pr'!base_int + ((G81 - 'v2_Algo_int_model_May24-Pr'!ntcr) / ('v2_Algo_int_model_May24-Pr'!ctcr - 'v2_Algo_int_model_May24-Pr'!ntcr)) ^ 'v2_Algo_int_model_May24-Pr'!exponent * ('v2_Algo_int_model_May24-Pr'!upper_limit_int - 'v2_Algo_int_model_May24-Pr'!base_int)) * 100))</f>
        <v>43.908720000000002</v>
      </c>
      <c r="J81" s="23">
        <f t="shared" si="0"/>
        <v>0.9999938932848933</v>
      </c>
      <c r="K81" s="24">
        <f t="shared" si="1"/>
        <v>43.908451861956266</v>
      </c>
      <c r="L81" s="5">
        <f t="shared" si="2"/>
        <v>-5.9683371645030681E-2</v>
      </c>
    </row>
    <row r="82" spans="1:12" ht="15.75" customHeight="1">
      <c r="A82" s="18">
        <v>45493</v>
      </c>
      <c r="B82" s="2">
        <v>1721413800</v>
      </c>
      <c r="C82" s="29">
        <v>0.95052700000000001</v>
      </c>
      <c r="D82" s="2">
        <v>0.43869399999999997</v>
      </c>
      <c r="E82" s="2">
        <v>88689142</v>
      </c>
      <c r="F82" s="21">
        <v>11504322</v>
      </c>
      <c r="G82" s="2">
        <v>3.3819810000000001</v>
      </c>
      <c r="H82" s="5">
        <v>0</v>
      </c>
      <c r="I82" s="22">
        <f>IF(G82 &lt; 'v2_Algo_int_model_May24-Pr'!ntcr, 'v2_Algo_int_model_May24-Pr'!base_int*100, IF(G82 &gt; 'v2_Algo_int_model_May24-Pr'!ctcr, 'v2_Algo_int_model_May24-Pr'!upper_limit_int*100, ('v2_Algo_int_model_May24-Pr'!base_int + ((G82 - 'v2_Algo_int_model_May24-Pr'!ntcr) / ('v2_Algo_int_model_May24-Pr'!ctcr - 'v2_Algo_int_model_May24-Pr'!ntcr)) ^ 'v2_Algo_int_model_May24-Pr'!exponent * ('v2_Algo_int_model_May24-Pr'!upper_limit_int - 'v2_Algo_int_model_May24-Pr'!base_int)) * 100))</f>
        <v>46.852826666666672</v>
      </c>
      <c r="J82" s="23">
        <f t="shared" si="0"/>
        <v>1</v>
      </c>
      <c r="K82" s="24">
        <f t="shared" si="1"/>
        <v>46.852826666666672</v>
      </c>
      <c r="L82" s="5">
        <f t="shared" si="2"/>
        <v>6.7057130913365404E-2</v>
      </c>
    </row>
    <row r="83" spans="1:12" ht="15.75" customHeight="1">
      <c r="A83" s="18">
        <v>45494</v>
      </c>
      <c r="B83" s="2">
        <v>1721500200</v>
      </c>
      <c r="C83" s="29">
        <v>0.93727800000000006</v>
      </c>
      <c r="D83" s="2">
        <v>0.437861</v>
      </c>
      <c r="E83" s="2">
        <v>88671865</v>
      </c>
      <c r="F83" s="21">
        <v>11503449</v>
      </c>
      <c r="G83" s="2">
        <v>3.3751570000000002</v>
      </c>
      <c r="H83" s="5">
        <v>0</v>
      </c>
      <c r="I83" s="22">
        <f>IF(G83 &lt; 'v2_Algo_int_model_May24-Pr'!ntcr, 'v2_Algo_int_model_May24-Pr'!base_int*100, IF(G83 &gt; 'v2_Algo_int_model_May24-Pr'!ctcr, 'v2_Algo_int_model_May24-Pr'!upper_limit_int*100, ('v2_Algo_int_model_May24-Pr'!base_int + ((G83 - 'v2_Algo_int_model_May24-Pr'!ntcr) / ('v2_Algo_int_model_May24-Pr'!ctcr - 'v2_Algo_int_model_May24-Pr'!ntcr)) ^ 'v2_Algo_int_model_May24-Pr'!exponent * ('v2_Algo_int_model_May24-Pr'!upper_limit_int - 'v2_Algo_int_model_May24-Pr'!base_int)) * 100))</f>
        <v>46.670853333333341</v>
      </c>
      <c r="J83" s="23">
        <f t="shared" si="0"/>
        <v>1</v>
      </c>
      <c r="K83" s="24">
        <f t="shared" si="1"/>
        <v>46.670853333333341</v>
      </c>
      <c r="L83" s="5">
        <f t="shared" si="2"/>
        <v>-3.8839349998661676E-3</v>
      </c>
    </row>
    <row r="84" spans="1:12" ht="15.75" customHeight="1">
      <c r="A84" s="18">
        <v>45495</v>
      </c>
      <c r="B84" s="2">
        <v>1721586600</v>
      </c>
      <c r="C84" s="29">
        <v>0.96006400000000003</v>
      </c>
      <c r="D84" s="2">
        <v>0.446436</v>
      </c>
      <c r="E84" s="2">
        <v>88654641</v>
      </c>
      <c r="F84" s="21">
        <v>11497962</v>
      </c>
      <c r="G84" s="2">
        <v>3.4422290000000002</v>
      </c>
      <c r="H84" s="5">
        <v>0</v>
      </c>
      <c r="I84" s="22">
        <f>IF(G84 &lt; 'v2_Algo_int_model_May24-Pr'!ntcr, 'v2_Algo_int_model_May24-Pr'!base_int*100, IF(G84 &gt; 'v2_Algo_int_model_May24-Pr'!ctcr, 'v2_Algo_int_model_May24-Pr'!upper_limit_int*100, ('v2_Algo_int_model_May24-Pr'!base_int + ((G84 - 'v2_Algo_int_model_May24-Pr'!ntcr) / ('v2_Algo_int_model_May24-Pr'!ctcr - 'v2_Algo_int_model_May24-Pr'!ntcr)) ^ 'v2_Algo_int_model_May24-Pr'!exponent * ('v2_Algo_int_model_May24-Pr'!upper_limit_int - 'v2_Algo_int_model_May24-Pr'!base_int)) * 100))</f>
        <v>48.459440000000008</v>
      </c>
      <c r="J84" s="23">
        <f t="shared" si="0"/>
        <v>1</v>
      </c>
      <c r="K84" s="24">
        <f t="shared" si="1"/>
        <v>48.459440000000008</v>
      </c>
      <c r="L84" s="5">
        <f t="shared" si="2"/>
        <v>3.8323418984696822E-2</v>
      </c>
    </row>
    <row r="85" spans="1:12" ht="15.75" customHeight="1">
      <c r="A85" s="18">
        <v>45496</v>
      </c>
      <c r="B85" s="2">
        <v>1721673000</v>
      </c>
      <c r="C85" s="29">
        <v>0.92585399999999995</v>
      </c>
      <c r="D85" s="2">
        <v>0.42639700000000003</v>
      </c>
      <c r="E85" s="2">
        <v>88768765</v>
      </c>
      <c r="F85" s="21">
        <v>11542335</v>
      </c>
      <c r="G85" s="2">
        <v>3.279296</v>
      </c>
      <c r="H85" s="5">
        <v>3.4955579999999999</v>
      </c>
      <c r="I85" s="22">
        <f>IF(G85 &lt; 'v2_Algo_int_model_May24-Pr'!ntcr, 'v2_Algo_int_model_May24-Pr'!base_int*100, IF(G85 &gt; 'v2_Algo_int_model_May24-Pr'!ctcr, 'v2_Algo_int_model_May24-Pr'!upper_limit_int*100, ('v2_Algo_int_model_May24-Pr'!base_int + ((G85 - 'v2_Algo_int_model_May24-Pr'!ntcr) / ('v2_Algo_int_model_May24-Pr'!ctcr - 'v2_Algo_int_model_May24-Pr'!ntcr)) ^ 'v2_Algo_int_model_May24-Pr'!exponent * ('v2_Algo_int_model_May24-Pr'!upper_limit_int - 'v2_Algo_int_model_May24-Pr'!base_int)) * 100))</f>
        <v>44.114560000000004</v>
      </c>
      <c r="J85" s="23">
        <f t="shared" si="0"/>
        <v>0.99999394306611267</v>
      </c>
      <c r="K85" s="24">
        <f t="shared" si="1"/>
        <v>44.114292801026615</v>
      </c>
      <c r="L85" s="5">
        <f t="shared" si="2"/>
        <v>-8.9665650262846452E-2</v>
      </c>
    </row>
    <row r="86" spans="1:12" ht="15.75" customHeight="1">
      <c r="A86" s="18">
        <v>45497</v>
      </c>
      <c r="B86" s="2">
        <v>1721759400</v>
      </c>
      <c r="C86" s="29">
        <v>0.91095400000000004</v>
      </c>
      <c r="D86" s="2">
        <v>0.41028399999999998</v>
      </c>
      <c r="E86" s="2">
        <v>88693097</v>
      </c>
      <c r="F86" s="21">
        <v>11535306</v>
      </c>
      <c r="G86" s="2">
        <v>3.1546069999999999</v>
      </c>
      <c r="H86" s="5">
        <v>2.401608</v>
      </c>
      <c r="I86" s="22">
        <f>IF(G86 &lt; 'v2_Algo_int_model_May24-Pr'!ntcr, 'v2_Algo_int_model_May24-Pr'!base_int*100, IF(G86 &gt; 'v2_Algo_int_model_May24-Pr'!ctcr, 'v2_Algo_int_model_May24-Pr'!upper_limit_int*100, ('v2_Algo_int_model_May24-Pr'!base_int + ((G86 - 'v2_Algo_int_model_May24-Pr'!ntcr) / ('v2_Algo_int_model_May24-Pr'!ctcr - 'v2_Algo_int_model_May24-Pr'!ntcr)) ^ 'v2_Algo_int_model_May24-Pr'!exponent * ('v2_Algo_int_model_May24-Pr'!upper_limit_int - 'v2_Algo_int_model_May24-Pr'!base_int)) * 100))</f>
        <v>40.789520000000003</v>
      </c>
      <c r="J86" s="23">
        <f t="shared" si="0"/>
        <v>0.99999583607404952</v>
      </c>
      <c r="K86" s="24">
        <f t="shared" si="1"/>
        <v>40.789350155459168</v>
      </c>
      <c r="L86" s="5">
        <f t="shared" si="2"/>
        <v>-7.5371097085570216E-2</v>
      </c>
    </row>
    <row r="87" spans="1:12" ht="15.75" customHeight="1">
      <c r="A87" s="18">
        <v>45498</v>
      </c>
      <c r="B87" s="2">
        <v>1721845800</v>
      </c>
      <c r="C87" s="29">
        <v>0.896899</v>
      </c>
      <c r="D87" s="2">
        <v>0.40667500000000001</v>
      </c>
      <c r="E87" s="2">
        <v>88691068</v>
      </c>
      <c r="F87" s="21">
        <v>11546165</v>
      </c>
      <c r="G87" s="2">
        <v>3.1238459999999999</v>
      </c>
      <c r="H87" s="5">
        <v>1.3355680000000001</v>
      </c>
      <c r="I87" s="22">
        <f>IF(G87 &lt; 'v2_Algo_int_model_May24-Pr'!ntcr, 'v2_Algo_int_model_May24-Pr'!base_int*100, IF(G87 &gt; 'v2_Algo_int_model_May24-Pr'!ctcr, 'v2_Algo_int_model_May24-Pr'!upper_limit_int*100, ('v2_Algo_int_model_May24-Pr'!base_int + ((G87 - 'v2_Algo_int_model_May24-Pr'!ntcr) / ('v2_Algo_int_model_May24-Pr'!ctcr - 'v2_Algo_int_model_May24-Pr'!ntcr)) ^ 'v2_Algo_int_model_May24-Pr'!exponent * ('v2_Algo_int_model_May24-Pr'!upper_limit_int - 'v2_Algo_int_model_May24-Pr'!base_int)) * 100))</f>
        <v>39.969226666666671</v>
      </c>
      <c r="J87" s="23">
        <f t="shared" si="0"/>
        <v>0.99999768655999632</v>
      </c>
      <c r="K87" s="24">
        <f t="shared" si="1"/>
        <v>39.969134200258786</v>
      </c>
      <c r="L87" s="5">
        <f t="shared" si="2"/>
        <v>-2.0108581089777533E-2</v>
      </c>
    </row>
    <row r="88" spans="1:12" ht="15.75" customHeight="1">
      <c r="A88" s="18">
        <v>45499</v>
      </c>
      <c r="B88" s="2">
        <v>1721932200</v>
      </c>
      <c r="C88" s="29">
        <v>0.88331000000000004</v>
      </c>
      <c r="D88" s="2">
        <v>0.39463399999999998</v>
      </c>
      <c r="E88" s="2">
        <v>88778962</v>
      </c>
      <c r="F88" s="21">
        <v>11529249</v>
      </c>
      <c r="G88" s="2">
        <v>3.0388099999999998</v>
      </c>
      <c r="H88" s="5">
        <v>0.87421499999999996</v>
      </c>
      <c r="I88" s="22">
        <f>IF(G88 &lt; 'v2_Algo_int_model_May24-Pr'!ntcr, 'v2_Algo_int_model_May24-Pr'!base_int*100, IF(G88 &gt; 'v2_Algo_int_model_May24-Pr'!ctcr, 'v2_Algo_int_model_May24-Pr'!upper_limit_int*100, ('v2_Algo_int_model_May24-Pr'!base_int + ((G88 - 'v2_Algo_int_model_May24-Pr'!ntcr) / ('v2_Algo_int_model_May24-Pr'!ctcr - 'v2_Algo_int_model_May24-Pr'!ntcr)) ^ 'v2_Algo_int_model_May24-Pr'!exponent * ('v2_Algo_int_model_May24-Pr'!upper_limit_int - 'v2_Algo_int_model_May24-Pr'!base_int)) * 100))</f>
        <v>37.701599999999992</v>
      </c>
      <c r="J88" s="23">
        <f t="shared" si="0"/>
        <v>0.99999848348318265</v>
      </c>
      <c r="K88" s="24">
        <f t="shared" si="1"/>
        <v>37.70154282488955</v>
      </c>
      <c r="L88" s="5">
        <f t="shared" si="2"/>
        <v>-5.6733562553740624E-2</v>
      </c>
    </row>
    <row r="89" spans="1:12" ht="15.75" customHeight="1">
      <c r="A89" s="18">
        <v>45500</v>
      </c>
      <c r="B89" s="2">
        <v>1722018600</v>
      </c>
      <c r="C89" s="29">
        <v>0.90967299999999995</v>
      </c>
      <c r="D89" s="2">
        <v>0.41761100000000001</v>
      </c>
      <c r="E89" s="2">
        <v>86132130</v>
      </c>
      <c r="F89" s="21">
        <v>11526284</v>
      </c>
      <c r="G89" s="2">
        <v>3.1206700000000001</v>
      </c>
      <c r="H89" s="5">
        <v>0</v>
      </c>
      <c r="I89" s="22">
        <f>IF(G89 &lt; 'v2_Algo_int_model_May24-Pr'!ntcr, 'v2_Algo_int_model_May24-Pr'!base_int*100, IF(G89 &gt; 'v2_Algo_int_model_May24-Pr'!ctcr, 'v2_Algo_int_model_May24-Pr'!upper_limit_int*100, ('v2_Algo_int_model_May24-Pr'!base_int + ((G89 - 'v2_Algo_int_model_May24-Pr'!ntcr) / ('v2_Algo_int_model_May24-Pr'!ctcr - 'v2_Algo_int_model_May24-Pr'!ntcr)) ^ 'v2_Algo_int_model_May24-Pr'!exponent * ('v2_Algo_int_model_May24-Pr'!upper_limit_int - 'v2_Algo_int_model_May24-Pr'!base_int)) * 100))</f>
        <v>39.884533333333337</v>
      </c>
      <c r="J89" s="23">
        <f t="shared" si="0"/>
        <v>1</v>
      </c>
      <c r="K89" s="24">
        <f t="shared" si="1"/>
        <v>39.884533333333337</v>
      </c>
      <c r="L89" s="5">
        <f t="shared" si="2"/>
        <v>5.7901887956761211E-2</v>
      </c>
    </row>
    <row r="90" spans="1:12" ht="15.75" customHeight="1">
      <c r="A90" s="18">
        <v>45501</v>
      </c>
      <c r="B90" s="2">
        <v>1722105000</v>
      </c>
      <c r="C90" s="29">
        <v>0.89199499999999998</v>
      </c>
      <c r="D90" s="2">
        <v>0.418518</v>
      </c>
      <c r="E90" s="2">
        <v>86126337</v>
      </c>
      <c r="F90" s="21">
        <v>11534770</v>
      </c>
      <c r="G90" s="2">
        <v>3.1249359999999999</v>
      </c>
      <c r="H90" s="5">
        <v>0</v>
      </c>
      <c r="I90" s="22">
        <f>IF(G90 &lt; 'v2_Algo_int_model_May24-Pr'!ntcr, 'v2_Algo_int_model_May24-Pr'!base_int*100, IF(G90 &gt; 'v2_Algo_int_model_May24-Pr'!ctcr, 'v2_Algo_int_model_May24-Pr'!upper_limit_int*100, ('v2_Algo_int_model_May24-Pr'!base_int + ((G90 - 'v2_Algo_int_model_May24-Pr'!ntcr) / ('v2_Algo_int_model_May24-Pr'!ctcr - 'v2_Algo_int_model_May24-Pr'!ntcr)) ^ 'v2_Algo_int_model_May24-Pr'!exponent * ('v2_Algo_int_model_May24-Pr'!upper_limit_int - 'v2_Algo_int_model_May24-Pr'!base_int)) * 100))</f>
        <v>39.998293333333336</v>
      </c>
      <c r="J90" s="23">
        <f t="shared" si="0"/>
        <v>1</v>
      </c>
      <c r="K90" s="24">
        <f t="shared" si="1"/>
        <v>39.998293333333336</v>
      </c>
      <c r="L90" s="5">
        <f t="shared" si="2"/>
        <v>2.8522334472176336E-3</v>
      </c>
    </row>
    <row r="91" spans="1:12" ht="15.75" customHeight="1">
      <c r="A91" s="18">
        <v>45502</v>
      </c>
      <c r="B91" s="2">
        <v>1722191400</v>
      </c>
      <c r="C91" s="29">
        <v>0.87478</v>
      </c>
      <c r="D91" s="2">
        <v>0.40743299999999999</v>
      </c>
      <c r="E91" s="2">
        <v>85895379</v>
      </c>
      <c r="F91" s="21">
        <v>11511352</v>
      </c>
      <c r="G91" s="2">
        <v>3.0401829999999999</v>
      </c>
      <c r="H91" s="5">
        <v>3.0096850000000002</v>
      </c>
      <c r="I91" s="22">
        <f>IF(G91 &lt; 'v2_Algo_int_model_May24-Pr'!ntcr, 'v2_Algo_int_model_May24-Pr'!base_int*100, IF(G91 &gt; 'v2_Algo_int_model_May24-Pr'!ctcr, 'v2_Algo_int_model_May24-Pr'!upper_limit_int*100, ('v2_Algo_int_model_May24-Pr'!base_int + ((G91 - 'v2_Algo_int_model_May24-Pr'!ntcr) / ('v2_Algo_int_model_May24-Pr'!ctcr - 'v2_Algo_int_model_May24-Pr'!ntcr)) ^ 'v2_Algo_int_model_May24-Pr'!exponent * ('v2_Algo_int_model_May24-Pr'!upper_limit_int - 'v2_Algo_int_model_May24-Pr'!base_int)) * 100))</f>
        <v>37.738213333333327</v>
      </c>
      <c r="J91" s="23">
        <f t="shared" si="0"/>
        <v>0.99999477092699451</v>
      </c>
      <c r="K91" s="24">
        <f t="shared" si="1"/>
        <v>37.738015997460714</v>
      </c>
      <c r="L91" s="5">
        <f t="shared" si="2"/>
        <v>-5.6509344462179256E-2</v>
      </c>
    </row>
    <row r="92" spans="1:12" ht="15.75" customHeight="1">
      <c r="A92" s="18">
        <v>45503</v>
      </c>
      <c r="B92" s="2">
        <v>1722277800</v>
      </c>
      <c r="C92" s="29">
        <v>0.86826700000000001</v>
      </c>
      <c r="D92" s="2">
        <v>0.40390599999999999</v>
      </c>
      <c r="E92" s="2">
        <v>86124656</v>
      </c>
      <c r="F92" s="21">
        <v>11557218</v>
      </c>
      <c r="G92" s="2">
        <v>3.0099170000000002</v>
      </c>
      <c r="H92" s="5">
        <v>21.776440000000001</v>
      </c>
      <c r="I92" s="22">
        <f>IF(G92 &lt; 'v2_Algo_int_model_May24-Pr'!ntcr, 'v2_Algo_int_model_May24-Pr'!base_int*100, IF(G92 &gt; 'v2_Algo_int_model_May24-Pr'!ctcr, 'v2_Algo_int_model_May24-Pr'!upper_limit_int*100, ('v2_Algo_int_model_May24-Pr'!base_int + ((G92 - 'v2_Algo_int_model_May24-Pr'!ntcr) / ('v2_Algo_int_model_May24-Pr'!ctcr - 'v2_Algo_int_model_May24-Pr'!ntcr)) ^ 'v2_Algo_int_model_May24-Pr'!exponent * ('v2_Algo_int_model_May24-Pr'!upper_limit_int - 'v2_Algo_int_model_May24-Pr'!base_int)) * 100))</f>
        <v>36.931120000000007</v>
      </c>
      <c r="J92" s="23">
        <f t="shared" si="0"/>
        <v>0.99996231542919756</v>
      </c>
      <c r="K92" s="24">
        <f t="shared" si="1"/>
        <v>36.929728266593557</v>
      </c>
      <c r="L92" s="5">
        <f t="shared" si="2"/>
        <v>-2.1418394939509922E-2</v>
      </c>
    </row>
    <row r="93" spans="1:12" ht="15.75" customHeight="1">
      <c r="A93" s="18">
        <v>45504</v>
      </c>
      <c r="B93" s="2">
        <v>1722364200</v>
      </c>
      <c r="C93" s="29">
        <v>0.86342799999999997</v>
      </c>
      <c r="D93" s="2">
        <v>0.40148400000000001</v>
      </c>
      <c r="E93" s="2">
        <v>86076475</v>
      </c>
      <c r="F93" s="21">
        <v>11552849</v>
      </c>
      <c r="G93" s="2">
        <v>2.9913249999999998</v>
      </c>
      <c r="H93" s="5">
        <v>0.30825399999999997</v>
      </c>
      <c r="I93" s="22">
        <f>IF(G93 &lt; 'v2_Algo_int_model_May24-Pr'!ntcr, 'v2_Algo_int_model_May24-Pr'!base_int*100, IF(G93 &gt; 'v2_Algo_int_model_May24-Pr'!ctcr, 'v2_Algo_int_model_May24-Pr'!upper_limit_int*100, ('v2_Algo_int_model_May24-Pr'!base_int + ((G93 - 'v2_Algo_int_model_May24-Pr'!ntcr) / ('v2_Algo_int_model_May24-Pr'!ctcr - 'v2_Algo_int_model_May24-Pr'!ntcr)) ^ 'v2_Algo_int_model_May24-Pr'!exponent * ('v2_Algo_int_model_May24-Pr'!upper_limit_int - 'v2_Algo_int_model_May24-Pr'!base_int)) * 100))</f>
        <v>36.435333333333332</v>
      </c>
      <c r="J93" s="23">
        <f t="shared" si="0"/>
        <v>0.99999946635847137</v>
      </c>
      <c r="K93" s="24">
        <f t="shared" si="1"/>
        <v>36.435313889926356</v>
      </c>
      <c r="L93" s="5">
        <f t="shared" si="2"/>
        <v>-1.3387977650364813E-2</v>
      </c>
    </row>
    <row r="94" spans="1:12" ht="15.75" customHeight="1">
      <c r="A94" s="18">
        <v>45505</v>
      </c>
      <c r="B94" s="2">
        <v>1722450600</v>
      </c>
      <c r="C94" s="29">
        <v>0.83712500000000001</v>
      </c>
      <c r="D94" s="2">
        <v>0.388714</v>
      </c>
      <c r="E94" s="2">
        <v>86089024</v>
      </c>
      <c r="F94" s="21">
        <v>11564984</v>
      </c>
      <c r="G94" s="2">
        <v>2.8935629999999999</v>
      </c>
      <c r="H94" s="5">
        <v>2258.9250000000002</v>
      </c>
      <c r="I94" s="22">
        <f>IF(G94 &lt; 'v2_Algo_int_model_May24-Pr'!ntcr, 'v2_Algo_int_model_May24-Pr'!base_int*100, IF(G94 &gt; 'v2_Algo_int_model_May24-Pr'!ctcr, 'v2_Algo_int_model_May24-Pr'!upper_limit_int*100, ('v2_Algo_int_model_May24-Pr'!base_int + ((G94 - 'v2_Algo_int_model_May24-Pr'!ntcr) / ('v2_Algo_int_model_May24-Pr'!ctcr - 'v2_Algo_int_model_May24-Pr'!ntcr)) ^ 'v2_Algo_int_model_May24-Pr'!exponent * ('v2_Algo_int_model_May24-Pr'!upper_limit_int - 'v2_Algo_int_model_May24-Pr'!base_int)) * 100))</f>
        <v>33.828346666666661</v>
      </c>
      <c r="J94" s="23">
        <f t="shared" si="0"/>
        <v>0.9960935095111243</v>
      </c>
      <c r="K94" s="24">
        <f t="shared" si="1"/>
        <v>33.696196552158938</v>
      </c>
      <c r="L94" s="5">
        <f t="shared" si="2"/>
        <v>-7.5177541932052061E-2</v>
      </c>
    </row>
    <row r="95" spans="1:12" ht="15.75" customHeight="1">
      <c r="A95" s="18">
        <v>45506</v>
      </c>
      <c r="B95" s="2">
        <v>1722537000</v>
      </c>
      <c r="C95" s="29">
        <v>0.85923499999999997</v>
      </c>
      <c r="D95" s="2">
        <v>0.39226299999999997</v>
      </c>
      <c r="E95" s="2">
        <v>86366955</v>
      </c>
      <c r="F95" s="21">
        <v>11534182</v>
      </c>
      <c r="G95" s="2">
        <v>2.9372310000000001</v>
      </c>
      <c r="H95" s="5">
        <v>0</v>
      </c>
      <c r="I95" s="22">
        <f>IF(G95 &lt; 'v2_Algo_int_model_May24-Pr'!ntcr, 'v2_Algo_int_model_May24-Pr'!base_int*100, IF(G95 &gt; 'v2_Algo_int_model_May24-Pr'!ctcr, 'v2_Algo_int_model_May24-Pr'!upper_limit_int*100, ('v2_Algo_int_model_May24-Pr'!base_int + ((G95 - 'v2_Algo_int_model_May24-Pr'!ntcr) / ('v2_Algo_int_model_May24-Pr'!ctcr - 'v2_Algo_int_model_May24-Pr'!ntcr)) ^ 'v2_Algo_int_model_May24-Pr'!exponent * ('v2_Algo_int_model_May24-Pr'!upper_limit_int - 'v2_Algo_int_model_May24-Pr'!base_int)) * 100))</f>
        <v>34.992826666666673</v>
      </c>
      <c r="J95" s="23">
        <f t="shared" si="0"/>
        <v>1</v>
      </c>
      <c r="K95" s="24">
        <f t="shared" si="1"/>
        <v>34.992826666666673</v>
      </c>
      <c r="L95" s="5">
        <f t="shared" si="2"/>
        <v>3.8480013983200001E-2</v>
      </c>
    </row>
    <row r="96" spans="1:12" ht="15.75" customHeight="1">
      <c r="A96" s="18">
        <v>45507</v>
      </c>
      <c r="B96" s="2">
        <v>1722623400</v>
      </c>
      <c r="C96" s="29">
        <v>0.84196099999999996</v>
      </c>
      <c r="D96" s="2">
        <v>0.36398200000000003</v>
      </c>
      <c r="E96" s="2">
        <v>86195274</v>
      </c>
      <c r="F96" s="21">
        <v>11510303</v>
      </c>
      <c r="G96" s="2">
        <v>2.7256909999999999</v>
      </c>
      <c r="H96" s="5">
        <v>0.31139299999999998</v>
      </c>
      <c r="I96" s="22">
        <f>IF(G96 &lt; 'v2_Algo_int_model_May24-Pr'!ntcr, 'v2_Algo_int_model_May24-Pr'!base_int*100, IF(G96 &gt; 'v2_Algo_int_model_May24-Pr'!ctcr, 'v2_Algo_int_model_May24-Pr'!upper_limit_int*100, ('v2_Algo_int_model_May24-Pr'!base_int + ((G96 - 'v2_Algo_int_model_May24-Pr'!ntcr) / ('v2_Algo_int_model_May24-Pr'!ctcr - 'v2_Algo_int_model_May24-Pr'!ntcr)) ^ 'v2_Algo_int_model_May24-Pr'!exponent * ('v2_Algo_int_model_May24-Pr'!upper_limit_int - 'v2_Algo_int_model_May24-Pr'!base_int)) * 100))</f>
        <v>29.351759999999992</v>
      </c>
      <c r="J96" s="23">
        <f t="shared" si="0"/>
        <v>0.99999945893170661</v>
      </c>
      <c r="K96" s="24">
        <f t="shared" si="1"/>
        <v>29.351744118693301</v>
      </c>
      <c r="L96" s="5">
        <f t="shared" si="2"/>
        <v>-0.16120682680793352</v>
      </c>
    </row>
    <row r="97" spans="1:12" ht="15.75" customHeight="1">
      <c r="A97" s="18">
        <v>45508</v>
      </c>
      <c r="B97" s="2">
        <v>1722709800</v>
      </c>
      <c r="C97" s="29">
        <v>0.86012699999999997</v>
      </c>
      <c r="D97" s="2">
        <v>0.36400100000000002</v>
      </c>
      <c r="E97" s="2">
        <v>86241163</v>
      </c>
      <c r="F97" s="21">
        <v>11485898</v>
      </c>
      <c r="G97" s="2">
        <v>2.733079</v>
      </c>
      <c r="H97" s="5">
        <v>3.5548000000000003E-2</v>
      </c>
      <c r="I97" s="22">
        <f>IF(G97 &lt; 'v2_Algo_int_model_May24-Pr'!ntcr, 'v2_Algo_int_model_May24-Pr'!base_int*100, IF(G97 &gt; 'v2_Algo_int_model_May24-Pr'!ctcr, 'v2_Algo_int_model_May24-Pr'!upper_limit_int*100, ('v2_Algo_int_model_May24-Pr'!base_int + ((G97 - 'v2_Algo_int_model_May24-Pr'!ntcr) / ('v2_Algo_int_model_May24-Pr'!ctcr - 'v2_Algo_int_model_May24-Pr'!ntcr)) ^ 'v2_Algo_int_model_May24-Pr'!exponent * ('v2_Algo_int_model_May24-Pr'!upper_limit_int - 'v2_Algo_int_model_May24-Pr'!base_int)) * 100))</f>
        <v>29.548773333333333</v>
      </c>
      <c r="J97" s="23">
        <f t="shared" si="0"/>
        <v>0.99999993810148757</v>
      </c>
      <c r="K97" s="24">
        <f t="shared" si="1"/>
        <v>29.54877150430822</v>
      </c>
      <c r="L97" s="5">
        <f t="shared" si="2"/>
        <v>6.712629573839779E-3</v>
      </c>
    </row>
    <row r="98" spans="1:12" ht="15.75" customHeight="1">
      <c r="A98" s="18">
        <v>45509</v>
      </c>
      <c r="B98" s="2">
        <v>1722796200</v>
      </c>
      <c r="C98" s="29">
        <v>0.827847</v>
      </c>
      <c r="D98" s="2">
        <v>0.34344000000000002</v>
      </c>
      <c r="E98" s="2">
        <v>86628425</v>
      </c>
      <c r="F98" s="21">
        <v>11467674</v>
      </c>
      <c r="G98" s="2">
        <v>2.5943939999999999</v>
      </c>
      <c r="H98" s="5">
        <v>0.630691</v>
      </c>
      <c r="I98" s="22">
        <f>IF(G98 &lt; 'v2_Algo_int_model_May24-Pr'!ntcr, 'v2_Algo_int_model_May24-Pr'!base_int*100, IF(G98 &gt; 'v2_Algo_int_model_May24-Pr'!ctcr, 'v2_Algo_int_model_May24-Pr'!upper_limit_int*100, ('v2_Algo_int_model_May24-Pr'!base_int + ((G98 - 'v2_Algo_int_model_May24-Pr'!ntcr) / ('v2_Algo_int_model_May24-Pr'!ctcr - 'v2_Algo_int_model_May24-Pr'!ntcr)) ^ 'v2_Algo_int_model_May24-Pr'!exponent * ('v2_Algo_int_model_May24-Pr'!upper_limit_int - 'v2_Algo_int_model_May24-Pr'!base_int)) * 100))</f>
        <v>25.850506666666661</v>
      </c>
      <c r="J98" s="23">
        <f t="shared" si="0"/>
        <v>0.99999890005418712</v>
      </c>
      <c r="K98" s="24">
        <f t="shared" si="1"/>
        <v>25.850478232510092</v>
      </c>
      <c r="L98" s="5">
        <f t="shared" si="2"/>
        <v>-0.12515895191307413</v>
      </c>
    </row>
    <row r="99" spans="1:12" ht="15.75" customHeight="1">
      <c r="A99" s="18">
        <v>45510</v>
      </c>
      <c r="B99" s="2">
        <v>1722882600</v>
      </c>
      <c r="C99" s="29">
        <v>0.92020500000000005</v>
      </c>
      <c r="D99" s="2">
        <v>0.31408599999999998</v>
      </c>
      <c r="E99" s="2">
        <v>85805974</v>
      </c>
      <c r="F99" s="21">
        <v>10430412</v>
      </c>
      <c r="G99" s="2">
        <v>2.583834</v>
      </c>
      <c r="H99" s="5">
        <v>6.782063</v>
      </c>
      <c r="I99" s="22">
        <f>IF(G99 &lt; 'v2_Algo_int_model_May24-Pr'!ntcr, 'v2_Algo_int_model_May24-Pr'!base_int*100, IF(G99 &gt; 'v2_Algo_int_model_May24-Pr'!ctcr, 'v2_Algo_int_model_May24-Pr'!upper_limit_int*100, ('v2_Algo_int_model_May24-Pr'!base_int + ((G99 - 'v2_Algo_int_model_May24-Pr'!ntcr) / ('v2_Algo_int_model_May24-Pr'!ctcr - 'v2_Algo_int_model_May24-Pr'!ntcr)) ^ 'v2_Algo_int_model_May24-Pr'!exponent * ('v2_Algo_int_model_May24-Pr'!upper_limit_int - 'v2_Algo_int_model_May24-Pr'!base_int)) * 100))</f>
        <v>25.56890666666667</v>
      </c>
      <c r="J99" s="23">
        <f t="shared" si="0"/>
        <v>0.99998699559902327</v>
      </c>
      <c r="K99" s="24">
        <f t="shared" si="1"/>
        <v>25.56857415835184</v>
      </c>
      <c r="L99" s="5">
        <f t="shared" si="2"/>
        <v>-1.0905178295839923E-2</v>
      </c>
    </row>
    <row r="100" spans="1:12" ht="15.75" customHeight="1">
      <c r="A100" s="18">
        <v>45511</v>
      </c>
      <c r="B100" s="2">
        <v>1722969000</v>
      </c>
      <c r="C100" s="6">
        <v>0.93201199999999995</v>
      </c>
      <c r="D100" s="2">
        <v>0.33026299999999997</v>
      </c>
      <c r="E100" s="2">
        <v>85858627</v>
      </c>
      <c r="F100" s="21">
        <v>10141095</v>
      </c>
      <c r="G100" s="2">
        <v>2.796141</v>
      </c>
      <c r="H100" s="5">
        <v>1.7229270000000001</v>
      </c>
      <c r="I100" s="22">
        <f>IF(G100 &lt; 'v2_Algo_int_model_May24-Pr'!ntcr, 'v2_Algo_int_model_May24-Pr'!base_int*100, IF(G100 &gt; 'v2_Algo_int_model_May24-Pr'!ctcr, 'v2_Algo_int_model_May24-Pr'!upper_limit_int*100, ('v2_Algo_int_model_May24-Pr'!base_int + ((G100 - 'v2_Algo_int_model_May24-Pr'!ntcr) / ('v2_Algo_int_model_May24-Pr'!ctcr - 'v2_Algo_int_model_May24-Pr'!ntcr)) ^ 'v2_Algo_int_model_May24-Pr'!exponent * ('v2_Algo_int_model_May24-Pr'!upper_limit_int - 'v2_Algo_int_model_May24-Pr'!base_int)) * 100))</f>
        <v>31.230426666666666</v>
      </c>
      <c r="J100" s="23">
        <f t="shared" si="0"/>
        <v>0.99999660208882768</v>
      </c>
      <c r="K100" s="24">
        <f t="shared" si="1"/>
        <v>31.23032054845098</v>
      </c>
      <c r="L100" s="5">
        <f t="shared" si="2"/>
        <v>0.22143379427553089</v>
      </c>
    </row>
    <row r="101" spans="1:12" ht="15.75" customHeight="1">
      <c r="A101" s="18">
        <v>45512</v>
      </c>
      <c r="B101" s="2">
        <v>1723055400</v>
      </c>
      <c r="C101" s="6">
        <v>0.91812899999999997</v>
      </c>
      <c r="D101" s="2">
        <v>0.32378400000000002</v>
      </c>
      <c r="E101" s="2">
        <v>85785447</v>
      </c>
      <c r="F101" s="21">
        <v>10139950</v>
      </c>
      <c r="G101" s="2">
        <v>2.7392590000000001</v>
      </c>
      <c r="H101" s="5">
        <v>2.8235039999999998</v>
      </c>
      <c r="I101" s="22">
        <f>IF(G101 &lt; 'v2_Algo_int_model_May24-Pr'!ntcr, 'v2_Algo_int_model_May24-Pr'!base_int*100, IF(G101 &gt; 'v2_Algo_int_model_May24-Pr'!ctcr, 'v2_Algo_int_model_May24-Pr'!upper_limit_int*100, ('v2_Algo_int_model_May24-Pr'!base_int + ((G101 - 'v2_Algo_int_model_May24-Pr'!ntcr) / ('v2_Algo_int_model_May24-Pr'!ctcr - 'v2_Algo_int_model_May24-Pr'!ntcr)) ^ 'v2_Algo_int_model_May24-Pr'!exponent * ('v2_Algo_int_model_May24-Pr'!upper_limit_int - 'v2_Algo_int_model_May24-Pr'!base_int)) * 100))</f>
        <v>29.713573333333336</v>
      </c>
      <c r="J101" s="23">
        <f t="shared" si="0"/>
        <v>0.99999443093111895</v>
      </c>
      <c r="K101" s="24">
        <f t="shared" si="1"/>
        <v>29.713407856396742</v>
      </c>
      <c r="L101" s="5">
        <f t="shared" si="2"/>
        <v>-4.857179386618482E-2</v>
      </c>
    </row>
    <row r="102" spans="1:12" ht="15.75" customHeight="1">
      <c r="A102" s="18">
        <v>45513</v>
      </c>
      <c r="B102" s="2">
        <v>1723141800</v>
      </c>
      <c r="C102" s="6">
        <v>0.95084400000000002</v>
      </c>
      <c r="D102" s="2">
        <v>0.35200399999999998</v>
      </c>
      <c r="E102" s="2">
        <v>85269353</v>
      </c>
      <c r="F102" s="21">
        <v>10101094</v>
      </c>
      <c r="G102" s="2">
        <v>2.971476</v>
      </c>
      <c r="H102" s="5">
        <v>0</v>
      </c>
      <c r="I102" s="22">
        <f>IF(G102 &lt; 'v2_Algo_int_model_May24-Pr'!ntcr, 'v2_Algo_int_model_May24-Pr'!base_int*100, IF(G102 &gt; 'v2_Algo_int_model_May24-Pr'!ctcr, 'v2_Algo_int_model_May24-Pr'!upper_limit_int*100, ('v2_Algo_int_model_May24-Pr'!base_int + ((G102 - 'v2_Algo_int_model_May24-Pr'!ntcr) / ('v2_Algo_int_model_May24-Pr'!ctcr - 'v2_Algo_int_model_May24-Pr'!ntcr)) ^ 'v2_Algo_int_model_May24-Pr'!exponent * ('v2_Algo_int_model_May24-Pr'!upper_limit_int - 'v2_Algo_int_model_May24-Pr'!base_int)) * 100))</f>
        <v>35.906026666666669</v>
      </c>
      <c r="J102" s="23">
        <f t="shared" si="0"/>
        <v>1</v>
      </c>
      <c r="K102" s="24">
        <f t="shared" si="1"/>
        <v>35.906026666666669</v>
      </c>
      <c r="L102" s="5">
        <f t="shared" si="2"/>
        <v>0.20841159789541841</v>
      </c>
    </row>
    <row r="103" spans="1:12" ht="15.75" customHeight="1">
      <c r="A103" s="18">
        <v>45514</v>
      </c>
      <c r="B103" s="2">
        <v>1723228200</v>
      </c>
      <c r="C103" s="6">
        <v>0.92471000000000003</v>
      </c>
      <c r="D103" s="2">
        <v>0.34804000000000002</v>
      </c>
      <c r="E103" s="2">
        <v>79576062</v>
      </c>
      <c r="F103" s="21">
        <v>9513209</v>
      </c>
      <c r="G103" s="2">
        <v>2.9112840000000002</v>
      </c>
      <c r="H103" s="5">
        <v>4.4289999999999998E-3</v>
      </c>
      <c r="I103" s="22">
        <f>IF(G103 &lt; 'v2_Algo_int_model_May24-Pr'!ntcr, 'v2_Algo_int_model_May24-Pr'!base_int*100, IF(G103 &gt; 'v2_Algo_int_model_May24-Pr'!ctcr, 'v2_Algo_int_model_May24-Pr'!upper_limit_int*100, ('v2_Algo_int_model_May24-Pr'!base_int + ((G103 - 'v2_Algo_int_model_May24-Pr'!ntcr) / ('v2_Algo_int_model_May24-Pr'!ctcr - 'v2_Algo_int_model_May24-Pr'!ntcr)) ^ 'v2_Algo_int_model_May24-Pr'!exponent * ('v2_Algo_int_model_May24-Pr'!upper_limit_int - 'v2_Algo_int_model_May24-Pr'!base_int)) * 100))</f>
        <v>34.300906666666677</v>
      </c>
      <c r="J103" s="23">
        <f t="shared" si="0"/>
        <v>0.99999999068873602</v>
      </c>
      <c r="K103" s="24">
        <f t="shared" si="1"/>
        <v>34.300906347281881</v>
      </c>
      <c r="L103" s="5">
        <f t="shared" si="2"/>
        <v>-4.4703367885450263E-2</v>
      </c>
    </row>
    <row r="104" spans="1:12" ht="15.75" customHeight="1">
      <c r="A104" s="18">
        <v>45515</v>
      </c>
      <c r="B104" s="2">
        <v>1723314600</v>
      </c>
      <c r="C104" s="6">
        <v>0.91571400000000003</v>
      </c>
      <c r="D104" s="2">
        <v>0.34575299999999998</v>
      </c>
      <c r="E104" s="2">
        <v>78351706</v>
      </c>
      <c r="F104" s="21">
        <v>9389982</v>
      </c>
      <c r="G104" s="2">
        <v>2.8850259999999999</v>
      </c>
      <c r="H104" s="5">
        <v>3.7259E-2</v>
      </c>
      <c r="I104" s="22">
        <f>IF(G104 &lt; 'v2_Algo_int_model_May24-Pr'!ntcr, 'v2_Algo_int_model_May24-Pr'!base_int*100, IF(G104 &gt; 'v2_Algo_int_model_May24-Pr'!ctcr, 'v2_Algo_int_model_May24-Pr'!upper_limit_int*100, ('v2_Algo_int_model_May24-Pr'!base_int + ((G104 - 'v2_Algo_int_model_May24-Pr'!ntcr) / ('v2_Algo_int_model_May24-Pr'!ctcr - 'v2_Algo_int_model_May24-Pr'!ntcr)) ^ 'v2_Algo_int_model_May24-Pr'!exponent * ('v2_Algo_int_model_May24-Pr'!upper_limit_int - 'v2_Algo_int_model_May24-Pr'!base_int)) * 100))</f>
        <v>33.600693333333332</v>
      </c>
      <c r="J104" s="23">
        <f t="shared" si="0"/>
        <v>0.99999992064095544</v>
      </c>
      <c r="K104" s="24">
        <f t="shared" si="1"/>
        <v>33.600690666814415</v>
      </c>
      <c r="L104" s="5">
        <f t="shared" si="2"/>
        <v>-2.0413911905944548E-2</v>
      </c>
    </row>
    <row r="105" spans="1:12" ht="15.75" customHeight="1">
      <c r="A105" s="18">
        <v>45516</v>
      </c>
      <c r="B105" s="2">
        <v>1723401000</v>
      </c>
      <c r="C105" s="6">
        <v>0.89129100000000006</v>
      </c>
      <c r="D105" s="2">
        <v>0.32813999999999999</v>
      </c>
      <c r="E105" s="2">
        <v>78219227</v>
      </c>
      <c r="F105" s="21">
        <v>9389323</v>
      </c>
      <c r="G105" s="2">
        <v>2.733622</v>
      </c>
      <c r="H105" s="5">
        <v>4851.8680000000004</v>
      </c>
      <c r="I105" s="22">
        <f>IF(G105 &lt; 'v2_Algo_int_model_May24-Pr'!ntcr, 'v2_Algo_int_model_May24-Pr'!base_int*100, IF(G105 &gt; 'v2_Algo_int_model_May24-Pr'!ctcr, 'v2_Algo_int_model_May24-Pr'!upper_limit_int*100, ('v2_Algo_int_model_May24-Pr'!base_int + ((G105 - 'v2_Algo_int_model_May24-Pr'!ntcr) / ('v2_Algo_int_model_May24-Pr'!ctcr - 'v2_Algo_int_model_May24-Pr'!ntcr)) ^ 'v2_Algo_int_model_May24-Pr'!exponent * ('v2_Algo_int_model_May24-Pr'!upper_limit_int - 'v2_Algo_int_model_May24-Pr'!base_int)) * 100))</f>
        <v>29.563253333333332</v>
      </c>
      <c r="J105" s="23">
        <f t="shared" si="0"/>
        <v>0.98966513773144238</v>
      </c>
      <c r="K105" s="24">
        <f t="shared" si="1"/>
        <v>29.257721181922854</v>
      </c>
      <c r="L105" s="5">
        <f t="shared" si="2"/>
        <v>-0.12925238733800426</v>
      </c>
    </row>
    <row r="106" spans="1:12" ht="15.75" customHeight="1">
      <c r="A106" s="18">
        <v>45517</v>
      </c>
      <c r="B106" s="2">
        <v>1723487400</v>
      </c>
      <c r="C106" s="6">
        <v>0.902312</v>
      </c>
      <c r="D106" s="2">
        <v>0.33887400000000001</v>
      </c>
      <c r="E106" s="2">
        <v>78213481</v>
      </c>
      <c r="F106" s="21">
        <v>9373942</v>
      </c>
      <c r="G106" s="2">
        <v>2.827467</v>
      </c>
      <c r="H106" s="5">
        <v>0.39350200000000002</v>
      </c>
      <c r="I106" s="22">
        <f>IF(G106 &lt; 'v2_Algo_int_model_May24-Pr'!ntcr, 'v2_Algo_int_model_May24-Pr'!base_int*100, IF(G106 &gt; 'v2_Algo_int_model_May24-Pr'!ctcr, 'v2_Algo_int_model_May24-Pr'!upper_limit_int*100, ('v2_Algo_int_model_May24-Pr'!base_int + ((G106 - 'v2_Algo_int_model_May24-Pr'!ntcr) / ('v2_Algo_int_model_May24-Pr'!ctcr - 'v2_Algo_int_model_May24-Pr'!ntcr)) ^ 'v2_Algo_int_model_May24-Pr'!exponent * ('v2_Algo_int_model_May24-Pr'!upper_limit_int - 'v2_Algo_int_model_May24-Pr'!base_int)) * 100))</f>
        <v>32.065786666666668</v>
      </c>
      <c r="J106" s="23">
        <f t="shared" si="0"/>
        <v>0.99999916043431891</v>
      </c>
      <c r="K106" s="24">
        <f t="shared" si="1"/>
        <v>32.065759745332649</v>
      </c>
      <c r="L106" s="5">
        <f t="shared" si="2"/>
        <v>9.5975983431845879E-2</v>
      </c>
    </row>
    <row r="107" spans="1:12" ht="15.75" customHeight="1">
      <c r="A107" s="18">
        <v>45518</v>
      </c>
      <c r="B107" s="2">
        <v>1723573800</v>
      </c>
      <c r="C107" s="6">
        <v>0.89276299999999997</v>
      </c>
      <c r="D107" s="2">
        <v>0.34031699999999998</v>
      </c>
      <c r="E107" s="2">
        <v>78057554</v>
      </c>
      <c r="F107" s="21">
        <v>9384653</v>
      </c>
      <c r="G107" s="2">
        <v>2.8306119999999999</v>
      </c>
      <c r="H107" s="5">
        <v>0.33102999999999999</v>
      </c>
      <c r="I107" s="22">
        <f>IF(G107 &lt; 'v2_Algo_int_model_May24-Pr'!ntcr, 'v2_Algo_int_model_May24-Pr'!base_int*100, IF(G107 &gt; 'v2_Algo_int_model_May24-Pr'!ctcr, 'v2_Algo_int_model_May24-Pr'!upper_limit_int*100, ('v2_Algo_int_model_May24-Pr'!base_int + ((G107 - 'v2_Algo_int_model_May24-Pr'!ntcr) / ('v2_Algo_int_model_May24-Pr'!ctcr - 'v2_Algo_int_model_May24-Pr'!ntcr)) ^ 'v2_Algo_int_model_May24-Pr'!exponent * ('v2_Algo_int_model_May24-Pr'!upper_limit_int - 'v2_Algo_int_model_May24-Pr'!base_int)) * 100))</f>
        <v>32.149653333333333</v>
      </c>
      <c r="J107" s="23">
        <f t="shared" si="0"/>
        <v>0.99999929452905723</v>
      </c>
      <c r="K107" s="24">
        <f t="shared" si="1"/>
        <v>32.149630652687087</v>
      </c>
      <c r="L107" s="5">
        <f t="shared" si="2"/>
        <v>2.615590836473114E-3</v>
      </c>
    </row>
    <row r="108" spans="1:12" ht="15.75" customHeight="1">
      <c r="A108" s="18">
        <v>45519</v>
      </c>
      <c r="B108" s="2">
        <v>1723660200</v>
      </c>
      <c r="C108" s="6">
        <v>0.89525500000000002</v>
      </c>
      <c r="D108" s="2">
        <v>0.33525100000000002</v>
      </c>
      <c r="E108" s="2">
        <v>77856504</v>
      </c>
      <c r="F108" s="21">
        <v>9354898</v>
      </c>
      <c r="G108" s="2">
        <v>2.7901389999999999</v>
      </c>
      <c r="H108" s="5">
        <v>0.64188599999999996</v>
      </c>
      <c r="I108" s="22">
        <f>IF(G108 &lt; 'v2_Algo_int_model_May24-Pr'!ntcr, 'v2_Algo_int_model_May24-Pr'!base_int*100, IF(G108 &gt; 'v2_Algo_int_model_May24-Pr'!ctcr, 'v2_Algo_int_model_May24-Pr'!upper_limit_int*100, ('v2_Algo_int_model_May24-Pr'!base_int + ((G108 - 'v2_Algo_int_model_May24-Pr'!ntcr) / ('v2_Algo_int_model_May24-Pr'!ctcr - 'v2_Algo_int_model_May24-Pr'!ntcr)) ^ 'v2_Algo_int_model_May24-Pr'!exponent * ('v2_Algo_int_model_May24-Pr'!upper_limit_int - 'v2_Algo_int_model_May24-Pr'!base_int)) * 100))</f>
        <v>31.070373333333336</v>
      </c>
      <c r="J108" s="23">
        <f t="shared" si="0"/>
        <v>0.99999862770069758</v>
      </c>
      <c r="K108" s="24">
        <f t="shared" si="1"/>
        <v>31.070330695481687</v>
      </c>
      <c r="L108" s="5">
        <f t="shared" si="2"/>
        <v>-3.3571146395586671E-2</v>
      </c>
    </row>
    <row r="109" spans="1:12" ht="15.75" customHeight="1">
      <c r="A109" s="18">
        <v>45520</v>
      </c>
      <c r="B109" s="2">
        <v>1723746600</v>
      </c>
      <c r="C109" s="6">
        <v>0.88143000000000005</v>
      </c>
      <c r="D109" s="5">
        <v>0.32539299999999999</v>
      </c>
      <c r="E109" s="5">
        <v>77846494.569999993</v>
      </c>
      <c r="F109" s="31">
        <v>9347557.7630000003</v>
      </c>
      <c r="G109" s="5">
        <v>2.7098740710000002</v>
      </c>
      <c r="H109" s="5">
        <v>2.6157279999999998</v>
      </c>
      <c r="I109" s="22">
        <f>IF(G109 &lt; 'v2_Algo_int_model_May24-Pr'!ntcr, 'v2_Algo_int_model_May24-Pr'!base_int*100, IF(G109 &gt; 'v2_Algo_int_model_May24-Pr'!ctcr, 'v2_Algo_int_model_May24-Pr'!upper_limit_int*100, ('v2_Algo_int_model_May24-Pr'!base_int + ((G109 - 'v2_Algo_int_model_May24-Pr'!ntcr) / ('v2_Algo_int_model_May24-Pr'!ctcr - 'v2_Algo_int_model_May24-Pr'!ntcr)) ^ 'v2_Algo_int_model_May24-Pr'!exponent * ('v2_Algo_int_model_May24-Pr'!upper_limit_int - 'v2_Algo_int_model_May24-Pr'!base_int)) * 100))</f>
        <v>28.92997522666667</v>
      </c>
      <c r="J109" s="23">
        <f t="shared" si="0"/>
        <v>0.99999440339805046</v>
      </c>
      <c r="K109" s="24">
        <f t="shared" si="1"/>
        <v>28.929813317110916</v>
      </c>
      <c r="L109" s="5">
        <f t="shared" si="2"/>
        <v>-6.8892648724915184E-2</v>
      </c>
    </row>
    <row r="110" spans="1:12" ht="15.75" customHeight="1">
      <c r="A110" s="18">
        <v>45521</v>
      </c>
      <c r="B110" s="5">
        <v>1723833000</v>
      </c>
      <c r="C110" s="6">
        <v>0.88809800000000005</v>
      </c>
      <c r="D110" s="5">
        <v>0.32986700000000002</v>
      </c>
      <c r="E110" s="5">
        <v>81458131.700000003</v>
      </c>
      <c r="F110" s="31">
        <v>9341059.3359999992</v>
      </c>
      <c r="G110" s="5">
        <v>2.876584824</v>
      </c>
      <c r="H110" s="5">
        <v>9.051E-3</v>
      </c>
      <c r="I110" s="22">
        <f>IF(G110 &lt; 'v2_Algo_int_model_May24-Pr'!ntcr, 'v2_Algo_int_model_May24-Pr'!base_int*100, IF(G110 &gt; 'v2_Algo_int_model_May24-Pr'!ctcr, 'v2_Algo_int_model_May24-Pr'!upper_limit_int*100, ('v2_Algo_int_model_May24-Pr'!base_int + ((G110 - 'v2_Algo_int_model_May24-Pr'!ntcr) / ('v2_Algo_int_model_May24-Pr'!ctcr - 'v2_Algo_int_model_May24-Pr'!ntcr)) ^ 'v2_Algo_int_model_May24-Pr'!exponent * ('v2_Algo_int_model_May24-Pr'!upper_limit_int - 'v2_Algo_int_model_May24-Pr'!base_int)) * 100))</f>
        <v>33.375595306666675</v>
      </c>
      <c r="J110" s="23">
        <f t="shared" si="0"/>
        <v>0.99999998062104167</v>
      </c>
      <c r="K110" s="24">
        <f t="shared" si="1"/>
        <v>33.375594659882402</v>
      </c>
      <c r="L110" s="5">
        <f t="shared" si="2"/>
        <v>0.15367473319096647</v>
      </c>
    </row>
    <row r="111" spans="1:12" ht="15.75" customHeight="1">
      <c r="A111" s="18">
        <v>45522</v>
      </c>
      <c r="B111" s="5">
        <v>1723919400</v>
      </c>
      <c r="C111" s="6">
        <v>0.89929000000000003</v>
      </c>
      <c r="D111" s="5">
        <v>0.33676499999999998</v>
      </c>
      <c r="E111" s="5">
        <v>81487775.379999995</v>
      </c>
      <c r="F111" s="31">
        <v>9341414.2890000008</v>
      </c>
      <c r="G111" s="5">
        <v>2.9376954949999998</v>
      </c>
      <c r="H111" s="5">
        <v>0</v>
      </c>
      <c r="I111" s="22">
        <f>IF(G111 &lt; 'v2_Algo_int_model_May24-Pr'!ntcr, 'v2_Algo_int_model_May24-Pr'!base_int*100, IF(G111 &gt; 'v2_Algo_int_model_May24-Pr'!ctcr, 'v2_Algo_int_model_May24-Pr'!upper_limit_int*100, ('v2_Algo_int_model_May24-Pr'!base_int + ((G111 - 'v2_Algo_int_model_May24-Pr'!ntcr) / ('v2_Algo_int_model_May24-Pr'!ctcr - 'v2_Algo_int_model_May24-Pr'!ntcr)) ^ 'v2_Algo_int_model_May24-Pr'!exponent * ('v2_Algo_int_model_May24-Pr'!upper_limit_int - 'v2_Algo_int_model_May24-Pr'!base_int)) * 100))</f>
        <v>35.005213199999993</v>
      </c>
      <c r="J111" s="23">
        <f t="shared" si="0"/>
        <v>1</v>
      </c>
      <c r="K111" s="24">
        <f t="shared" si="1"/>
        <v>35.005213199999993</v>
      </c>
      <c r="L111" s="5">
        <f t="shared" si="2"/>
        <v>4.8826651831207712E-2</v>
      </c>
    </row>
    <row r="112" spans="1:12" ht="15.75" customHeight="1">
      <c r="A112" s="18">
        <v>45523</v>
      </c>
      <c r="B112" s="5">
        <v>1724005800</v>
      </c>
      <c r="C112" s="6">
        <v>0.89927299999999999</v>
      </c>
      <c r="D112" s="5">
        <v>0.334229</v>
      </c>
      <c r="E112" s="5">
        <v>81282973.310000002</v>
      </c>
      <c r="F112" s="31">
        <v>9314429.9440000001</v>
      </c>
      <c r="G112" s="5">
        <v>2.9166709129999999</v>
      </c>
      <c r="H112" s="5">
        <v>0</v>
      </c>
      <c r="I112" s="22">
        <f>IF(G112 &lt; 'v2_Algo_int_model_May24-Pr'!ntcr, 'v2_Algo_int_model_May24-Pr'!base_int*100, IF(G112 &gt; 'v2_Algo_int_model_May24-Pr'!ctcr, 'v2_Algo_int_model_May24-Pr'!upper_limit_int*100, ('v2_Algo_int_model_May24-Pr'!base_int + ((G112 - 'v2_Algo_int_model_May24-Pr'!ntcr) / ('v2_Algo_int_model_May24-Pr'!ctcr - 'v2_Algo_int_model_May24-Pr'!ntcr)) ^ 'v2_Algo_int_model_May24-Pr'!exponent * ('v2_Algo_int_model_May24-Pr'!upper_limit_int - 'v2_Algo_int_model_May24-Pr'!base_int)) * 100))</f>
        <v>34.444557679999996</v>
      </c>
      <c r="J112" s="23">
        <f t="shared" si="0"/>
        <v>1</v>
      </c>
      <c r="K112" s="24">
        <f t="shared" si="1"/>
        <v>34.444557679999996</v>
      </c>
      <c r="L112" s="5">
        <f t="shared" si="2"/>
        <v>-1.6016343531368604E-2</v>
      </c>
    </row>
    <row r="113" spans="1:12" ht="15.75" customHeight="1">
      <c r="A113" s="18">
        <v>45524</v>
      </c>
      <c r="B113" s="5">
        <v>1724092200</v>
      </c>
      <c r="C113" s="6">
        <v>0.90259400000000001</v>
      </c>
      <c r="D113" s="5">
        <v>0.33690599999999998</v>
      </c>
      <c r="E113" s="5">
        <v>81301155.370000005</v>
      </c>
      <c r="F113" s="31">
        <v>9327765.6659999993</v>
      </c>
      <c r="G113" s="5">
        <v>2.9364853310000001</v>
      </c>
      <c r="H113" s="5">
        <v>0</v>
      </c>
      <c r="I113" s="22">
        <f>IF(G113 &lt; 'v2_Algo_int_model_May24-Pr'!ntcr, 'v2_Algo_int_model_May24-Pr'!base_int*100, IF(G113 &gt; 'v2_Algo_int_model_May24-Pr'!ctcr, 'v2_Algo_int_model_May24-Pr'!upper_limit_int*100, ('v2_Algo_int_model_May24-Pr'!base_int + ((G113 - 'v2_Algo_int_model_May24-Pr'!ntcr) / ('v2_Algo_int_model_May24-Pr'!ctcr - 'v2_Algo_int_model_May24-Pr'!ntcr)) ^ 'v2_Algo_int_model_May24-Pr'!exponent * ('v2_Algo_int_model_May24-Pr'!upper_limit_int - 'v2_Algo_int_model_May24-Pr'!base_int)) * 100))</f>
        <v>34.972942160000002</v>
      </c>
      <c r="J113" s="23">
        <f t="shared" si="0"/>
        <v>1</v>
      </c>
      <c r="K113" s="24">
        <f t="shared" si="1"/>
        <v>34.972942160000002</v>
      </c>
      <c r="L113" s="5">
        <f t="shared" si="2"/>
        <v>1.5340144150168822E-2</v>
      </c>
    </row>
    <row r="114" spans="1:12" ht="15.75" customHeight="1">
      <c r="A114" s="18">
        <v>45525</v>
      </c>
      <c r="B114" s="5">
        <v>1724178600</v>
      </c>
      <c r="C114" s="6">
        <v>0.91047800000000001</v>
      </c>
      <c r="D114" s="5">
        <v>0.34355999999999998</v>
      </c>
      <c r="E114" s="5">
        <v>81325600.480000004</v>
      </c>
      <c r="F114" s="31">
        <v>9329386.0429999996</v>
      </c>
      <c r="G114" s="5">
        <v>2.994861953</v>
      </c>
      <c r="H114" s="5">
        <v>0</v>
      </c>
      <c r="I114" s="22">
        <f>IF(G114 &lt; 'v2_Algo_int_model_May24-Pr'!ntcr, 'v2_Algo_int_model_May24-Pr'!base_int*100, IF(G114 &gt; 'v2_Algo_int_model_May24-Pr'!ctcr, 'v2_Algo_int_model_May24-Pr'!upper_limit_int*100, ('v2_Algo_int_model_May24-Pr'!base_int + ((G114 - 'v2_Algo_int_model_May24-Pr'!ntcr) / ('v2_Algo_int_model_May24-Pr'!ctcr - 'v2_Algo_int_model_May24-Pr'!ntcr)) ^ 'v2_Algo_int_model_May24-Pr'!exponent * ('v2_Algo_int_model_May24-Pr'!upper_limit_int - 'v2_Algo_int_model_May24-Pr'!base_int)) * 100))</f>
        <v>36.529652079999998</v>
      </c>
      <c r="J114" s="23">
        <f t="shared" si="0"/>
        <v>1</v>
      </c>
      <c r="K114" s="24">
        <f t="shared" si="1"/>
        <v>36.529652079999998</v>
      </c>
      <c r="L114" s="5">
        <f t="shared" si="2"/>
        <v>4.4511837547956512E-2</v>
      </c>
    </row>
    <row r="115" spans="1:12" ht="15.75" customHeight="1">
      <c r="A115" s="18">
        <v>45526</v>
      </c>
      <c r="B115" s="5">
        <v>1724265000</v>
      </c>
      <c r="C115" s="6">
        <v>0.92393000000000003</v>
      </c>
      <c r="D115" s="5">
        <v>0.36908099999999999</v>
      </c>
      <c r="E115" s="5">
        <v>81391344</v>
      </c>
      <c r="F115" s="5">
        <v>9339196</v>
      </c>
      <c r="G115" s="5">
        <v>3.2165509999999999</v>
      </c>
      <c r="H115" s="5">
        <v>0</v>
      </c>
      <c r="I115" s="22">
        <f>IF(G115 &lt; 'v2_Algo_int_model_May24-Pr'!ntcr, 'v2_Algo_int_model_May24-Pr'!base_int*100, IF(G115 &gt; 'v2_Algo_int_model_May24-Pr'!ctcr, 'v2_Algo_int_model_May24-Pr'!upper_limit_int*100, ('v2_Algo_int_model_May24-Pr'!base_int + ((G115 - 'v2_Algo_int_model_May24-Pr'!ntcr) / ('v2_Algo_int_model_May24-Pr'!ctcr - 'v2_Algo_int_model_May24-Pr'!ntcr)) ^ 'v2_Algo_int_model_May24-Pr'!exponent * ('v2_Algo_int_model_May24-Pr'!upper_limit_int - 'v2_Algo_int_model_May24-Pr'!base_int)) * 100))</f>
        <v>42.441359999999996</v>
      </c>
      <c r="J115" s="23">
        <f t="shared" si="0"/>
        <v>1</v>
      </c>
      <c r="K115" s="24">
        <f t="shared" si="1"/>
        <v>42.441359999999996</v>
      </c>
      <c r="L115" s="5">
        <f t="shared" si="2"/>
        <v>0.16183312961901053</v>
      </c>
    </row>
    <row r="116" spans="1:12" ht="15.75" customHeight="1">
      <c r="A116" s="18">
        <v>45527</v>
      </c>
      <c r="B116" s="5">
        <v>1724351400</v>
      </c>
      <c r="C116" s="6">
        <v>0.93963600000000003</v>
      </c>
      <c r="D116" s="5">
        <v>0.37652600000000003</v>
      </c>
      <c r="E116" s="5">
        <v>81419731</v>
      </c>
      <c r="F116" s="5">
        <v>9347797</v>
      </c>
      <c r="G116" s="5">
        <v>3.2795580000000002</v>
      </c>
      <c r="H116" s="5">
        <v>0</v>
      </c>
      <c r="I116" s="22">
        <f>IF(G116 &lt; 'v2_Algo_int_model_May24-Pr'!ntcr, 'v2_Algo_int_model_May24-Pr'!base_int*100, IF(G116 &gt; 'v2_Algo_int_model_May24-Pr'!ctcr, 'v2_Algo_int_model_May24-Pr'!upper_limit_int*100, ('v2_Algo_int_model_May24-Pr'!base_int + ((G116 - 'v2_Algo_int_model_May24-Pr'!ntcr) / ('v2_Algo_int_model_May24-Pr'!ctcr - 'v2_Algo_int_model_May24-Pr'!ntcr)) ^ 'v2_Algo_int_model_May24-Pr'!exponent * ('v2_Algo_int_model_May24-Pr'!upper_limit_int - 'v2_Algo_int_model_May24-Pr'!base_int)) * 100))</f>
        <v>44.121546666666674</v>
      </c>
      <c r="J116" s="23">
        <f t="shared" si="0"/>
        <v>1</v>
      </c>
      <c r="K116" s="24">
        <f t="shared" si="1"/>
        <v>44.121546666666674</v>
      </c>
      <c r="L116" s="5">
        <f t="shared" si="2"/>
        <v>3.9588426635401852E-2</v>
      </c>
    </row>
    <row r="117" spans="1:12" ht="15.75" customHeight="1">
      <c r="A117" s="18">
        <v>45528</v>
      </c>
      <c r="B117" s="5">
        <v>1724437800</v>
      </c>
      <c r="C117" s="6">
        <v>0.96270599999999995</v>
      </c>
      <c r="D117" s="5">
        <v>0.39080300000000001</v>
      </c>
      <c r="E117" s="5">
        <v>76175800</v>
      </c>
      <c r="F117" s="5">
        <v>9142758</v>
      </c>
      <c r="G117" s="5">
        <v>3.2561</v>
      </c>
      <c r="H117" s="5">
        <v>0</v>
      </c>
      <c r="I117" s="22">
        <f>IF(G117 &lt; 'v2_Algo_int_model_May24-Pr'!ntcr, 'v2_Algo_int_model_May24-Pr'!base_int*100, IF(G117 &gt; 'v2_Algo_int_model_May24-Pr'!ctcr, 'v2_Algo_int_model_May24-Pr'!upper_limit_int*100, ('v2_Algo_int_model_May24-Pr'!base_int + ((G117 - 'v2_Algo_int_model_May24-Pr'!ntcr) / ('v2_Algo_int_model_May24-Pr'!ctcr - 'v2_Algo_int_model_May24-Pr'!ntcr)) ^ 'v2_Algo_int_model_May24-Pr'!exponent * ('v2_Algo_int_model_May24-Pr'!upper_limit_int - 'v2_Algo_int_model_May24-Pr'!base_int)) * 100))</f>
        <v>43.496000000000002</v>
      </c>
      <c r="J117" s="23">
        <f t="shared" si="0"/>
        <v>1</v>
      </c>
      <c r="K117" s="24">
        <f t="shared" si="1"/>
        <v>43.496000000000002</v>
      </c>
      <c r="L117" s="5">
        <f t="shared" si="2"/>
        <v>-1.4177804585877474E-2</v>
      </c>
    </row>
    <row r="118" spans="1:12" ht="15.75" customHeight="1">
      <c r="A118" s="18">
        <v>45529</v>
      </c>
      <c r="B118" s="5">
        <v>1724524200</v>
      </c>
      <c r="C118" s="6">
        <v>0.95684400000000003</v>
      </c>
      <c r="D118" s="5">
        <v>0.39455099999999999</v>
      </c>
      <c r="E118" s="5">
        <v>76151935</v>
      </c>
      <c r="F118" s="5">
        <v>9147865</v>
      </c>
      <c r="G118" s="5">
        <v>3.2844630000000001</v>
      </c>
      <c r="H118" s="5">
        <v>0</v>
      </c>
      <c r="I118" s="22">
        <f>IF(G118 &lt; 'v2_Algo_int_model_May24-Pr'!ntcr, 'v2_Algo_int_model_May24-Pr'!base_int*100, IF(G118 &gt; 'v2_Algo_int_model_May24-Pr'!ctcr, 'v2_Algo_int_model_May24-Pr'!upper_limit_int*100, ('v2_Algo_int_model_May24-Pr'!base_int + ((G118 - 'v2_Algo_int_model_May24-Pr'!ntcr) / ('v2_Algo_int_model_May24-Pr'!ctcr - 'v2_Algo_int_model_May24-Pr'!ntcr)) ^ 'v2_Algo_int_model_May24-Pr'!exponent * ('v2_Algo_int_model_May24-Pr'!upper_limit_int - 'v2_Algo_int_model_May24-Pr'!base_int)) * 100))</f>
        <v>44.252346666666675</v>
      </c>
      <c r="J118" s="23">
        <f t="shared" si="0"/>
        <v>1</v>
      </c>
      <c r="K118" s="24">
        <f t="shared" si="1"/>
        <v>44.252346666666675</v>
      </c>
      <c r="L118" s="5">
        <f t="shared" si="2"/>
        <v>1.7388878670835828E-2</v>
      </c>
    </row>
    <row r="119" spans="1:12" ht="15.75" customHeight="1">
      <c r="A119" s="18">
        <v>45530</v>
      </c>
      <c r="B119" s="5">
        <v>1724610600</v>
      </c>
      <c r="C119" s="6">
        <v>0.93258099999999999</v>
      </c>
      <c r="D119" s="5">
        <v>0.38446599999999997</v>
      </c>
      <c r="E119" s="5">
        <v>76084589</v>
      </c>
      <c r="F119" s="5">
        <v>9143204</v>
      </c>
      <c r="G119" s="5">
        <v>3.199309</v>
      </c>
      <c r="H119" s="5">
        <v>0</v>
      </c>
      <c r="I119" s="22">
        <f>IF(G119 &lt; 'v2_Algo_int_model_May24-Pr'!ntcr, 'v2_Algo_int_model_May24-Pr'!base_int*100, IF(G119 &gt; 'v2_Algo_int_model_May24-Pr'!ctcr, 'v2_Algo_int_model_May24-Pr'!upper_limit_int*100, ('v2_Algo_int_model_May24-Pr'!base_int + ((G119 - 'v2_Algo_int_model_May24-Pr'!ntcr) / ('v2_Algo_int_model_May24-Pr'!ctcr - 'v2_Algo_int_model_May24-Pr'!ntcr)) ^ 'v2_Algo_int_model_May24-Pr'!exponent * ('v2_Algo_int_model_May24-Pr'!upper_limit_int - 'v2_Algo_int_model_May24-Pr'!base_int)) * 100))</f>
        <v>41.98157333333333</v>
      </c>
      <c r="J119" s="23">
        <f t="shared" si="0"/>
        <v>1</v>
      </c>
      <c r="K119" s="24">
        <f t="shared" si="1"/>
        <v>41.98157333333333</v>
      </c>
      <c r="L119" s="5">
        <f t="shared" si="2"/>
        <v>-5.1314190192851772E-2</v>
      </c>
    </row>
    <row r="120" spans="1:12" ht="15.75" customHeight="1">
      <c r="A120" s="18">
        <v>45531</v>
      </c>
      <c r="B120" s="5">
        <v>1724697000</v>
      </c>
      <c r="C120" s="6">
        <v>0.90668700000000002</v>
      </c>
      <c r="D120" s="5">
        <v>0.36681999999999998</v>
      </c>
      <c r="E120" s="5">
        <v>75802765</v>
      </c>
      <c r="F120" s="5">
        <v>9125450</v>
      </c>
      <c r="G120" s="5">
        <v>3.0470790000000001</v>
      </c>
      <c r="H120" s="5">
        <v>159.14580000000001</v>
      </c>
      <c r="I120" s="22">
        <f>IF(G120 &lt; 'v2_Algo_int_model_May24-Pr'!ntcr, 'v2_Algo_int_model_May24-Pr'!base_int*100, IF(G120 &gt; 'v2_Algo_int_model_May24-Pr'!ctcr, 'v2_Algo_int_model_May24-Pr'!upper_limit_int*100, ('v2_Algo_int_model_May24-Pr'!base_int + ((G120 - 'v2_Algo_int_model_May24-Pr'!ntcr) / ('v2_Algo_int_model_May24-Pr'!ctcr - 'v2_Algo_int_model_May24-Pr'!ntcr)) ^ 'v2_Algo_int_model_May24-Pr'!exponent * ('v2_Algo_int_model_May24-Pr'!upper_limit_int - 'v2_Algo_int_model_May24-Pr'!base_int)) * 100))</f>
        <v>37.922106666666679</v>
      </c>
      <c r="J120" s="23">
        <f t="shared" si="0"/>
        <v>0.99965120448854572</v>
      </c>
      <c r="K120" s="24">
        <f t="shared" si="1"/>
        <v>37.908879606076454</v>
      </c>
      <c r="L120" s="5">
        <f t="shared" si="2"/>
        <v>-9.701146012131856E-2</v>
      </c>
    </row>
    <row r="121" spans="1:12" ht="15.75" customHeight="1">
      <c r="A121" s="18">
        <v>45532</v>
      </c>
      <c r="B121" s="5">
        <v>1724783400</v>
      </c>
      <c r="C121" s="6">
        <v>0.873973</v>
      </c>
      <c r="D121" s="5">
        <v>0.35011900000000001</v>
      </c>
      <c r="E121" s="5">
        <v>75690268</v>
      </c>
      <c r="F121" s="5">
        <v>9117842</v>
      </c>
      <c r="G121" s="5">
        <v>2.9064549999999998</v>
      </c>
      <c r="H121" s="5">
        <v>916.27260000000001</v>
      </c>
      <c r="I121" s="22">
        <f>IF(G121 &lt; 'v2_Algo_int_model_May24-Pr'!ntcr, 'v2_Algo_int_model_May24-Pr'!base_int*100, IF(G121 &gt; 'v2_Algo_int_model_May24-Pr'!ctcr, 'v2_Algo_int_model_May24-Pr'!upper_limit_int*100, ('v2_Algo_int_model_May24-Pr'!base_int + ((G121 - 'v2_Algo_int_model_May24-Pr'!ntcr) / ('v2_Algo_int_model_May24-Pr'!ctcr - 'v2_Algo_int_model_May24-Pr'!ntcr)) ^ 'v2_Algo_int_model_May24-Pr'!exponent * ('v2_Algo_int_model_May24-Pr'!upper_limit_int - 'v2_Algo_int_model_May24-Pr'!base_int)) * 100))</f>
        <v>34.172133333333335</v>
      </c>
      <c r="J121" s="23">
        <f t="shared" si="0"/>
        <v>0.99799015468791852</v>
      </c>
      <c r="K121" s="24">
        <f t="shared" si="1"/>
        <v>34.103452631349512</v>
      </c>
      <c r="L121" s="5">
        <f t="shared" si="2"/>
        <v>-0.10038352529197314</v>
      </c>
    </row>
    <row r="122" spans="1:12" ht="15.75" customHeight="1">
      <c r="A122" s="18">
        <v>45533</v>
      </c>
      <c r="B122" s="5">
        <v>1724869800</v>
      </c>
      <c r="C122" s="6">
        <v>0.87704499999999996</v>
      </c>
      <c r="D122" s="5">
        <v>0.35019699999999998</v>
      </c>
      <c r="E122" s="5">
        <v>75716467</v>
      </c>
      <c r="F122" s="5">
        <v>9121419</v>
      </c>
      <c r="G122" s="5">
        <v>2.9069690000000001</v>
      </c>
      <c r="H122" s="5">
        <v>0</v>
      </c>
      <c r="I122" s="22">
        <f>IF(G122 &lt; 'v2_Algo_int_model_May24-Pr'!ntcr, 'v2_Algo_int_model_May24-Pr'!base_int*100, IF(G122 &gt; 'v2_Algo_int_model_May24-Pr'!ctcr, 'v2_Algo_int_model_May24-Pr'!upper_limit_int*100, ('v2_Algo_int_model_May24-Pr'!base_int + ((G122 - 'v2_Algo_int_model_May24-Pr'!ntcr) / ('v2_Algo_int_model_May24-Pr'!ctcr - 'v2_Algo_int_model_May24-Pr'!ntcr)) ^ 'v2_Algo_int_model_May24-Pr'!exponent * ('v2_Algo_int_model_May24-Pr'!upper_limit_int - 'v2_Algo_int_model_May24-Pr'!base_int)) * 100))</f>
        <v>34.185840000000006</v>
      </c>
      <c r="J122" s="23">
        <f t="shared" si="0"/>
        <v>1</v>
      </c>
      <c r="K122" s="24">
        <f t="shared" si="1"/>
        <v>34.185840000000006</v>
      </c>
      <c r="L122" s="5">
        <f t="shared" si="2"/>
        <v>2.4158072656479401E-3</v>
      </c>
    </row>
    <row r="123" spans="1:12" ht="15.75" customHeight="1">
      <c r="A123" s="18">
        <v>45534</v>
      </c>
      <c r="B123" s="5">
        <v>1724956200</v>
      </c>
      <c r="C123" s="6">
        <v>0.88915599999999995</v>
      </c>
      <c r="D123" s="5">
        <v>0.35618300000000003</v>
      </c>
      <c r="E123" s="5">
        <v>75733381</v>
      </c>
      <c r="F123" s="5">
        <v>9127642</v>
      </c>
      <c r="G123" s="5">
        <v>2.9553029999999998</v>
      </c>
      <c r="H123" s="5">
        <v>0</v>
      </c>
      <c r="I123" s="22">
        <f>IF(G123 &lt; 'v2_Algo_int_model_May24-Pr'!ntcr, 'v2_Algo_int_model_May24-Pr'!base_int*100, IF(G123 &gt; 'v2_Algo_int_model_May24-Pr'!ctcr, 'v2_Algo_int_model_May24-Pr'!upper_limit_int*100, ('v2_Algo_int_model_May24-Pr'!base_int + ((G123 - 'v2_Algo_int_model_May24-Pr'!ntcr) / ('v2_Algo_int_model_May24-Pr'!ctcr - 'v2_Algo_int_model_May24-Pr'!ntcr)) ^ 'v2_Algo_int_model_May24-Pr'!exponent * ('v2_Algo_int_model_May24-Pr'!upper_limit_int - 'v2_Algo_int_model_May24-Pr'!base_int)) * 100))</f>
        <v>35.474746666666668</v>
      </c>
      <c r="J123" s="23">
        <f t="shared" si="0"/>
        <v>1</v>
      </c>
      <c r="K123" s="24">
        <f t="shared" si="1"/>
        <v>35.474746666666668</v>
      </c>
      <c r="L123" s="5">
        <f t="shared" si="2"/>
        <v>3.7702939774674649E-2</v>
      </c>
    </row>
    <row r="124" spans="1:12" ht="15.75" customHeight="1">
      <c r="A124" s="18">
        <v>45535</v>
      </c>
      <c r="B124" s="2">
        <v>1725042600</v>
      </c>
      <c r="C124" s="32">
        <v>0.90713200000000005</v>
      </c>
      <c r="D124" s="2">
        <v>0.34723700000000002</v>
      </c>
      <c r="E124" s="2">
        <v>74822184</v>
      </c>
      <c r="F124" s="2">
        <v>9137527</v>
      </c>
      <c r="G124" s="2">
        <v>2.8433329999999999</v>
      </c>
      <c r="H124" s="2">
        <v>0</v>
      </c>
      <c r="I124" s="22">
        <f>IF(G124 &lt; 'v2_Algo_int_model_May24-Pr'!ntcr, 'v2_Algo_int_model_May24-Pr'!base_int*100, IF(G124 &gt; 'v2_Algo_int_model_May24-Pr'!ctcr, 'v2_Algo_int_model_May24-Pr'!upper_limit_int*100, ('v2_Algo_int_model_May24-Pr'!base_int + ((G124 - 'v2_Algo_int_model_May24-Pr'!ntcr) / ('v2_Algo_int_model_May24-Pr'!ctcr - 'v2_Algo_int_model_May24-Pr'!ntcr)) ^ 'v2_Algo_int_model_May24-Pr'!exponent * ('v2_Algo_int_model_May24-Pr'!upper_limit_int - 'v2_Algo_int_model_May24-Pr'!base_int)) * 100))</f>
        <v>32.488879999999995</v>
      </c>
      <c r="J124" s="23">
        <f t="shared" si="0"/>
        <v>1</v>
      </c>
      <c r="K124" s="24">
        <f t="shared" si="1"/>
        <v>32.488879999999995</v>
      </c>
      <c r="L124" s="5">
        <f t="shared" si="2"/>
        <v>-8.4168794627990984E-2</v>
      </c>
    </row>
    <row r="125" spans="1:12" ht="15.75" customHeight="1">
      <c r="A125" s="18">
        <v>45536</v>
      </c>
      <c r="B125" s="2">
        <v>1725129000</v>
      </c>
      <c r="C125" s="6">
        <v>0.87253400000000003</v>
      </c>
      <c r="D125" s="2">
        <v>0.345142</v>
      </c>
      <c r="E125" s="2">
        <v>74795588</v>
      </c>
      <c r="F125" s="2">
        <v>9137277</v>
      </c>
      <c r="G125" s="2">
        <v>2.8252510000000002</v>
      </c>
      <c r="H125" s="2">
        <v>0</v>
      </c>
      <c r="I125" s="22">
        <f>IF(G125 &lt; 'v2_Algo_int_model_May24-Pr'!ntcr, 'v2_Algo_int_model_May24-Pr'!base_int*100, IF(G125 &gt; 'v2_Algo_int_model_May24-Pr'!ctcr, 'v2_Algo_int_model_May24-Pr'!upper_limit_int*100, ('v2_Algo_int_model_May24-Pr'!base_int + ((G125 - 'v2_Algo_int_model_May24-Pr'!ntcr) / ('v2_Algo_int_model_May24-Pr'!ctcr - 'v2_Algo_int_model_May24-Pr'!ntcr)) ^ 'v2_Algo_int_model_May24-Pr'!exponent * ('v2_Algo_int_model_May24-Pr'!upper_limit_int - 'v2_Algo_int_model_May24-Pr'!base_int)) * 100))</f>
        <v>32.006693333333338</v>
      </c>
      <c r="J125" s="23">
        <f t="shared" si="0"/>
        <v>1</v>
      </c>
      <c r="K125" s="24">
        <f t="shared" si="1"/>
        <v>32.006693333333338</v>
      </c>
      <c r="L125" s="5">
        <f t="shared" si="2"/>
        <v>-1.4841590927931581E-2</v>
      </c>
    </row>
    <row r="126" spans="1:12" ht="15.75" customHeight="1">
      <c r="A126" s="18">
        <v>45537</v>
      </c>
      <c r="B126" s="2">
        <v>1725215400</v>
      </c>
      <c r="C126" s="6">
        <v>0.85731100000000005</v>
      </c>
      <c r="D126" s="2">
        <v>0.33191599999999999</v>
      </c>
      <c r="E126" s="2">
        <v>74701004</v>
      </c>
      <c r="F126" s="2">
        <v>9136623</v>
      </c>
      <c r="G126" s="2">
        <v>2.7137440000000002</v>
      </c>
      <c r="H126" s="2">
        <v>277.80430000000001</v>
      </c>
      <c r="I126" s="22">
        <f>IF(G126 &lt; 'v2_Algo_int_model_May24-Pr'!ntcr, 'v2_Algo_int_model_May24-Pr'!base_int*100, IF(G126 &gt; 'v2_Algo_int_model_May24-Pr'!ctcr, 'v2_Algo_int_model_May24-Pr'!upper_limit_int*100, ('v2_Algo_int_model_May24-Pr'!base_int + ((G126 - 'v2_Algo_int_model_May24-Pr'!ntcr) / ('v2_Algo_int_model_May24-Pr'!ctcr - 'v2_Algo_int_model_May24-Pr'!ntcr)) ^ 'v2_Algo_int_model_May24-Pr'!exponent * ('v2_Algo_int_model_May24-Pr'!upper_limit_int - 'v2_Algo_int_model_May24-Pr'!base_int)) * 100))</f>
        <v>29.033173333333341</v>
      </c>
      <c r="J126" s="23">
        <f t="shared" si="0"/>
        <v>0.99939188844718663</v>
      </c>
      <c r="K126" s="24">
        <f t="shared" si="1"/>
        <v>29.015517925214507</v>
      </c>
      <c r="L126" s="5">
        <f t="shared" si="2"/>
        <v>-9.3454683898997915E-2</v>
      </c>
    </row>
    <row r="127" spans="1:12" ht="15.75" customHeight="1">
      <c r="A127" s="18">
        <v>45538</v>
      </c>
      <c r="B127" s="2">
        <v>1725301800</v>
      </c>
      <c r="C127" s="6">
        <v>0.86519900000000005</v>
      </c>
      <c r="D127" s="2">
        <v>0.33562399999999998</v>
      </c>
      <c r="E127" s="2">
        <v>75031876</v>
      </c>
      <c r="F127" s="2">
        <v>9136594</v>
      </c>
      <c r="G127" s="2">
        <v>2.756224</v>
      </c>
      <c r="H127" s="2">
        <v>0</v>
      </c>
      <c r="I127" s="22">
        <f>IF(G127 &lt; 'v2_Algo_int_model_May24-Pr'!ntcr, 'v2_Algo_int_model_May24-Pr'!base_int*100, IF(G127 &gt; 'v2_Algo_int_model_May24-Pr'!ctcr, 'v2_Algo_int_model_May24-Pr'!upper_limit_int*100, ('v2_Algo_int_model_May24-Pr'!base_int + ((G127 - 'v2_Algo_int_model_May24-Pr'!ntcr) / ('v2_Algo_int_model_May24-Pr'!ctcr - 'v2_Algo_int_model_May24-Pr'!ntcr)) ^ 'v2_Algo_int_model_May24-Pr'!exponent * ('v2_Algo_int_model_May24-Pr'!upper_limit_int - 'v2_Algo_int_model_May24-Pr'!base_int)) * 100))</f>
        <v>30.165973333333334</v>
      </c>
      <c r="J127" s="23">
        <f t="shared" si="0"/>
        <v>1</v>
      </c>
      <c r="K127" s="24">
        <f t="shared" si="1"/>
        <v>30.165973333333334</v>
      </c>
      <c r="L127" s="5">
        <f t="shared" si="2"/>
        <v>3.9649659574716001E-2</v>
      </c>
    </row>
    <row r="128" spans="1:12" ht="15.75" customHeight="1">
      <c r="A128" s="18">
        <v>45539</v>
      </c>
      <c r="B128" s="2">
        <v>1725388200</v>
      </c>
      <c r="C128" s="6">
        <v>0.82844799999999996</v>
      </c>
      <c r="D128" s="2">
        <v>0.31877499999999998</v>
      </c>
      <c r="E128" s="2">
        <v>75160002</v>
      </c>
      <c r="F128" s="2">
        <v>9148889</v>
      </c>
      <c r="G128" s="2">
        <v>2.6188020000000001</v>
      </c>
      <c r="H128" s="2">
        <v>449.64</v>
      </c>
      <c r="I128" s="22">
        <f>IF(G128 &lt; 'v2_Algo_int_model_May24-Pr'!ntcr, 'v2_Algo_int_model_May24-Pr'!base_int*100, IF(G128 &gt; 'v2_Algo_int_model_May24-Pr'!ctcr, 'v2_Algo_int_model_May24-Pr'!upper_limit_int*100, ('v2_Algo_int_model_May24-Pr'!base_int + ((G128 - 'v2_Algo_int_model_May24-Pr'!ntcr) / ('v2_Algo_int_model_May24-Pr'!ctcr - 'v2_Algo_int_model_May24-Pr'!ntcr)) ^ 'v2_Algo_int_model_May24-Pr'!exponent * ('v2_Algo_int_model_May24-Pr'!upper_limit_int - 'v2_Algo_int_model_May24-Pr'!base_int)) * 100))</f>
        <v>26.501386666666672</v>
      </c>
      <c r="J128" s="23">
        <f t="shared" si="0"/>
        <v>0.99901706097866094</v>
      </c>
      <c r="K128" s="24">
        <f t="shared" si="1"/>
        <v>26.47533741959241</v>
      </c>
      <c r="L128" s="5">
        <f t="shared" si="2"/>
        <v>-0.12234433389433452</v>
      </c>
    </row>
    <row r="129" spans="1:12" ht="15.75" customHeight="1">
      <c r="A129" s="18">
        <v>45540</v>
      </c>
      <c r="B129" s="2">
        <v>1725474600</v>
      </c>
      <c r="C129" s="6">
        <v>0.85865100000000005</v>
      </c>
      <c r="D129" s="2">
        <v>0.32320500000000002</v>
      </c>
      <c r="E129" s="2">
        <v>74941969</v>
      </c>
      <c r="F129" s="2">
        <v>9099709</v>
      </c>
      <c r="G129" s="2">
        <v>2.6618019999999998</v>
      </c>
      <c r="H129" s="2">
        <v>0.50827199999999995</v>
      </c>
      <c r="I129" s="22">
        <f>IF(G129 &lt; 'v2_Algo_int_model_May24-Pr'!ntcr, 'v2_Algo_int_model_May24-Pr'!base_int*100, IF(G129 &gt; 'v2_Algo_int_model_May24-Pr'!ctcr, 'v2_Algo_int_model_May24-Pr'!upper_limit_int*100, ('v2_Algo_int_model_May24-Pr'!base_int + ((G129 - 'v2_Algo_int_model_May24-Pr'!ntcr) / ('v2_Algo_int_model_May24-Pr'!ctcr - 'v2_Algo_int_model_May24-Pr'!ntcr)) ^ 'v2_Algo_int_model_May24-Pr'!exponent * ('v2_Algo_int_model_May24-Pr'!upper_limit_int - 'v2_Algo_int_model_May24-Pr'!base_int)) * 100))</f>
        <v>27.648053333333326</v>
      </c>
      <c r="J129" s="23">
        <f t="shared" si="0"/>
        <v>0.99999888288295813</v>
      </c>
      <c r="K129" s="24">
        <f t="shared" si="1"/>
        <v>27.648022447221773</v>
      </c>
      <c r="L129" s="5">
        <f t="shared" si="2"/>
        <v>4.4293487521769759E-2</v>
      </c>
    </row>
    <row r="130" spans="1:12" ht="15.75" customHeight="1">
      <c r="A130" s="18"/>
      <c r="K130" s="33"/>
    </row>
    <row r="131" spans="1:12" ht="15.75" customHeight="1">
      <c r="K131" s="33"/>
    </row>
    <row r="132" spans="1:12" ht="15.75" customHeight="1">
      <c r="K132" s="33"/>
    </row>
    <row r="133" spans="1:12" ht="15.75" customHeight="1">
      <c r="K133" s="33"/>
    </row>
    <row r="134" spans="1:12" ht="15.75" customHeight="1">
      <c r="K134" s="33"/>
    </row>
    <row r="135" spans="1:12" ht="15.75" customHeight="1">
      <c r="K135" s="33"/>
    </row>
    <row r="136" spans="1:12" ht="15.75" customHeight="1">
      <c r="K136" s="33"/>
    </row>
    <row r="137" spans="1:12" ht="15.75" customHeight="1">
      <c r="K137" s="33"/>
    </row>
    <row r="138" spans="1:12" ht="15.75" customHeight="1">
      <c r="K138" s="33"/>
    </row>
    <row r="139" spans="1:12" ht="15.75" customHeight="1">
      <c r="K139" s="33"/>
    </row>
    <row r="140" spans="1:12" ht="15.75" customHeight="1">
      <c r="K140" s="33"/>
    </row>
    <row r="141" spans="1:12" ht="15.75" customHeight="1">
      <c r="K141" s="33"/>
    </row>
    <row r="142" spans="1:12" ht="15.75" customHeight="1">
      <c r="K142" s="33"/>
    </row>
    <row r="143" spans="1:12" ht="15.75" customHeight="1">
      <c r="K143" s="33"/>
    </row>
    <row r="144" spans="1:12" ht="15.75" customHeight="1">
      <c r="K144" s="33"/>
    </row>
    <row r="145" spans="11:11" ht="15.75" customHeight="1">
      <c r="K145" s="33"/>
    </row>
    <row r="146" spans="11:11" ht="15.75" customHeight="1">
      <c r="K146" s="33"/>
    </row>
    <row r="147" spans="11:11" ht="15.75" customHeight="1">
      <c r="K147" s="33"/>
    </row>
    <row r="148" spans="11:11" ht="15.75" customHeight="1">
      <c r="K148" s="33"/>
    </row>
    <row r="149" spans="11:11" ht="15.75" customHeight="1">
      <c r="K149" s="33"/>
    </row>
    <row r="150" spans="11:11" ht="15.75" customHeight="1">
      <c r="K150" s="33"/>
    </row>
    <row r="151" spans="11:11" ht="15.75" customHeight="1">
      <c r="K151" s="33"/>
    </row>
    <row r="152" spans="11:11" ht="15.75" customHeight="1">
      <c r="K152" s="33"/>
    </row>
    <row r="153" spans="11:11" ht="15.75" customHeight="1">
      <c r="K153" s="33"/>
    </row>
    <row r="154" spans="11:11" ht="15.75" customHeight="1">
      <c r="K154" s="33"/>
    </row>
    <row r="155" spans="11:11" ht="15.75" customHeight="1">
      <c r="K155" s="33"/>
    </row>
    <row r="156" spans="11:11" ht="15.75" customHeight="1">
      <c r="K156" s="33"/>
    </row>
    <row r="157" spans="11:11" ht="15.75" customHeight="1">
      <c r="K157" s="33"/>
    </row>
    <row r="158" spans="11:11" ht="15.75" customHeight="1">
      <c r="K158" s="33"/>
    </row>
    <row r="159" spans="11:11" ht="15.75" customHeight="1">
      <c r="K159" s="33"/>
    </row>
    <row r="160" spans="11:11" ht="15.75" customHeight="1">
      <c r="K160" s="33"/>
    </row>
    <row r="161" spans="11:11" ht="15.75" customHeight="1">
      <c r="K161" s="33"/>
    </row>
    <row r="162" spans="11:11" ht="15.75" customHeight="1">
      <c r="K162" s="33"/>
    </row>
    <row r="163" spans="11:11" ht="15.75" customHeight="1">
      <c r="K163" s="33"/>
    </row>
    <row r="164" spans="11:11" ht="15.75" customHeight="1">
      <c r="K164" s="33"/>
    </row>
    <row r="165" spans="11:11" ht="15.75" customHeight="1">
      <c r="K165" s="33"/>
    </row>
    <row r="166" spans="11:11" ht="15.75" customHeight="1">
      <c r="K166" s="33"/>
    </row>
    <row r="167" spans="11:11" ht="15.75" customHeight="1">
      <c r="K167" s="33"/>
    </row>
    <row r="168" spans="11:11" ht="15.75" customHeight="1">
      <c r="K168" s="33"/>
    </row>
    <row r="169" spans="11:11" ht="15.75" customHeight="1">
      <c r="K169" s="33"/>
    </row>
    <row r="170" spans="11:11" ht="15.75" customHeight="1">
      <c r="K170" s="33"/>
    </row>
    <row r="171" spans="11:11" ht="15.75" customHeight="1">
      <c r="K171" s="33"/>
    </row>
    <row r="172" spans="11:11" ht="15.75" customHeight="1">
      <c r="K172" s="33"/>
    </row>
    <row r="173" spans="11:11" ht="15.75" customHeight="1">
      <c r="K173" s="33"/>
    </row>
    <row r="174" spans="11:11" ht="15.75" customHeight="1">
      <c r="K174" s="33"/>
    </row>
    <row r="175" spans="11:11" ht="15.75" customHeight="1">
      <c r="K175" s="33"/>
    </row>
    <row r="176" spans="11:11" ht="15.75" customHeight="1">
      <c r="K176" s="33"/>
    </row>
    <row r="177" spans="11:11" ht="15.75" customHeight="1">
      <c r="K177" s="33"/>
    </row>
    <row r="178" spans="11:11" ht="15.75" customHeight="1">
      <c r="K178" s="33"/>
    </row>
    <row r="179" spans="11:11" ht="15.75" customHeight="1">
      <c r="K179" s="33"/>
    </row>
    <row r="180" spans="11:11" ht="15.75" customHeight="1">
      <c r="K180" s="33"/>
    </row>
    <row r="181" spans="11:11" ht="15.75" customHeight="1">
      <c r="K181" s="33"/>
    </row>
    <row r="182" spans="11:11" ht="15.75" customHeight="1">
      <c r="K182" s="33"/>
    </row>
    <row r="183" spans="11:11" ht="15.75" customHeight="1">
      <c r="K183" s="33"/>
    </row>
    <row r="184" spans="11:11" ht="15.75" customHeight="1">
      <c r="K184" s="33"/>
    </row>
    <row r="185" spans="11:11" ht="15.75" customHeight="1">
      <c r="K185" s="33"/>
    </row>
    <row r="186" spans="11:11" ht="15.75" customHeight="1">
      <c r="K186" s="33"/>
    </row>
    <row r="187" spans="11:11" ht="15.75" customHeight="1">
      <c r="K187" s="33"/>
    </row>
    <row r="188" spans="11:11" ht="15.75" customHeight="1">
      <c r="K188" s="33"/>
    </row>
    <row r="189" spans="11:11" ht="15.75" customHeight="1">
      <c r="K189" s="33"/>
    </row>
    <row r="190" spans="11:11" ht="15.75" customHeight="1">
      <c r="K190" s="33"/>
    </row>
    <row r="191" spans="11:11" ht="15.75" customHeight="1">
      <c r="K191" s="33"/>
    </row>
    <row r="192" spans="11:11" ht="15.75" customHeight="1">
      <c r="K192" s="33"/>
    </row>
    <row r="193" spans="11:11" ht="15.75" customHeight="1">
      <c r="K193" s="33"/>
    </row>
    <row r="194" spans="11:11" ht="15.75" customHeight="1">
      <c r="K194" s="33"/>
    </row>
    <row r="195" spans="11:11" ht="15.75" customHeight="1">
      <c r="K195" s="33"/>
    </row>
    <row r="196" spans="11:11" ht="15.75" customHeight="1">
      <c r="K196" s="33"/>
    </row>
    <row r="197" spans="11:11" ht="15.75" customHeight="1">
      <c r="K197" s="33"/>
    </row>
    <row r="198" spans="11:11" ht="15.75" customHeight="1">
      <c r="K198" s="33"/>
    </row>
    <row r="199" spans="11:11" ht="15.75" customHeight="1">
      <c r="K199" s="33"/>
    </row>
    <row r="200" spans="11:11" ht="15.75" customHeight="1">
      <c r="K200" s="33"/>
    </row>
    <row r="201" spans="11:11" ht="15.75" customHeight="1">
      <c r="K201" s="33"/>
    </row>
    <row r="202" spans="11:11" ht="15.75" customHeight="1">
      <c r="K202" s="33"/>
    </row>
    <row r="203" spans="11:11" ht="15.75" customHeight="1">
      <c r="K203" s="33"/>
    </row>
    <row r="204" spans="11:11" ht="15.75" customHeight="1">
      <c r="K204" s="33"/>
    </row>
    <row r="205" spans="11:11" ht="15.75" customHeight="1">
      <c r="K205" s="33"/>
    </row>
    <row r="206" spans="11:11" ht="15.75" customHeight="1">
      <c r="K206" s="33"/>
    </row>
    <row r="207" spans="11:11" ht="15.75" customHeight="1">
      <c r="K207" s="33"/>
    </row>
    <row r="208" spans="11:11" ht="15.75" customHeight="1">
      <c r="K208" s="33"/>
    </row>
    <row r="209" spans="11:11" ht="15.75" customHeight="1">
      <c r="K209" s="33"/>
    </row>
    <row r="210" spans="11:11" ht="15.75" customHeight="1">
      <c r="K210" s="33"/>
    </row>
    <row r="211" spans="11:11" ht="15.75" customHeight="1">
      <c r="K211" s="33"/>
    </row>
    <row r="212" spans="11:11" ht="15.75" customHeight="1">
      <c r="K212" s="33"/>
    </row>
    <row r="213" spans="11:11" ht="15.75" customHeight="1">
      <c r="K213" s="33"/>
    </row>
    <row r="214" spans="11:11" ht="15.75" customHeight="1">
      <c r="K214" s="33"/>
    </row>
    <row r="215" spans="11:11" ht="15.75" customHeight="1">
      <c r="K215" s="33"/>
    </row>
    <row r="216" spans="11:11" ht="15.75" customHeight="1">
      <c r="K216" s="33"/>
    </row>
    <row r="217" spans="11:11" ht="15.75" customHeight="1">
      <c r="K217" s="33"/>
    </row>
    <row r="218" spans="11:11" ht="15.75" customHeight="1">
      <c r="K218" s="33"/>
    </row>
    <row r="219" spans="11:11" ht="15.75" customHeight="1">
      <c r="K219" s="33"/>
    </row>
    <row r="220" spans="11:11" ht="15.75" customHeight="1">
      <c r="K220" s="33"/>
    </row>
    <row r="221" spans="11:11" ht="15.75" customHeight="1">
      <c r="K221" s="33"/>
    </row>
    <row r="222" spans="11:11" ht="15.75" customHeight="1">
      <c r="K222" s="33"/>
    </row>
    <row r="223" spans="11:11" ht="15.75" customHeight="1">
      <c r="K223" s="33"/>
    </row>
    <row r="224" spans="11:11" ht="15.75" customHeight="1">
      <c r="K224" s="33"/>
    </row>
    <row r="225" spans="11:11" ht="15.75" customHeight="1">
      <c r="K225" s="33"/>
    </row>
    <row r="226" spans="11:11" ht="15.75" customHeight="1">
      <c r="K226" s="33"/>
    </row>
    <row r="227" spans="11:11" ht="15.75" customHeight="1">
      <c r="K227" s="33"/>
    </row>
    <row r="228" spans="11:11" ht="15.75" customHeight="1">
      <c r="K228" s="33"/>
    </row>
    <row r="229" spans="11:11" ht="15.75" customHeight="1">
      <c r="K229" s="33"/>
    </row>
    <row r="230" spans="11:11" ht="15.75" customHeight="1">
      <c r="K230" s="33"/>
    </row>
    <row r="231" spans="11:11" ht="15.75" customHeight="1">
      <c r="K231" s="33"/>
    </row>
    <row r="232" spans="11:11" ht="15.75" customHeight="1">
      <c r="K232" s="33"/>
    </row>
    <row r="233" spans="11:11" ht="15.75" customHeight="1">
      <c r="K233" s="33"/>
    </row>
    <row r="234" spans="11:11" ht="15.75" customHeight="1">
      <c r="K234" s="33"/>
    </row>
    <row r="235" spans="11:11" ht="15.75" customHeight="1">
      <c r="K235" s="33"/>
    </row>
    <row r="236" spans="11:11" ht="15.75" customHeight="1">
      <c r="K236" s="33"/>
    </row>
    <row r="237" spans="11:11" ht="15.75" customHeight="1">
      <c r="K237" s="33"/>
    </row>
    <row r="238" spans="11:11" ht="15.75" customHeight="1">
      <c r="K238" s="33"/>
    </row>
    <row r="239" spans="11:11" ht="15.75" customHeight="1">
      <c r="K239" s="33"/>
    </row>
    <row r="240" spans="11:11" ht="15.75" customHeight="1">
      <c r="K240" s="33"/>
    </row>
    <row r="241" spans="11:11" ht="15.75" customHeight="1">
      <c r="K241" s="33"/>
    </row>
    <row r="242" spans="11:11" ht="15.75" customHeight="1">
      <c r="K242" s="33"/>
    </row>
    <row r="243" spans="11:11" ht="15.75" customHeight="1">
      <c r="K243" s="33"/>
    </row>
    <row r="244" spans="11:11" ht="15.75" customHeight="1">
      <c r="K244" s="33"/>
    </row>
    <row r="245" spans="11:11" ht="15.75" customHeight="1">
      <c r="K245" s="33"/>
    </row>
    <row r="246" spans="11:11" ht="15.75" customHeight="1">
      <c r="K246" s="33"/>
    </row>
    <row r="247" spans="11:11" ht="15.75" customHeight="1">
      <c r="K247" s="33"/>
    </row>
    <row r="248" spans="11:11" ht="15.75" customHeight="1">
      <c r="K248" s="33"/>
    </row>
    <row r="249" spans="11:11" ht="15.75" customHeight="1">
      <c r="K249" s="33"/>
    </row>
    <row r="250" spans="11:11" ht="15.75" customHeight="1">
      <c r="K250" s="33"/>
    </row>
    <row r="251" spans="11:11" ht="15.75" customHeight="1">
      <c r="K251" s="33"/>
    </row>
    <row r="252" spans="11:11" ht="15.75" customHeight="1">
      <c r="K252" s="33"/>
    </row>
    <row r="253" spans="11:11" ht="15.75" customHeight="1">
      <c r="K253" s="33"/>
    </row>
    <row r="254" spans="11:11" ht="15.75" customHeight="1">
      <c r="K254" s="33"/>
    </row>
    <row r="255" spans="11:11" ht="15.75" customHeight="1">
      <c r="K255" s="33"/>
    </row>
    <row r="256" spans="11:11" ht="15.75" customHeight="1">
      <c r="K256" s="33"/>
    </row>
    <row r="257" spans="11:11" ht="15.75" customHeight="1">
      <c r="K257" s="33"/>
    </row>
    <row r="258" spans="11:11" ht="15.75" customHeight="1">
      <c r="K258" s="33"/>
    </row>
    <row r="259" spans="11:11" ht="15.75" customHeight="1">
      <c r="K259" s="33"/>
    </row>
    <row r="260" spans="11:11" ht="15.75" customHeight="1">
      <c r="K260" s="33"/>
    </row>
    <row r="261" spans="11:11" ht="15.75" customHeight="1">
      <c r="K261" s="33"/>
    </row>
    <row r="262" spans="11:11" ht="15.75" customHeight="1">
      <c r="K262" s="33"/>
    </row>
    <row r="263" spans="11:11" ht="15.75" customHeight="1">
      <c r="K263" s="33"/>
    </row>
    <row r="264" spans="11:11" ht="15.75" customHeight="1">
      <c r="K264" s="33"/>
    </row>
    <row r="265" spans="11:11" ht="15.75" customHeight="1">
      <c r="K265" s="33"/>
    </row>
    <row r="266" spans="11:11" ht="15.75" customHeight="1">
      <c r="K266" s="33"/>
    </row>
    <row r="267" spans="11:11" ht="15.75" customHeight="1">
      <c r="K267" s="33"/>
    </row>
    <row r="268" spans="11:11" ht="15.75" customHeight="1">
      <c r="K268" s="33"/>
    </row>
    <row r="269" spans="11:11" ht="15.75" customHeight="1">
      <c r="K269" s="33"/>
    </row>
    <row r="270" spans="11:11" ht="15.75" customHeight="1">
      <c r="K270" s="33"/>
    </row>
    <row r="271" spans="11:11" ht="15.75" customHeight="1">
      <c r="K271" s="33"/>
    </row>
    <row r="272" spans="11:11" ht="15.75" customHeight="1">
      <c r="K272" s="33"/>
    </row>
    <row r="273" spans="11:11" ht="15.75" customHeight="1">
      <c r="K273" s="33"/>
    </row>
    <row r="274" spans="11:11" ht="15.75" customHeight="1">
      <c r="K274" s="33"/>
    </row>
    <row r="275" spans="11:11" ht="15.75" customHeight="1">
      <c r="K275" s="33"/>
    </row>
    <row r="276" spans="11:11" ht="15.75" customHeight="1">
      <c r="K276" s="33"/>
    </row>
    <row r="277" spans="11:11" ht="15.75" customHeight="1">
      <c r="K277" s="33"/>
    </row>
    <row r="278" spans="11:11" ht="15.75" customHeight="1">
      <c r="K278" s="33"/>
    </row>
    <row r="279" spans="11:11" ht="15.75" customHeight="1">
      <c r="K279" s="33"/>
    </row>
    <row r="280" spans="11:11" ht="15.75" customHeight="1">
      <c r="K280" s="33"/>
    </row>
    <row r="281" spans="11:11" ht="15.75" customHeight="1">
      <c r="K281" s="33"/>
    </row>
    <row r="282" spans="11:11" ht="15.75" customHeight="1">
      <c r="K282" s="33"/>
    </row>
    <row r="283" spans="11:11" ht="15.75" customHeight="1">
      <c r="K283" s="33"/>
    </row>
    <row r="284" spans="11:11" ht="15.75" customHeight="1">
      <c r="K284" s="33"/>
    </row>
    <row r="285" spans="11:11" ht="15.75" customHeight="1">
      <c r="K285" s="33"/>
    </row>
    <row r="286" spans="11:11" ht="15.75" customHeight="1">
      <c r="K286" s="33"/>
    </row>
    <row r="287" spans="11:11" ht="15.75" customHeight="1">
      <c r="K287" s="33"/>
    </row>
    <row r="288" spans="11:11" ht="15.75" customHeight="1">
      <c r="K288" s="33"/>
    </row>
    <row r="289" spans="11:11" ht="15.75" customHeight="1">
      <c r="K289" s="33"/>
    </row>
    <row r="290" spans="11:11" ht="15.75" customHeight="1">
      <c r="K290" s="33"/>
    </row>
    <row r="291" spans="11:11" ht="15.75" customHeight="1">
      <c r="K291" s="33"/>
    </row>
    <row r="292" spans="11:11" ht="15.75" customHeight="1">
      <c r="K292" s="33"/>
    </row>
    <row r="293" spans="11:11" ht="15.75" customHeight="1">
      <c r="K293" s="33"/>
    </row>
    <row r="294" spans="11:11" ht="15.75" customHeight="1">
      <c r="K294" s="33"/>
    </row>
    <row r="295" spans="11:11" ht="15.75" customHeight="1">
      <c r="K295" s="33"/>
    </row>
    <row r="296" spans="11:11" ht="15.75" customHeight="1">
      <c r="K296" s="33"/>
    </row>
    <row r="297" spans="11:11" ht="15.75" customHeight="1">
      <c r="K297" s="33"/>
    </row>
    <row r="298" spans="11:11" ht="15.75" customHeight="1">
      <c r="K298" s="33"/>
    </row>
    <row r="299" spans="11:11" ht="15.75" customHeight="1">
      <c r="K299" s="33"/>
    </row>
    <row r="300" spans="11:11" ht="15.75" customHeight="1">
      <c r="K300" s="33"/>
    </row>
    <row r="301" spans="11:11" ht="15.75" customHeight="1">
      <c r="K301" s="33"/>
    </row>
    <row r="302" spans="11:11" ht="15.75" customHeight="1">
      <c r="K302" s="33"/>
    </row>
    <row r="303" spans="11:11" ht="15.75" customHeight="1">
      <c r="K303" s="33"/>
    </row>
    <row r="304" spans="11:11" ht="15.75" customHeight="1">
      <c r="K304" s="33"/>
    </row>
    <row r="305" spans="11:11" ht="15.75" customHeight="1">
      <c r="K305" s="33"/>
    </row>
    <row r="306" spans="11:11" ht="15.75" customHeight="1">
      <c r="K306" s="33"/>
    </row>
    <row r="307" spans="11:11" ht="15.75" customHeight="1">
      <c r="K307" s="33"/>
    </row>
    <row r="308" spans="11:11" ht="15.75" customHeight="1">
      <c r="K308" s="33"/>
    </row>
    <row r="309" spans="11:11" ht="15.75" customHeight="1">
      <c r="K309" s="33"/>
    </row>
    <row r="310" spans="11:11" ht="15.75" customHeight="1">
      <c r="K310" s="33"/>
    </row>
    <row r="311" spans="11:11" ht="15.75" customHeight="1">
      <c r="K311" s="33"/>
    </row>
    <row r="312" spans="11:11" ht="15.75" customHeight="1">
      <c r="K312" s="33"/>
    </row>
    <row r="313" spans="11:11" ht="15.75" customHeight="1">
      <c r="K313" s="33"/>
    </row>
    <row r="314" spans="11:11" ht="15.75" customHeight="1">
      <c r="K314" s="33"/>
    </row>
    <row r="315" spans="11:11" ht="15.75" customHeight="1">
      <c r="K315" s="33"/>
    </row>
    <row r="316" spans="11:11" ht="15.75" customHeight="1">
      <c r="K316" s="33"/>
    </row>
    <row r="317" spans="11:11" ht="15.75" customHeight="1">
      <c r="K317" s="33"/>
    </row>
    <row r="318" spans="11:11" ht="15.75" customHeight="1">
      <c r="K318" s="33"/>
    </row>
    <row r="319" spans="11:11" ht="15.75" customHeight="1">
      <c r="K319" s="33"/>
    </row>
    <row r="320" spans="11:11" ht="15.75" customHeight="1">
      <c r="K320" s="33"/>
    </row>
    <row r="321" spans="11:11" ht="15.75" customHeight="1">
      <c r="K321" s="33"/>
    </row>
    <row r="322" spans="11:11" ht="15.75" customHeight="1">
      <c r="K322" s="33"/>
    </row>
    <row r="323" spans="11:11" ht="15.75" customHeight="1">
      <c r="K323" s="33"/>
    </row>
    <row r="324" spans="11:11" ht="15.75" customHeight="1">
      <c r="K324" s="33"/>
    </row>
    <row r="325" spans="11:11" ht="15.75" customHeight="1">
      <c r="K325" s="33"/>
    </row>
    <row r="326" spans="11:11" ht="15.75" customHeight="1">
      <c r="K326" s="33"/>
    </row>
    <row r="327" spans="11:11" ht="15.75" customHeight="1">
      <c r="K327" s="33"/>
    </row>
    <row r="328" spans="11:11" ht="15.75" customHeight="1">
      <c r="K328" s="33"/>
    </row>
    <row r="329" spans="11:11" ht="15.75" customHeight="1">
      <c r="K329" s="33"/>
    </row>
    <row r="330" spans="11:11" ht="15.75" customHeight="1">
      <c r="K330" s="33"/>
    </row>
    <row r="331" spans="11:11" ht="15.75" customHeight="1">
      <c r="K331" s="33"/>
    </row>
    <row r="332" spans="11:11" ht="15.75" customHeight="1">
      <c r="K332" s="33"/>
    </row>
    <row r="333" spans="11:11" ht="15.75" customHeight="1">
      <c r="K333" s="33"/>
    </row>
    <row r="334" spans="11:11" ht="15.75" customHeight="1">
      <c r="K334" s="33"/>
    </row>
    <row r="335" spans="11:11" ht="15.75" customHeight="1">
      <c r="K335" s="33"/>
    </row>
    <row r="336" spans="11:11" ht="15.75" customHeight="1">
      <c r="K336" s="33"/>
    </row>
    <row r="337" spans="11:11" ht="15.75" customHeight="1">
      <c r="K337" s="33"/>
    </row>
    <row r="338" spans="11:11" ht="15.75" customHeight="1">
      <c r="K338" s="33"/>
    </row>
    <row r="339" spans="11:11" ht="15.75" customHeight="1">
      <c r="K339" s="33"/>
    </row>
    <row r="340" spans="11:11" ht="15.75" customHeight="1">
      <c r="K340" s="33"/>
    </row>
    <row r="341" spans="11:11" ht="15.75" customHeight="1">
      <c r="K341" s="33"/>
    </row>
    <row r="342" spans="11:11" ht="15.75" customHeight="1">
      <c r="K342" s="33"/>
    </row>
    <row r="343" spans="11:11" ht="15.75" customHeight="1">
      <c r="K343" s="33"/>
    </row>
    <row r="344" spans="11:11" ht="15.75" customHeight="1">
      <c r="K344" s="33"/>
    </row>
    <row r="345" spans="11:11" ht="15.75" customHeight="1">
      <c r="K345" s="33"/>
    </row>
    <row r="346" spans="11:11" ht="15.75" customHeight="1">
      <c r="K346" s="33"/>
    </row>
    <row r="347" spans="11:11" ht="15.75" customHeight="1">
      <c r="K347" s="33"/>
    </row>
    <row r="348" spans="11:11" ht="15.75" customHeight="1">
      <c r="K348" s="33"/>
    </row>
    <row r="349" spans="11:11" ht="15.75" customHeight="1">
      <c r="K349" s="33"/>
    </row>
    <row r="350" spans="11:11" ht="15.75" customHeight="1">
      <c r="K350" s="33"/>
    </row>
    <row r="351" spans="11:11" ht="15.75" customHeight="1">
      <c r="K351" s="33"/>
    </row>
    <row r="352" spans="11:11" ht="15.75" customHeight="1">
      <c r="K352" s="33"/>
    </row>
    <row r="353" spans="11:11" ht="15.75" customHeight="1">
      <c r="K353" s="33"/>
    </row>
    <row r="354" spans="11:11" ht="15.75" customHeight="1">
      <c r="K354" s="33"/>
    </row>
    <row r="355" spans="11:11" ht="15.75" customHeight="1">
      <c r="K355" s="33"/>
    </row>
    <row r="356" spans="11:11" ht="15.75" customHeight="1">
      <c r="K356" s="33"/>
    </row>
    <row r="357" spans="11:11" ht="15.75" customHeight="1">
      <c r="K357" s="33"/>
    </row>
    <row r="358" spans="11:11" ht="15.75" customHeight="1">
      <c r="K358" s="33"/>
    </row>
    <row r="359" spans="11:11" ht="15.75" customHeight="1">
      <c r="K359" s="33"/>
    </row>
    <row r="360" spans="11:11" ht="15.75" customHeight="1">
      <c r="K360" s="33"/>
    </row>
    <row r="361" spans="11:11" ht="15.75" customHeight="1">
      <c r="K361" s="33"/>
    </row>
    <row r="362" spans="11:11" ht="15.75" customHeight="1">
      <c r="K362" s="33"/>
    </row>
    <row r="363" spans="11:11" ht="15.75" customHeight="1">
      <c r="K363" s="33"/>
    </row>
    <row r="364" spans="11:11" ht="15.75" customHeight="1">
      <c r="K364" s="33"/>
    </row>
    <row r="365" spans="11:11" ht="15.75" customHeight="1">
      <c r="K365" s="33"/>
    </row>
    <row r="366" spans="11:11" ht="15.75" customHeight="1">
      <c r="K366" s="33"/>
    </row>
    <row r="367" spans="11:11" ht="15.75" customHeight="1">
      <c r="K367" s="33"/>
    </row>
    <row r="368" spans="11:11" ht="15.75" customHeight="1">
      <c r="K368" s="33"/>
    </row>
    <row r="369" spans="11:11" ht="15.75" customHeight="1">
      <c r="K369" s="33"/>
    </row>
    <row r="370" spans="11:11" ht="15.75" customHeight="1">
      <c r="K370" s="33"/>
    </row>
    <row r="371" spans="11:11" ht="15.75" customHeight="1">
      <c r="K371" s="33"/>
    </row>
    <row r="372" spans="11:11" ht="15.75" customHeight="1">
      <c r="K372" s="33"/>
    </row>
    <row r="373" spans="11:11" ht="15.75" customHeight="1">
      <c r="K373" s="33"/>
    </row>
    <row r="374" spans="11:11" ht="15.75" customHeight="1">
      <c r="K374" s="33"/>
    </row>
    <row r="375" spans="11:11" ht="15.75" customHeight="1">
      <c r="K375" s="33"/>
    </row>
    <row r="376" spans="11:11" ht="15.75" customHeight="1">
      <c r="K376" s="33"/>
    </row>
    <row r="377" spans="11:11" ht="15.75" customHeight="1">
      <c r="K377" s="33"/>
    </row>
    <row r="378" spans="11:11" ht="15.75" customHeight="1">
      <c r="K378" s="33"/>
    </row>
    <row r="379" spans="11:11" ht="15.75" customHeight="1">
      <c r="K379" s="33"/>
    </row>
    <row r="380" spans="11:11" ht="15.75" customHeight="1">
      <c r="K380" s="33"/>
    </row>
    <row r="381" spans="11:11" ht="15.75" customHeight="1">
      <c r="K381" s="33"/>
    </row>
    <row r="382" spans="11:11" ht="15.75" customHeight="1">
      <c r="K382" s="33"/>
    </row>
    <row r="383" spans="11:11" ht="15.75" customHeight="1">
      <c r="K383" s="33"/>
    </row>
    <row r="384" spans="11:11" ht="15.75" customHeight="1">
      <c r="K384" s="33"/>
    </row>
    <row r="385" spans="11:11" ht="15.75" customHeight="1">
      <c r="K385" s="33"/>
    </row>
    <row r="386" spans="11:11" ht="15.75" customHeight="1">
      <c r="K386" s="33"/>
    </row>
    <row r="387" spans="11:11" ht="15.75" customHeight="1">
      <c r="K387" s="33"/>
    </row>
    <row r="388" spans="11:11" ht="15.75" customHeight="1">
      <c r="K388" s="33"/>
    </row>
    <row r="389" spans="11:11" ht="15.75" customHeight="1">
      <c r="K389" s="33"/>
    </row>
    <row r="390" spans="11:11" ht="15.75" customHeight="1">
      <c r="K390" s="33"/>
    </row>
    <row r="391" spans="11:11" ht="15.75" customHeight="1">
      <c r="K391" s="33"/>
    </row>
    <row r="392" spans="11:11" ht="15.75" customHeight="1">
      <c r="K392" s="33"/>
    </row>
    <row r="393" spans="11:11" ht="15.75" customHeight="1">
      <c r="K393" s="33"/>
    </row>
    <row r="394" spans="11:11" ht="15.75" customHeight="1">
      <c r="K394" s="33"/>
    </row>
    <row r="395" spans="11:11" ht="15.75" customHeight="1">
      <c r="K395" s="33"/>
    </row>
    <row r="396" spans="11:11" ht="15.75" customHeight="1">
      <c r="K396" s="33"/>
    </row>
    <row r="397" spans="11:11" ht="15.75" customHeight="1">
      <c r="K397" s="33"/>
    </row>
    <row r="398" spans="11:11" ht="15.75" customHeight="1">
      <c r="K398" s="33"/>
    </row>
    <row r="399" spans="11:11" ht="15.75" customHeight="1">
      <c r="K399" s="33"/>
    </row>
    <row r="400" spans="11:11" ht="15.75" customHeight="1">
      <c r="K400" s="33"/>
    </row>
    <row r="401" spans="11:11" ht="15.75" customHeight="1">
      <c r="K401" s="33"/>
    </row>
    <row r="402" spans="11:11" ht="15.75" customHeight="1">
      <c r="K402" s="33"/>
    </row>
    <row r="403" spans="11:11" ht="15.75" customHeight="1">
      <c r="K403" s="33"/>
    </row>
    <row r="404" spans="11:11" ht="15.75" customHeight="1">
      <c r="K404" s="33"/>
    </row>
    <row r="405" spans="11:11" ht="15.75" customHeight="1">
      <c r="K405" s="33"/>
    </row>
    <row r="406" spans="11:11" ht="15.75" customHeight="1">
      <c r="K406" s="33"/>
    </row>
    <row r="407" spans="11:11" ht="15.75" customHeight="1">
      <c r="K407" s="33"/>
    </row>
    <row r="408" spans="11:11" ht="15.75" customHeight="1">
      <c r="K408" s="33"/>
    </row>
    <row r="409" spans="11:11" ht="15.75" customHeight="1">
      <c r="K409" s="33"/>
    </row>
    <row r="410" spans="11:11" ht="15.75" customHeight="1">
      <c r="K410" s="33"/>
    </row>
    <row r="411" spans="11:11" ht="15.75" customHeight="1">
      <c r="K411" s="33"/>
    </row>
    <row r="412" spans="11:11" ht="15.75" customHeight="1">
      <c r="K412" s="33"/>
    </row>
    <row r="413" spans="11:11" ht="15.75" customHeight="1">
      <c r="K413" s="33"/>
    </row>
    <row r="414" spans="11:11" ht="15.75" customHeight="1">
      <c r="K414" s="33"/>
    </row>
    <row r="415" spans="11:11" ht="15.75" customHeight="1">
      <c r="K415" s="33"/>
    </row>
    <row r="416" spans="11:11" ht="15.75" customHeight="1">
      <c r="K416" s="33"/>
    </row>
    <row r="417" spans="11:11" ht="15.75" customHeight="1">
      <c r="K417" s="33"/>
    </row>
    <row r="418" spans="11:11" ht="15.75" customHeight="1">
      <c r="K418" s="33"/>
    </row>
    <row r="419" spans="11:11" ht="15.75" customHeight="1">
      <c r="K419" s="33"/>
    </row>
    <row r="420" spans="11:11" ht="15.75" customHeight="1">
      <c r="K420" s="33"/>
    </row>
    <row r="421" spans="11:11" ht="15.75" customHeight="1">
      <c r="K421" s="33"/>
    </row>
    <row r="422" spans="11:11" ht="15.75" customHeight="1">
      <c r="K422" s="33"/>
    </row>
    <row r="423" spans="11:11" ht="15.75" customHeight="1">
      <c r="K423" s="33"/>
    </row>
    <row r="424" spans="11:11" ht="15.75" customHeight="1">
      <c r="K424" s="33"/>
    </row>
    <row r="425" spans="11:11" ht="15.75" customHeight="1">
      <c r="K425" s="33"/>
    </row>
    <row r="426" spans="11:11" ht="15.75" customHeight="1">
      <c r="K426" s="33"/>
    </row>
    <row r="427" spans="11:11" ht="15.75" customHeight="1">
      <c r="K427" s="33"/>
    </row>
    <row r="428" spans="11:11" ht="15.75" customHeight="1">
      <c r="K428" s="33"/>
    </row>
    <row r="429" spans="11:11" ht="15.75" customHeight="1">
      <c r="K429" s="33"/>
    </row>
    <row r="430" spans="11:11" ht="15.75" customHeight="1">
      <c r="K430" s="33"/>
    </row>
    <row r="431" spans="11:11" ht="15.75" customHeight="1">
      <c r="K431" s="33"/>
    </row>
    <row r="432" spans="11:11" ht="15.75" customHeight="1">
      <c r="K432" s="33"/>
    </row>
    <row r="433" spans="11:11" ht="15.75" customHeight="1">
      <c r="K433" s="33"/>
    </row>
    <row r="434" spans="11:11" ht="15.75" customHeight="1">
      <c r="K434" s="33"/>
    </row>
    <row r="435" spans="11:11" ht="15.75" customHeight="1">
      <c r="K435" s="33"/>
    </row>
    <row r="436" spans="11:11" ht="15.75" customHeight="1">
      <c r="K436" s="33"/>
    </row>
    <row r="437" spans="11:11" ht="15.75" customHeight="1">
      <c r="K437" s="33"/>
    </row>
    <row r="438" spans="11:11" ht="15.75" customHeight="1">
      <c r="K438" s="33"/>
    </row>
    <row r="439" spans="11:11" ht="15.75" customHeight="1">
      <c r="K439" s="33"/>
    </row>
    <row r="440" spans="11:11" ht="15.75" customHeight="1">
      <c r="K440" s="33"/>
    </row>
    <row r="441" spans="11:11" ht="15.75" customHeight="1">
      <c r="K441" s="33"/>
    </row>
    <row r="442" spans="11:11" ht="15.75" customHeight="1">
      <c r="K442" s="33"/>
    </row>
    <row r="443" spans="11:11" ht="15.75" customHeight="1">
      <c r="K443" s="33"/>
    </row>
    <row r="444" spans="11:11" ht="15.75" customHeight="1">
      <c r="K444" s="33"/>
    </row>
    <row r="445" spans="11:11" ht="15.75" customHeight="1">
      <c r="K445" s="33"/>
    </row>
    <row r="446" spans="11:11" ht="15.75" customHeight="1">
      <c r="K446" s="33"/>
    </row>
    <row r="447" spans="11:11" ht="15.75" customHeight="1">
      <c r="K447" s="33"/>
    </row>
    <row r="448" spans="11:11" ht="15.75" customHeight="1">
      <c r="K448" s="33"/>
    </row>
    <row r="449" spans="11:11" ht="15.75" customHeight="1">
      <c r="K449" s="33"/>
    </row>
    <row r="450" spans="11:11" ht="15.75" customHeight="1">
      <c r="K450" s="33"/>
    </row>
    <row r="451" spans="11:11" ht="15.75" customHeight="1">
      <c r="K451" s="33"/>
    </row>
    <row r="452" spans="11:11" ht="15.75" customHeight="1">
      <c r="K452" s="33"/>
    </row>
    <row r="453" spans="11:11" ht="15.75" customHeight="1">
      <c r="K453" s="33"/>
    </row>
    <row r="454" spans="11:11" ht="15.75" customHeight="1">
      <c r="K454" s="33"/>
    </row>
    <row r="455" spans="11:11" ht="15.75" customHeight="1">
      <c r="K455" s="33"/>
    </row>
    <row r="456" spans="11:11" ht="15.75" customHeight="1">
      <c r="K456" s="33"/>
    </row>
    <row r="457" spans="11:11" ht="15.75" customHeight="1">
      <c r="K457" s="33"/>
    </row>
    <row r="458" spans="11:11" ht="15.75" customHeight="1">
      <c r="K458" s="33"/>
    </row>
    <row r="459" spans="11:11" ht="15.75" customHeight="1">
      <c r="K459" s="33"/>
    </row>
    <row r="460" spans="11:11" ht="15.75" customHeight="1">
      <c r="K460" s="33"/>
    </row>
    <row r="461" spans="11:11" ht="15.75" customHeight="1">
      <c r="K461" s="33"/>
    </row>
    <row r="462" spans="11:11" ht="15.75" customHeight="1">
      <c r="K462" s="33"/>
    </row>
    <row r="463" spans="11:11" ht="15.75" customHeight="1">
      <c r="K463" s="33"/>
    </row>
    <row r="464" spans="11:11" ht="15.75" customHeight="1">
      <c r="K464" s="33"/>
    </row>
    <row r="465" spans="11:11" ht="15.75" customHeight="1">
      <c r="K465" s="33"/>
    </row>
    <row r="466" spans="11:11" ht="15.75" customHeight="1">
      <c r="K466" s="33"/>
    </row>
    <row r="467" spans="11:11" ht="15.75" customHeight="1">
      <c r="K467" s="33"/>
    </row>
    <row r="468" spans="11:11" ht="15.75" customHeight="1">
      <c r="K468" s="33"/>
    </row>
    <row r="469" spans="11:11" ht="15.75" customHeight="1">
      <c r="K469" s="33"/>
    </row>
    <row r="470" spans="11:11" ht="15.75" customHeight="1">
      <c r="K470" s="33"/>
    </row>
    <row r="471" spans="11:11" ht="15.75" customHeight="1">
      <c r="K471" s="33"/>
    </row>
    <row r="472" spans="11:11" ht="15.75" customHeight="1">
      <c r="K472" s="33"/>
    </row>
    <row r="473" spans="11:11" ht="15.75" customHeight="1">
      <c r="K473" s="33"/>
    </row>
    <row r="474" spans="11:11" ht="15.75" customHeight="1">
      <c r="K474" s="33"/>
    </row>
    <row r="475" spans="11:11" ht="15.75" customHeight="1">
      <c r="K475" s="33"/>
    </row>
    <row r="476" spans="11:11" ht="15.75" customHeight="1">
      <c r="K476" s="33"/>
    </row>
    <row r="477" spans="11:11" ht="15.75" customHeight="1">
      <c r="K477" s="33"/>
    </row>
    <row r="478" spans="11:11" ht="15.75" customHeight="1">
      <c r="K478" s="33"/>
    </row>
    <row r="479" spans="11:11" ht="15.75" customHeight="1">
      <c r="K479" s="33"/>
    </row>
    <row r="480" spans="11:11" ht="15.75" customHeight="1">
      <c r="K480" s="33"/>
    </row>
    <row r="481" spans="11:11" ht="15.75" customHeight="1">
      <c r="K481" s="33"/>
    </row>
    <row r="482" spans="11:11" ht="15.75" customHeight="1">
      <c r="K482" s="33"/>
    </row>
    <row r="483" spans="11:11" ht="15.75" customHeight="1">
      <c r="K483" s="33"/>
    </row>
    <row r="484" spans="11:11" ht="15.75" customHeight="1">
      <c r="K484" s="33"/>
    </row>
    <row r="485" spans="11:11" ht="15.75" customHeight="1">
      <c r="K485" s="33"/>
    </row>
    <row r="486" spans="11:11" ht="15.75" customHeight="1">
      <c r="K486" s="33"/>
    </row>
    <row r="487" spans="11:11" ht="15.75" customHeight="1">
      <c r="K487" s="33"/>
    </row>
    <row r="488" spans="11:11" ht="15.75" customHeight="1">
      <c r="K488" s="33"/>
    </row>
    <row r="489" spans="11:11" ht="15.75" customHeight="1">
      <c r="K489" s="33"/>
    </row>
    <row r="490" spans="11:11" ht="15.75" customHeight="1">
      <c r="K490" s="33"/>
    </row>
    <row r="491" spans="11:11" ht="15.75" customHeight="1">
      <c r="K491" s="33"/>
    </row>
    <row r="492" spans="11:11" ht="15.75" customHeight="1">
      <c r="K492" s="33"/>
    </row>
    <row r="493" spans="11:11" ht="15.75" customHeight="1">
      <c r="K493" s="33"/>
    </row>
    <row r="494" spans="11:11" ht="15.75" customHeight="1">
      <c r="K494" s="33"/>
    </row>
    <row r="495" spans="11:11" ht="15.75" customHeight="1">
      <c r="K495" s="33"/>
    </row>
    <row r="496" spans="11:11" ht="15.75" customHeight="1">
      <c r="K496" s="33"/>
    </row>
    <row r="497" spans="11:11" ht="15.75" customHeight="1">
      <c r="K497" s="33"/>
    </row>
    <row r="498" spans="11:11" ht="15.75" customHeight="1">
      <c r="K498" s="33"/>
    </row>
    <row r="499" spans="11:11" ht="15.75" customHeight="1">
      <c r="K499" s="33"/>
    </row>
    <row r="500" spans="11:11" ht="15.75" customHeight="1">
      <c r="K500" s="33"/>
    </row>
    <row r="501" spans="11:11" ht="15.75" customHeight="1">
      <c r="K501" s="33"/>
    </row>
    <row r="502" spans="11:11" ht="15.75" customHeight="1">
      <c r="K502" s="33"/>
    </row>
    <row r="503" spans="11:11" ht="15.75" customHeight="1">
      <c r="K503" s="33"/>
    </row>
    <row r="504" spans="11:11" ht="15.75" customHeight="1">
      <c r="K504" s="33"/>
    </row>
    <row r="505" spans="11:11" ht="15.75" customHeight="1">
      <c r="K505" s="33"/>
    </row>
    <row r="506" spans="11:11" ht="15.75" customHeight="1">
      <c r="K506" s="33"/>
    </row>
    <row r="507" spans="11:11" ht="15.75" customHeight="1">
      <c r="K507" s="33"/>
    </row>
    <row r="508" spans="11:11" ht="15.75" customHeight="1">
      <c r="K508" s="33"/>
    </row>
    <row r="509" spans="11:11" ht="15.75" customHeight="1">
      <c r="K509" s="33"/>
    </row>
    <row r="510" spans="11:11" ht="15.75" customHeight="1">
      <c r="K510" s="33"/>
    </row>
    <row r="511" spans="11:11" ht="15.75" customHeight="1">
      <c r="K511" s="33"/>
    </row>
    <row r="512" spans="11:11" ht="15.75" customHeight="1">
      <c r="K512" s="33"/>
    </row>
    <row r="513" spans="11:11" ht="15.75" customHeight="1">
      <c r="K513" s="33"/>
    </row>
    <row r="514" spans="11:11" ht="15.75" customHeight="1">
      <c r="K514" s="33"/>
    </row>
    <row r="515" spans="11:11" ht="15.75" customHeight="1">
      <c r="K515" s="33"/>
    </row>
    <row r="516" spans="11:11" ht="15.75" customHeight="1">
      <c r="K516" s="33"/>
    </row>
    <row r="517" spans="11:11" ht="15.75" customHeight="1">
      <c r="K517" s="33"/>
    </row>
    <row r="518" spans="11:11" ht="15.75" customHeight="1">
      <c r="K518" s="33"/>
    </row>
    <row r="519" spans="11:11" ht="15.75" customHeight="1">
      <c r="K519" s="33"/>
    </row>
    <row r="520" spans="11:11" ht="15.75" customHeight="1">
      <c r="K520" s="33"/>
    </row>
    <row r="521" spans="11:11" ht="15.75" customHeight="1">
      <c r="K521" s="33"/>
    </row>
    <row r="522" spans="11:11" ht="15.75" customHeight="1">
      <c r="K522" s="33"/>
    </row>
    <row r="523" spans="11:11" ht="15.75" customHeight="1">
      <c r="K523" s="33"/>
    </row>
    <row r="524" spans="11:11" ht="15.75" customHeight="1">
      <c r="K524" s="33"/>
    </row>
    <row r="525" spans="11:11" ht="15.75" customHeight="1">
      <c r="K525" s="33"/>
    </row>
    <row r="526" spans="11:11" ht="15.75" customHeight="1">
      <c r="K526" s="33"/>
    </row>
    <row r="527" spans="11:11" ht="15.75" customHeight="1">
      <c r="K527" s="33"/>
    </row>
    <row r="528" spans="11:11" ht="15.75" customHeight="1">
      <c r="K528" s="33"/>
    </row>
    <row r="529" spans="11:11" ht="15.75" customHeight="1">
      <c r="K529" s="33"/>
    </row>
    <row r="530" spans="11:11" ht="15.75" customHeight="1">
      <c r="K530" s="33"/>
    </row>
    <row r="531" spans="11:11" ht="15.75" customHeight="1">
      <c r="K531" s="33"/>
    </row>
    <row r="532" spans="11:11" ht="15.75" customHeight="1">
      <c r="K532" s="33"/>
    </row>
    <row r="533" spans="11:11" ht="15.75" customHeight="1">
      <c r="K533" s="33"/>
    </row>
    <row r="534" spans="11:11" ht="15.75" customHeight="1">
      <c r="K534" s="33"/>
    </row>
    <row r="535" spans="11:11" ht="15.75" customHeight="1">
      <c r="K535" s="33"/>
    </row>
    <row r="536" spans="11:11" ht="15.75" customHeight="1">
      <c r="K536" s="33"/>
    </row>
    <row r="537" spans="11:11" ht="15.75" customHeight="1">
      <c r="K537" s="33"/>
    </row>
    <row r="538" spans="11:11" ht="15.75" customHeight="1">
      <c r="K538" s="33"/>
    </row>
    <row r="539" spans="11:11" ht="15.75" customHeight="1">
      <c r="K539" s="33"/>
    </row>
    <row r="540" spans="11:11" ht="15.75" customHeight="1">
      <c r="K540" s="33"/>
    </row>
    <row r="541" spans="11:11" ht="15.75" customHeight="1">
      <c r="K541" s="33"/>
    </row>
    <row r="542" spans="11:11" ht="15.75" customHeight="1">
      <c r="K542" s="33"/>
    </row>
    <row r="543" spans="11:11" ht="15.75" customHeight="1">
      <c r="K543" s="33"/>
    </row>
    <row r="544" spans="11:11" ht="15.75" customHeight="1">
      <c r="K544" s="33"/>
    </row>
    <row r="545" spans="11:11" ht="15.75" customHeight="1">
      <c r="K545" s="33"/>
    </row>
    <row r="546" spans="11:11" ht="15.75" customHeight="1">
      <c r="K546" s="33"/>
    </row>
    <row r="547" spans="11:11" ht="15.75" customHeight="1">
      <c r="K547" s="33"/>
    </row>
    <row r="548" spans="11:11" ht="15.75" customHeight="1">
      <c r="K548" s="33"/>
    </row>
    <row r="549" spans="11:11" ht="15.75" customHeight="1">
      <c r="K549" s="33"/>
    </row>
    <row r="550" spans="11:11" ht="15.75" customHeight="1">
      <c r="K550" s="33"/>
    </row>
    <row r="551" spans="11:11" ht="15.75" customHeight="1">
      <c r="K551" s="33"/>
    </row>
    <row r="552" spans="11:11" ht="15.75" customHeight="1">
      <c r="K552" s="33"/>
    </row>
    <row r="553" spans="11:11" ht="15.75" customHeight="1">
      <c r="K553" s="33"/>
    </row>
    <row r="554" spans="11:11" ht="15.75" customHeight="1">
      <c r="K554" s="33"/>
    </row>
    <row r="555" spans="11:11" ht="15.75" customHeight="1">
      <c r="K555" s="33"/>
    </row>
    <row r="556" spans="11:11" ht="15.75" customHeight="1">
      <c r="K556" s="33"/>
    </row>
    <row r="557" spans="11:11" ht="15.75" customHeight="1">
      <c r="K557" s="33"/>
    </row>
    <row r="558" spans="11:11" ht="15.75" customHeight="1">
      <c r="K558" s="33"/>
    </row>
    <row r="559" spans="11:11" ht="15.75" customHeight="1">
      <c r="K559" s="33"/>
    </row>
    <row r="560" spans="11:11" ht="15.75" customHeight="1">
      <c r="K560" s="33"/>
    </row>
    <row r="561" spans="11:11" ht="15.75" customHeight="1">
      <c r="K561" s="33"/>
    </row>
    <row r="562" spans="11:11" ht="15.75" customHeight="1">
      <c r="K562" s="33"/>
    </row>
    <row r="563" spans="11:11" ht="15.75" customHeight="1">
      <c r="K563" s="33"/>
    </row>
    <row r="564" spans="11:11" ht="15.75" customHeight="1">
      <c r="K564" s="33"/>
    </row>
    <row r="565" spans="11:11" ht="15.75" customHeight="1">
      <c r="K565" s="33"/>
    </row>
    <row r="566" spans="11:11" ht="15.75" customHeight="1">
      <c r="K566" s="33"/>
    </row>
    <row r="567" spans="11:11" ht="15.75" customHeight="1">
      <c r="K567" s="33"/>
    </row>
    <row r="568" spans="11:11" ht="15.75" customHeight="1">
      <c r="K568" s="33"/>
    </row>
    <row r="569" spans="11:11" ht="15.75" customHeight="1">
      <c r="K569" s="33"/>
    </row>
    <row r="570" spans="11:11" ht="15.75" customHeight="1">
      <c r="K570" s="33"/>
    </row>
    <row r="571" spans="11:11" ht="15.75" customHeight="1">
      <c r="K571" s="33"/>
    </row>
    <row r="572" spans="11:11" ht="15.75" customHeight="1">
      <c r="K572" s="33"/>
    </row>
    <row r="573" spans="11:11" ht="15.75" customHeight="1">
      <c r="K573" s="33"/>
    </row>
    <row r="574" spans="11:11" ht="15.75" customHeight="1">
      <c r="K574" s="33"/>
    </row>
    <row r="575" spans="11:11" ht="15.75" customHeight="1">
      <c r="K575" s="33"/>
    </row>
    <row r="576" spans="11:11" ht="15.75" customHeight="1">
      <c r="K576" s="33"/>
    </row>
    <row r="577" spans="11:11" ht="15.75" customHeight="1">
      <c r="K577" s="33"/>
    </row>
    <row r="578" spans="11:11" ht="15.75" customHeight="1">
      <c r="K578" s="33"/>
    </row>
    <row r="579" spans="11:11" ht="15.75" customHeight="1">
      <c r="K579" s="33"/>
    </row>
    <row r="580" spans="11:11" ht="15.75" customHeight="1">
      <c r="K580" s="33"/>
    </row>
    <row r="581" spans="11:11" ht="15.75" customHeight="1">
      <c r="K581" s="33"/>
    </row>
    <row r="582" spans="11:11" ht="15.75" customHeight="1">
      <c r="K582" s="33"/>
    </row>
    <row r="583" spans="11:11" ht="15.75" customHeight="1">
      <c r="K583" s="33"/>
    </row>
    <row r="584" spans="11:11" ht="15.75" customHeight="1">
      <c r="K584" s="33"/>
    </row>
    <row r="585" spans="11:11" ht="15.75" customHeight="1">
      <c r="K585" s="33"/>
    </row>
    <row r="586" spans="11:11" ht="15.75" customHeight="1">
      <c r="K586" s="33"/>
    </row>
    <row r="587" spans="11:11" ht="15.75" customHeight="1">
      <c r="K587" s="33"/>
    </row>
    <row r="588" spans="11:11" ht="15.75" customHeight="1">
      <c r="K588" s="33"/>
    </row>
    <row r="589" spans="11:11" ht="15.75" customHeight="1">
      <c r="K589" s="33"/>
    </row>
    <row r="590" spans="11:11" ht="15.75" customHeight="1">
      <c r="K590" s="33"/>
    </row>
    <row r="591" spans="11:11" ht="15.75" customHeight="1">
      <c r="K591" s="33"/>
    </row>
    <row r="592" spans="11:11" ht="15.75" customHeight="1">
      <c r="K592" s="33"/>
    </row>
    <row r="593" spans="11:11" ht="15.75" customHeight="1">
      <c r="K593" s="33"/>
    </row>
    <row r="594" spans="11:11" ht="15.75" customHeight="1">
      <c r="K594" s="33"/>
    </row>
    <row r="595" spans="11:11" ht="15.75" customHeight="1">
      <c r="K595" s="33"/>
    </row>
    <row r="596" spans="11:11" ht="15.75" customHeight="1">
      <c r="K596" s="33"/>
    </row>
    <row r="597" spans="11:11" ht="15.75" customHeight="1">
      <c r="K597" s="33"/>
    </row>
    <row r="598" spans="11:11" ht="15.75" customHeight="1">
      <c r="K598" s="33"/>
    </row>
    <row r="599" spans="11:11" ht="15.75" customHeight="1">
      <c r="K599" s="33"/>
    </row>
    <row r="600" spans="11:11" ht="15.75" customHeight="1">
      <c r="K600" s="33"/>
    </row>
    <row r="601" spans="11:11" ht="15.75" customHeight="1">
      <c r="K601" s="33"/>
    </row>
    <row r="602" spans="11:11" ht="15.75" customHeight="1">
      <c r="K602" s="33"/>
    </row>
    <row r="603" spans="11:11" ht="15.75" customHeight="1">
      <c r="K603" s="33"/>
    </row>
    <row r="604" spans="11:11" ht="15.75" customHeight="1">
      <c r="K604" s="33"/>
    </row>
    <row r="605" spans="11:11" ht="15.75" customHeight="1">
      <c r="K605" s="33"/>
    </row>
    <row r="606" spans="11:11" ht="15.75" customHeight="1">
      <c r="K606" s="33"/>
    </row>
    <row r="607" spans="11:11" ht="15.75" customHeight="1">
      <c r="K607" s="33"/>
    </row>
    <row r="608" spans="11:11" ht="15.75" customHeight="1">
      <c r="K608" s="33"/>
    </row>
    <row r="609" spans="11:11" ht="15.75" customHeight="1">
      <c r="K609" s="33"/>
    </row>
    <row r="610" spans="11:11" ht="15.75" customHeight="1">
      <c r="K610" s="33"/>
    </row>
    <row r="611" spans="11:11" ht="15.75" customHeight="1">
      <c r="K611" s="33"/>
    </row>
    <row r="612" spans="11:11" ht="15.75" customHeight="1">
      <c r="K612" s="33"/>
    </row>
    <row r="613" spans="11:11" ht="15.75" customHeight="1">
      <c r="K613" s="33"/>
    </row>
    <row r="614" spans="11:11" ht="15.75" customHeight="1">
      <c r="K614" s="33"/>
    </row>
    <row r="615" spans="11:11" ht="15.75" customHeight="1">
      <c r="K615" s="33"/>
    </row>
    <row r="616" spans="11:11" ht="15.75" customHeight="1">
      <c r="K616" s="33"/>
    </row>
    <row r="617" spans="11:11" ht="15.75" customHeight="1">
      <c r="K617" s="33"/>
    </row>
    <row r="618" spans="11:11" ht="15.75" customHeight="1">
      <c r="K618" s="33"/>
    </row>
    <row r="619" spans="11:11" ht="15.75" customHeight="1">
      <c r="K619" s="33"/>
    </row>
    <row r="620" spans="11:11" ht="15.75" customHeight="1">
      <c r="K620" s="33"/>
    </row>
    <row r="621" spans="11:11" ht="15.75" customHeight="1">
      <c r="K621" s="33"/>
    </row>
    <row r="622" spans="11:11" ht="15.75" customHeight="1">
      <c r="K622" s="33"/>
    </row>
    <row r="623" spans="11:11" ht="15.75" customHeight="1">
      <c r="K623" s="33"/>
    </row>
    <row r="624" spans="11:11" ht="15.75" customHeight="1">
      <c r="K624" s="33"/>
    </row>
    <row r="625" spans="11:11" ht="15.75" customHeight="1">
      <c r="K625" s="33"/>
    </row>
    <row r="626" spans="11:11" ht="15.75" customHeight="1">
      <c r="K626" s="33"/>
    </row>
    <row r="627" spans="11:11" ht="15.75" customHeight="1">
      <c r="K627" s="33"/>
    </row>
    <row r="628" spans="11:11" ht="15.75" customHeight="1">
      <c r="K628" s="33"/>
    </row>
    <row r="629" spans="11:11" ht="15.75" customHeight="1">
      <c r="K629" s="33"/>
    </row>
    <row r="630" spans="11:11" ht="15.75" customHeight="1">
      <c r="K630" s="33"/>
    </row>
    <row r="631" spans="11:11" ht="15.75" customHeight="1">
      <c r="K631" s="33"/>
    </row>
    <row r="632" spans="11:11" ht="15.75" customHeight="1">
      <c r="K632" s="33"/>
    </row>
    <row r="633" spans="11:11" ht="15.75" customHeight="1">
      <c r="K633" s="33"/>
    </row>
    <row r="634" spans="11:11" ht="15.75" customHeight="1">
      <c r="K634" s="33"/>
    </row>
    <row r="635" spans="11:11" ht="15.75" customHeight="1">
      <c r="K635" s="33"/>
    </row>
    <row r="636" spans="11:11" ht="15.75" customHeight="1">
      <c r="K636" s="33"/>
    </row>
    <row r="637" spans="11:11" ht="15.75" customHeight="1">
      <c r="K637" s="33"/>
    </row>
    <row r="638" spans="11:11" ht="15.75" customHeight="1">
      <c r="K638" s="33"/>
    </row>
    <row r="639" spans="11:11" ht="15.75" customHeight="1">
      <c r="K639" s="33"/>
    </row>
    <row r="640" spans="11:11" ht="15.75" customHeight="1">
      <c r="K640" s="33"/>
    </row>
    <row r="641" spans="11:11" ht="15.75" customHeight="1">
      <c r="K641" s="33"/>
    </row>
    <row r="642" spans="11:11" ht="15.75" customHeight="1">
      <c r="K642" s="33"/>
    </row>
    <row r="643" spans="11:11" ht="15.75" customHeight="1">
      <c r="K643" s="33"/>
    </row>
    <row r="644" spans="11:11" ht="15.75" customHeight="1">
      <c r="K644" s="33"/>
    </row>
    <row r="645" spans="11:11" ht="15.75" customHeight="1">
      <c r="K645" s="33"/>
    </row>
    <row r="646" spans="11:11" ht="15.75" customHeight="1">
      <c r="K646" s="33"/>
    </row>
    <row r="647" spans="11:11" ht="15.75" customHeight="1">
      <c r="K647" s="33"/>
    </row>
    <row r="648" spans="11:11" ht="15.75" customHeight="1">
      <c r="K648" s="33"/>
    </row>
    <row r="649" spans="11:11" ht="15.75" customHeight="1">
      <c r="K649" s="33"/>
    </row>
    <row r="650" spans="11:11" ht="15.75" customHeight="1">
      <c r="K650" s="33"/>
    </row>
    <row r="651" spans="11:11" ht="15.75" customHeight="1">
      <c r="K651" s="33"/>
    </row>
    <row r="652" spans="11:11" ht="15.75" customHeight="1">
      <c r="K652" s="33"/>
    </row>
    <row r="653" spans="11:11" ht="15.75" customHeight="1">
      <c r="K653" s="33"/>
    </row>
    <row r="654" spans="11:11" ht="15.75" customHeight="1">
      <c r="K654" s="33"/>
    </row>
    <row r="655" spans="11:11" ht="15.75" customHeight="1">
      <c r="K655" s="33"/>
    </row>
    <row r="656" spans="11:11" ht="15.75" customHeight="1">
      <c r="K656" s="33"/>
    </row>
    <row r="657" spans="11:11" ht="15.75" customHeight="1">
      <c r="K657" s="33"/>
    </row>
    <row r="658" spans="11:11" ht="15.75" customHeight="1">
      <c r="K658" s="33"/>
    </row>
    <row r="659" spans="11:11" ht="15.75" customHeight="1">
      <c r="K659" s="33"/>
    </row>
    <row r="660" spans="11:11" ht="15.75" customHeight="1">
      <c r="K660" s="33"/>
    </row>
    <row r="661" spans="11:11" ht="15.75" customHeight="1">
      <c r="K661" s="33"/>
    </row>
    <row r="662" spans="11:11" ht="15.75" customHeight="1">
      <c r="K662" s="33"/>
    </row>
    <row r="663" spans="11:11" ht="15.75" customHeight="1">
      <c r="K663" s="33"/>
    </row>
    <row r="664" spans="11:11" ht="15.75" customHeight="1">
      <c r="K664" s="33"/>
    </row>
    <row r="665" spans="11:11" ht="15.75" customHeight="1">
      <c r="K665" s="33"/>
    </row>
    <row r="666" spans="11:11" ht="15.75" customHeight="1">
      <c r="K666" s="33"/>
    </row>
    <row r="667" spans="11:11" ht="15.75" customHeight="1">
      <c r="K667" s="33"/>
    </row>
    <row r="668" spans="11:11" ht="15.75" customHeight="1">
      <c r="K668" s="33"/>
    </row>
    <row r="669" spans="11:11" ht="15.75" customHeight="1">
      <c r="K669" s="33"/>
    </row>
    <row r="670" spans="11:11" ht="15.75" customHeight="1">
      <c r="K670" s="33"/>
    </row>
    <row r="671" spans="11:11" ht="15.75" customHeight="1">
      <c r="K671" s="33"/>
    </row>
    <row r="672" spans="11:11" ht="15.75" customHeight="1">
      <c r="K672" s="33"/>
    </row>
    <row r="673" spans="11:11" ht="15.75" customHeight="1">
      <c r="K673" s="33"/>
    </row>
    <row r="674" spans="11:11" ht="15.75" customHeight="1">
      <c r="K674" s="33"/>
    </row>
    <row r="675" spans="11:11" ht="15.75" customHeight="1">
      <c r="K675" s="33"/>
    </row>
    <row r="676" spans="11:11" ht="15.75" customHeight="1">
      <c r="K676" s="33"/>
    </row>
    <row r="677" spans="11:11" ht="15.75" customHeight="1">
      <c r="K677" s="33"/>
    </row>
    <row r="678" spans="11:11" ht="15.75" customHeight="1">
      <c r="K678" s="33"/>
    </row>
    <row r="679" spans="11:11" ht="15.75" customHeight="1">
      <c r="K679" s="33"/>
    </row>
    <row r="680" spans="11:11" ht="15.75" customHeight="1">
      <c r="K680" s="33"/>
    </row>
    <row r="681" spans="11:11" ht="15.75" customHeight="1">
      <c r="K681" s="33"/>
    </row>
    <row r="682" spans="11:11" ht="15.75" customHeight="1">
      <c r="K682" s="33"/>
    </row>
    <row r="683" spans="11:11" ht="15.75" customHeight="1">
      <c r="K683" s="33"/>
    </row>
    <row r="684" spans="11:11" ht="15.75" customHeight="1">
      <c r="K684" s="33"/>
    </row>
    <row r="685" spans="11:11" ht="15.75" customHeight="1">
      <c r="K685" s="33"/>
    </row>
    <row r="686" spans="11:11" ht="15.75" customHeight="1">
      <c r="K686" s="33"/>
    </row>
    <row r="687" spans="11:11" ht="15.75" customHeight="1">
      <c r="K687" s="33"/>
    </row>
    <row r="688" spans="11:11" ht="15.75" customHeight="1">
      <c r="K688" s="33"/>
    </row>
    <row r="689" spans="11:11" ht="15.75" customHeight="1">
      <c r="K689" s="33"/>
    </row>
    <row r="690" spans="11:11" ht="15.75" customHeight="1">
      <c r="K690" s="33"/>
    </row>
    <row r="691" spans="11:11" ht="15.75" customHeight="1">
      <c r="K691" s="33"/>
    </row>
    <row r="692" spans="11:11" ht="15.75" customHeight="1">
      <c r="K692" s="33"/>
    </row>
    <row r="693" spans="11:11" ht="15.75" customHeight="1">
      <c r="K693" s="33"/>
    </row>
    <row r="694" spans="11:11" ht="15.75" customHeight="1">
      <c r="K694" s="33"/>
    </row>
    <row r="695" spans="11:11" ht="15.75" customHeight="1">
      <c r="K695" s="33"/>
    </row>
    <row r="696" spans="11:11" ht="15.75" customHeight="1">
      <c r="K696" s="33"/>
    </row>
    <row r="697" spans="11:11" ht="15.75" customHeight="1">
      <c r="K697" s="33"/>
    </row>
    <row r="698" spans="11:11" ht="15.75" customHeight="1">
      <c r="K698" s="33"/>
    </row>
    <row r="699" spans="11:11" ht="15.75" customHeight="1">
      <c r="K699" s="33"/>
    </row>
    <row r="700" spans="11:11" ht="15.75" customHeight="1">
      <c r="K700" s="33"/>
    </row>
    <row r="701" spans="11:11" ht="15.75" customHeight="1">
      <c r="K701" s="33"/>
    </row>
    <row r="702" spans="11:11" ht="15.75" customHeight="1">
      <c r="K702" s="33"/>
    </row>
    <row r="703" spans="11:11" ht="15.75" customHeight="1">
      <c r="K703" s="33"/>
    </row>
    <row r="704" spans="11:11" ht="15.75" customHeight="1">
      <c r="K704" s="33"/>
    </row>
    <row r="705" spans="11:11" ht="15.75" customHeight="1">
      <c r="K705" s="33"/>
    </row>
    <row r="706" spans="11:11" ht="15.75" customHeight="1">
      <c r="K706" s="33"/>
    </row>
    <row r="707" spans="11:11" ht="15.75" customHeight="1">
      <c r="K707" s="33"/>
    </row>
    <row r="708" spans="11:11" ht="15.75" customHeight="1">
      <c r="K708" s="33"/>
    </row>
    <row r="709" spans="11:11" ht="15.75" customHeight="1">
      <c r="K709" s="33"/>
    </row>
    <row r="710" spans="11:11" ht="15.75" customHeight="1">
      <c r="K710" s="33"/>
    </row>
    <row r="711" spans="11:11" ht="15.75" customHeight="1">
      <c r="K711" s="33"/>
    </row>
    <row r="712" spans="11:11" ht="15.75" customHeight="1">
      <c r="K712" s="33"/>
    </row>
    <row r="713" spans="11:11" ht="15.75" customHeight="1">
      <c r="K713" s="33"/>
    </row>
    <row r="714" spans="11:11" ht="15.75" customHeight="1">
      <c r="K714" s="33"/>
    </row>
    <row r="715" spans="11:11" ht="15.75" customHeight="1">
      <c r="K715" s="33"/>
    </row>
    <row r="716" spans="11:11" ht="15.75" customHeight="1">
      <c r="K716" s="33"/>
    </row>
    <row r="717" spans="11:11" ht="15.75" customHeight="1">
      <c r="K717" s="33"/>
    </row>
    <row r="718" spans="11:11" ht="15.75" customHeight="1">
      <c r="K718" s="33"/>
    </row>
    <row r="719" spans="11:11" ht="15.75" customHeight="1">
      <c r="K719" s="33"/>
    </row>
    <row r="720" spans="11:11" ht="15.75" customHeight="1">
      <c r="K720" s="33"/>
    </row>
    <row r="721" spans="11:11" ht="15.75" customHeight="1">
      <c r="K721" s="33"/>
    </row>
    <row r="722" spans="11:11" ht="15.75" customHeight="1">
      <c r="K722" s="33"/>
    </row>
    <row r="723" spans="11:11" ht="15.75" customHeight="1">
      <c r="K723" s="33"/>
    </row>
    <row r="724" spans="11:11" ht="15.75" customHeight="1">
      <c r="K724" s="33"/>
    </row>
    <row r="725" spans="11:11" ht="15.75" customHeight="1">
      <c r="K725" s="33"/>
    </row>
    <row r="726" spans="11:11" ht="15.75" customHeight="1">
      <c r="K726" s="33"/>
    </row>
    <row r="727" spans="11:11" ht="15.75" customHeight="1">
      <c r="K727" s="33"/>
    </row>
    <row r="728" spans="11:11" ht="15.75" customHeight="1">
      <c r="K728" s="33"/>
    </row>
    <row r="729" spans="11:11" ht="15.75" customHeight="1">
      <c r="K729" s="33"/>
    </row>
    <row r="730" spans="11:11" ht="15.75" customHeight="1">
      <c r="K730" s="33"/>
    </row>
    <row r="731" spans="11:11" ht="15.75" customHeight="1">
      <c r="K731" s="33"/>
    </row>
    <row r="732" spans="11:11" ht="15.75" customHeight="1">
      <c r="K732" s="33"/>
    </row>
    <row r="733" spans="11:11" ht="15.75" customHeight="1">
      <c r="K733" s="33"/>
    </row>
    <row r="734" spans="11:11" ht="15.75" customHeight="1">
      <c r="K734" s="33"/>
    </row>
    <row r="735" spans="11:11" ht="15.75" customHeight="1">
      <c r="K735" s="33"/>
    </row>
    <row r="736" spans="11:11" ht="15.75" customHeight="1">
      <c r="K736" s="33"/>
    </row>
    <row r="737" spans="11:11" ht="15.75" customHeight="1">
      <c r="K737" s="33"/>
    </row>
    <row r="738" spans="11:11" ht="15.75" customHeight="1">
      <c r="K738" s="33"/>
    </row>
    <row r="739" spans="11:11" ht="15.75" customHeight="1">
      <c r="K739" s="33"/>
    </row>
    <row r="740" spans="11:11" ht="15.75" customHeight="1">
      <c r="K740" s="33"/>
    </row>
    <row r="741" spans="11:11" ht="15.75" customHeight="1">
      <c r="K741" s="33"/>
    </row>
    <row r="742" spans="11:11" ht="15.75" customHeight="1">
      <c r="K742" s="33"/>
    </row>
    <row r="743" spans="11:11" ht="15.75" customHeight="1">
      <c r="K743" s="33"/>
    </row>
    <row r="744" spans="11:11" ht="15.75" customHeight="1">
      <c r="K744" s="33"/>
    </row>
    <row r="745" spans="11:11" ht="15.75" customHeight="1">
      <c r="K745" s="33"/>
    </row>
    <row r="746" spans="11:11" ht="15.75" customHeight="1">
      <c r="K746" s="33"/>
    </row>
    <row r="747" spans="11:11" ht="15.75" customHeight="1">
      <c r="K747" s="33"/>
    </row>
    <row r="748" spans="11:11" ht="15.75" customHeight="1">
      <c r="K748" s="33"/>
    </row>
    <row r="749" spans="11:11" ht="15.75" customHeight="1">
      <c r="K749" s="33"/>
    </row>
    <row r="750" spans="11:11" ht="15.75" customHeight="1">
      <c r="K750" s="33"/>
    </row>
    <row r="751" spans="11:11" ht="15.75" customHeight="1">
      <c r="K751" s="33"/>
    </row>
    <row r="752" spans="11:11" ht="15.75" customHeight="1">
      <c r="K752" s="33"/>
    </row>
    <row r="753" spans="11:11" ht="15.75" customHeight="1">
      <c r="K753" s="33"/>
    </row>
    <row r="754" spans="11:11" ht="15.75" customHeight="1">
      <c r="K754" s="33"/>
    </row>
    <row r="755" spans="11:11" ht="15.75" customHeight="1">
      <c r="K755" s="33"/>
    </row>
    <row r="756" spans="11:11" ht="15.75" customHeight="1">
      <c r="K756" s="33"/>
    </row>
    <row r="757" spans="11:11" ht="15.75" customHeight="1">
      <c r="K757" s="33"/>
    </row>
    <row r="758" spans="11:11" ht="15.75" customHeight="1">
      <c r="K758" s="33"/>
    </row>
    <row r="759" spans="11:11" ht="15.75" customHeight="1">
      <c r="K759" s="33"/>
    </row>
    <row r="760" spans="11:11" ht="15.75" customHeight="1">
      <c r="K760" s="33"/>
    </row>
    <row r="761" spans="11:11" ht="15.75" customHeight="1">
      <c r="K761" s="33"/>
    </row>
    <row r="762" spans="11:11" ht="15.75" customHeight="1">
      <c r="K762" s="33"/>
    </row>
    <row r="763" spans="11:11" ht="15.75" customHeight="1">
      <c r="K763" s="33"/>
    </row>
    <row r="764" spans="11:11" ht="15.75" customHeight="1">
      <c r="K764" s="33"/>
    </row>
    <row r="765" spans="11:11" ht="15.75" customHeight="1">
      <c r="K765" s="33"/>
    </row>
    <row r="766" spans="11:11" ht="15.75" customHeight="1">
      <c r="K766" s="33"/>
    </row>
    <row r="767" spans="11:11" ht="15.75" customHeight="1">
      <c r="K767" s="33"/>
    </row>
    <row r="768" spans="11:11" ht="15.75" customHeight="1">
      <c r="K768" s="33"/>
    </row>
    <row r="769" spans="11:11" ht="15.75" customHeight="1">
      <c r="K769" s="33"/>
    </row>
    <row r="770" spans="11:11" ht="15.75" customHeight="1">
      <c r="K770" s="33"/>
    </row>
    <row r="771" spans="11:11" ht="15.75" customHeight="1">
      <c r="K771" s="33"/>
    </row>
    <row r="772" spans="11:11" ht="15.75" customHeight="1">
      <c r="K772" s="33"/>
    </row>
    <row r="773" spans="11:11" ht="15.75" customHeight="1">
      <c r="K773" s="33"/>
    </row>
    <row r="774" spans="11:11" ht="15.75" customHeight="1">
      <c r="K774" s="33"/>
    </row>
    <row r="775" spans="11:11" ht="15.75" customHeight="1">
      <c r="K775" s="33"/>
    </row>
    <row r="776" spans="11:11" ht="15.75" customHeight="1">
      <c r="K776" s="33"/>
    </row>
    <row r="777" spans="11:11" ht="15.75" customHeight="1">
      <c r="K777" s="33"/>
    </row>
    <row r="778" spans="11:11" ht="15.75" customHeight="1">
      <c r="K778" s="33"/>
    </row>
    <row r="779" spans="11:11" ht="15.75" customHeight="1">
      <c r="K779" s="33"/>
    </row>
    <row r="780" spans="11:11" ht="15.75" customHeight="1">
      <c r="K780" s="33"/>
    </row>
    <row r="781" spans="11:11" ht="15.75" customHeight="1">
      <c r="K781" s="33"/>
    </row>
    <row r="782" spans="11:11" ht="15.75" customHeight="1">
      <c r="K782" s="33"/>
    </row>
    <row r="783" spans="11:11" ht="15.75" customHeight="1">
      <c r="K783" s="33"/>
    </row>
    <row r="784" spans="11:11" ht="15.75" customHeight="1">
      <c r="K784" s="33"/>
    </row>
    <row r="785" spans="11:11" ht="15.75" customHeight="1">
      <c r="K785" s="33"/>
    </row>
    <row r="786" spans="11:11" ht="15.75" customHeight="1">
      <c r="K786" s="33"/>
    </row>
    <row r="787" spans="11:11" ht="15.75" customHeight="1">
      <c r="K787" s="33"/>
    </row>
    <row r="788" spans="11:11" ht="15.75" customHeight="1">
      <c r="K788" s="33"/>
    </row>
    <row r="789" spans="11:11" ht="15.75" customHeight="1">
      <c r="K789" s="33"/>
    </row>
    <row r="790" spans="11:11" ht="15.75" customHeight="1">
      <c r="K790" s="33"/>
    </row>
    <row r="791" spans="11:11" ht="15.75" customHeight="1">
      <c r="K791" s="33"/>
    </row>
    <row r="792" spans="11:11" ht="15.75" customHeight="1">
      <c r="K792" s="33"/>
    </row>
    <row r="793" spans="11:11" ht="15.75" customHeight="1">
      <c r="K793" s="33"/>
    </row>
    <row r="794" spans="11:11" ht="15.75" customHeight="1">
      <c r="K794" s="33"/>
    </row>
    <row r="795" spans="11:11" ht="15.75" customHeight="1">
      <c r="K795" s="33"/>
    </row>
    <row r="796" spans="11:11" ht="15.75" customHeight="1">
      <c r="K796" s="33"/>
    </row>
    <row r="797" spans="11:11" ht="15.75" customHeight="1">
      <c r="K797" s="33"/>
    </row>
    <row r="798" spans="11:11" ht="15.75" customHeight="1">
      <c r="K798" s="33"/>
    </row>
    <row r="799" spans="11:11" ht="15.75" customHeight="1">
      <c r="K799" s="33"/>
    </row>
    <row r="800" spans="11:11" ht="15.75" customHeight="1">
      <c r="K800" s="33"/>
    </row>
    <row r="801" spans="11:11" ht="15.75" customHeight="1">
      <c r="K801" s="33"/>
    </row>
    <row r="802" spans="11:11" ht="15.75" customHeight="1">
      <c r="K802" s="33"/>
    </row>
    <row r="803" spans="11:11" ht="15.75" customHeight="1">
      <c r="K803" s="33"/>
    </row>
    <row r="804" spans="11:11" ht="15.75" customHeight="1">
      <c r="K804" s="33"/>
    </row>
    <row r="805" spans="11:11" ht="15.75" customHeight="1">
      <c r="K805" s="33"/>
    </row>
    <row r="806" spans="11:11" ht="15.75" customHeight="1">
      <c r="K806" s="33"/>
    </row>
    <row r="807" spans="11:11" ht="15.75" customHeight="1">
      <c r="K807" s="33"/>
    </row>
    <row r="808" spans="11:11" ht="15.75" customHeight="1">
      <c r="K808" s="33"/>
    </row>
    <row r="809" spans="11:11" ht="15.75" customHeight="1">
      <c r="K809" s="33"/>
    </row>
    <row r="810" spans="11:11" ht="15.75" customHeight="1">
      <c r="K810" s="33"/>
    </row>
    <row r="811" spans="11:11" ht="15.75" customHeight="1">
      <c r="K811" s="33"/>
    </row>
    <row r="812" spans="11:11" ht="15.75" customHeight="1">
      <c r="K812" s="33"/>
    </row>
    <row r="813" spans="11:11" ht="15.75" customHeight="1">
      <c r="K813" s="33"/>
    </row>
    <row r="814" spans="11:11" ht="15.75" customHeight="1">
      <c r="K814" s="33"/>
    </row>
    <row r="815" spans="11:11" ht="15.75" customHeight="1">
      <c r="K815" s="33"/>
    </row>
    <row r="816" spans="11:11" ht="15.75" customHeight="1">
      <c r="K816" s="33"/>
    </row>
    <row r="817" spans="11:11" ht="15.75" customHeight="1">
      <c r="K817" s="33"/>
    </row>
    <row r="818" spans="11:11" ht="15.75" customHeight="1">
      <c r="K818" s="33"/>
    </row>
    <row r="819" spans="11:11" ht="15.75" customHeight="1">
      <c r="K819" s="33"/>
    </row>
    <row r="820" spans="11:11" ht="15.75" customHeight="1">
      <c r="K820" s="33"/>
    </row>
    <row r="821" spans="11:11" ht="15.75" customHeight="1">
      <c r="K821" s="33"/>
    </row>
    <row r="822" spans="11:11" ht="15.75" customHeight="1">
      <c r="K822" s="33"/>
    </row>
    <row r="823" spans="11:11" ht="15.75" customHeight="1">
      <c r="K823" s="33"/>
    </row>
    <row r="824" spans="11:11" ht="15.75" customHeight="1">
      <c r="K824" s="33"/>
    </row>
    <row r="825" spans="11:11" ht="15.75" customHeight="1">
      <c r="K825" s="33"/>
    </row>
    <row r="826" spans="11:11" ht="15.75" customHeight="1">
      <c r="K826" s="33"/>
    </row>
    <row r="827" spans="11:11" ht="15.75" customHeight="1">
      <c r="K827" s="33"/>
    </row>
    <row r="828" spans="11:11" ht="15.75" customHeight="1">
      <c r="K828" s="33"/>
    </row>
    <row r="829" spans="11:11" ht="15.75" customHeight="1">
      <c r="K829" s="33"/>
    </row>
    <row r="830" spans="11:11" ht="15.75" customHeight="1">
      <c r="K830" s="33"/>
    </row>
    <row r="831" spans="11:11" ht="15.75" customHeight="1">
      <c r="K831" s="33"/>
    </row>
    <row r="832" spans="11:11" ht="15.75" customHeight="1">
      <c r="K832" s="33"/>
    </row>
    <row r="833" spans="11:11" ht="15.75" customHeight="1">
      <c r="K833" s="33"/>
    </row>
    <row r="834" spans="11:11" ht="15.75" customHeight="1">
      <c r="K834" s="33"/>
    </row>
    <row r="835" spans="11:11" ht="15.75" customHeight="1">
      <c r="K835" s="33"/>
    </row>
    <row r="836" spans="11:11" ht="15.75" customHeight="1">
      <c r="K836" s="33"/>
    </row>
    <row r="837" spans="11:11" ht="15.75" customHeight="1">
      <c r="K837" s="33"/>
    </row>
    <row r="838" spans="11:11" ht="15.75" customHeight="1">
      <c r="K838" s="33"/>
    </row>
    <row r="839" spans="11:11" ht="15.75" customHeight="1">
      <c r="K839" s="33"/>
    </row>
    <row r="840" spans="11:11" ht="15.75" customHeight="1">
      <c r="K840" s="33"/>
    </row>
    <row r="841" spans="11:11" ht="15.75" customHeight="1">
      <c r="K841" s="33"/>
    </row>
    <row r="842" spans="11:11" ht="15.75" customHeight="1">
      <c r="K842" s="33"/>
    </row>
    <row r="843" spans="11:11" ht="15.75" customHeight="1">
      <c r="K843" s="33"/>
    </row>
    <row r="844" spans="11:11" ht="15.75" customHeight="1">
      <c r="K844" s="33"/>
    </row>
    <row r="845" spans="11:11" ht="15.75" customHeight="1">
      <c r="K845" s="33"/>
    </row>
    <row r="846" spans="11:11" ht="15.75" customHeight="1">
      <c r="K846" s="33"/>
    </row>
    <row r="847" spans="11:11" ht="15.75" customHeight="1">
      <c r="K847" s="33"/>
    </row>
    <row r="848" spans="11:11" ht="15.75" customHeight="1">
      <c r="K848" s="33"/>
    </row>
    <row r="849" spans="11:11" ht="15.75" customHeight="1">
      <c r="K849" s="33"/>
    </row>
    <row r="850" spans="11:11" ht="15.75" customHeight="1">
      <c r="K850" s="33"/>
    </row>
    <row r="851" spans="11:11" ht="15.75" customHeight="1">
      <c r="K851" s="33"/>
    </row>
    <row r="852" spans="11:11" ht="15.75" customHeight="1">
      <c r="K852" s="33"/>
    </row>
    <row r="853" spans="11:11" ht="15.75" customHeight="1">
      <c r="K853" s="33"/>
    </row>
    <row r="854" spans="11:11" ht="15.75" customHeight="1">
      <c r="K854" s="33"/>
    </row>
    <row r="855" spans="11:11" ht="15.75" customHeight="1">
      <c r="K855" s="33"/>
    </row>
    <row r="856" spans="11:11" ht="15.75" customHeight="1">
      <c r="K856" s="33"/>
    </row>
    <row r="857" spans="11:11" ht="15.75" customHeight="1">
      <c r="K857" s="33"/>
    </row>
    <row r="858" spans="11:11" ht="15.75" customHeight="1">
      <c r="K858" s="33"/>
    </row>
    <row r="859" spans="11:11" ht="15.75" customHeight="1">
      <c r="K859" s="33"/>
    </row>
    <row r="860" spans="11:11" ht="15.75" customHeight="1">
      <c r="K860" s="33"/>
    </row>
    <row r="861" spans="11:11" ht="15.75" customHeight="1">
      <c r="K861" s="33"/>
    </row>
    <row r="862" spans="11:11" ht="15.75" customHeight="1">
      <c r="K862" s="33"/>
    </row>
    <row r="863" spans="11:11" ht="15.75" customHeight="1">
      <c r="K863" s="33"/>
    </row>
    <row r="864" spans="11:11" ht="15.75" customHeight="1">
      <c r="K864" s="33"/>
    </row>
    <row r="865" spans="11:11" ht="15.75" customHeight="1">
      <c r="K865" s="33"/>
    </row>
    <row r="866" spans="11:11" ht="15.75" customHeight="1">
      <c r="K866" s="33"/>
    </row>
    <row r="867" spans="11:11" ht="15.75" customHeight="1">
      <c r="K867" s="33"/>
    </row>
    <row r="868" spans="11:11" ht="15.75" customHeight="1">
      <c r="K868" s="33"/>
    </row>
    <row r="869" spans="11:11" ht="15.75" customHeight="1">
      <c r="K869" s="33"/>
    </row>
    <row r="870" spans="11:11" ht="15.75" customHeight="1">
      <c r="K870" s="33"/>
    </row>
    <row r="871" spans="11:11" ht="15.75" customHeight="1">
      <c r="K871" s="33"/>
    </row>
    <row r="872" spans="11:11" ht="15.75" customHeight="1">
      <c r="K872" s="33"/>
    </row>
    <row r="873" spans="11:11" ht="15.75" customHeight="1">
      <c r="K873" s="33"/>
    </row>
    <row r="874" spans="11:11" ht="15.75" customHeight="1">
      <c r="K874" s="33"/>
    </row>
    <row r="875" spans="11:11" ht="15.75" customHeight="1">
      <c r="K875" s="33"/>
    </row>
    <row r="876" spans="11:11" ht="15.75" customHeight="1">
      <c r="K876" s="33"/>
    </row>
    <row r="877" spans="11:11" ht="15.75" customHeight="1">
      <c r="K877" s="33"/>
    </row>
    <row r="878" spans="11:11" ht="15.75" customHeight="1">
      <c r="K878" s="33"/>
    </row>
    <row r="879" spans="11:11" ht="15.75" customHeight="1">
      <c r="K879" s="33"/>
    </row>
    <row r="880" spans="11:11" ht="15.75" customHeight="1">
      <c r="K880" s="33"/>
    </row>
    <row r="881" spans="11:11" ht="15.75" customHeight="1">
      <c r="K881" s="33"/>
    </row>
    <row r="882" spans="11:11" ht="15.75" customHeight="1">
      <c r="K882" s="33"/>
    </row>
    <row r="883" spans="11:11" ht="15.75" customHeight="1">
      <c r="K883" s="33"/>
    </row>
    <row r="884" spans="11:11" ht="15.75" customHeight="1">
      <c r="K884" s="33"/>
    </row>
    <row r="885" spans="11:11" ht="15.75" customHeight="1">
      <c r="K885" s="33"/>
    </row>
    <row r="886" spans="11:11" ht="15.75" customHeight="1">
      <c r="K886" s="33"/>
    </row>
    <row r="887" spans="11:11" ht="15.75" customHeight="1">
      <c r="K887" s="33"/>
    </row>
    <row r="888" spans="11:11" ht="15.75" customHeight="1">
      <c r="K888" s="33"/>
    </row>
    <row r="889" spans="11:11" ht="15.75" customHeight="1">
      <c r="K889" s="33"/>
    </row>
    <row r="890" spans="11:11" ht="15.75" customHeight="1">
      <c r="K890" s="33"/>
    </row>
    <row r="891" spans="11:11" ht="15.75" customHeight="1">
      <c r="K891" s="33"/>
    </row>
    <row r="892" spans="11:11" ht="15.75" customHeight="1">
      <c r="K892" s="33"/>
    </row>
    <row r="893" spans="11:11" ht="15.75" customHeight="1">
      <c r="K893" s="33"/>
    </row>
    <row r="894" spans="11:11" ht="15.75" customHeight="1">
      <c r="K894" s="33"/>
    </row>
    <row r="895" spans="11:11" ht="15.75" customHeight="1">
      <c r="K895" s="33"/>
    </row>
    <row r="896" spans="11:11" ht="15.75" customHeight="1">
      <c r="K896" s="33"/>
    </row>
    <row r="897" spans="11:11" ht="15.75" customHeight="1">
      <c r="K897" s="33"/>
    </row>
    <row r="898" spans="11:11" ht="15.75" customHeight="1">
      <c r="K898" s="33"/>
    </row>
    <row r="899" spans="11:11" ht="15.75" customHeight="1">
      <c r="K899" s="33"/>
    </row>
    <row r="900" spans="11:11" ht="15.75" customHeight="1">
      <c r="K900" s="33"/>
    </row>
    <row r="901" spans="11:11" ht="15.75" customHeight="1">
      <c r="K901" s="33"/>
    </row>
    <row r="902" spans="11:11" ht="15.75" customHeight="1">
      <c r="K902" s="33"/>
    </row>
    <row r="903" spans="11:11" ht="15.75" customHeight="1">
      <c r="K903" s="33"/>
    </row>
    <row r="904" spans="11:11" ht="15.75" customHeight="1">
      <c r="K904" s="33"/>
    </row>
    <row r="905" spans="11:11" ht="15.75" customHeight="1">
      <c r="K905" s="33"/>
    </row>
    <row r="906" spans="11:11" ht="15.75" customHeight="1">
      <c r="K906" s="33"/>
    </row>
    <row r="907" spans="11:11" ht="15.75" customHeight="1">
      <c r="K907" s="33"/>
    </row>
    <row r="908" spans="11:11" ht="15.75" customHeight="1">
      <c r="K908" s="33"/>
    </row>
    <row r="909" spans="11:11" ht="15.75" customHeight="1">
      <c r="K909" s="33"/>
    </row>
    <row r="910" spans="11:11" ht="15.75" customHeight="1">
      <c r="K910" s="33"/>
    </row>
    <row r="911" spans="11:11" ht="15.75" customHeight="1">
      <c r="K911" s="33"/>
    </row>
    <row r="912" spans="11:11" ht="15.75" customHeight="1">
      <c r="K912" s="33"/>
    </row>
    <row r="913" spans="11:11" ht="15.75" customHeight="1">
      <c r="K913" s="33"/>
    </row>
    <row r="914" spans="11:11" ht="15.75" customHeight="1">
      <c r="K914" s="33"/>
    </row>
    <row r="915" spans="11:11" ht="15.75" customHeight="1">
      <c r="K915" s="33"/>
    </row>
    <row r="916" spans="11:11" ht="15.75" customHeight="1">
      <c r="K916" s="33"/>
    </row>
    <row r="917" spans="11:11" ht="15.75" customHeight="1">
      <c r="K917" s="33"/>
    </row>
    <row r="918" spans="11:11" ht="15.75" customHeight="1">
      <c r="K918" s="33"/>
    </row>
    <row r="919" spans="11:11" ht="15.75" customHeight="1">
      <c r="K919" s="33"/>
    </row>
    <row r="920" spans="11:11" ht="15.75" customHeight="1">
      <c r="K920" s="33"/>
    </row>
    <row r="921" spans="11:11" ht="15.75" customHeight="1">
      <c r="K921" s="33"/>
    </row>
    <row r="922" spans="11:11" ht="15.75" customHeight="1">
      <c r="K922" s="33"/>
    </row>
    <row r="923" spans="11:11" ht="15.75" customHeight="1">
      <c r="K923" s="33"/>
    </row>
    <row r="924" spans="11:11" ht="15.75" customHeight="1">
      <c r="K924" s="33"/>
    </row>
    <row r="925" spans="11:11" ht="15.75" customHeight="1">
      <c r="K925" s="33"/>
    </row>
    <row r="926" spans="11:11" ht="15.75" customHeight="1">
      <c r="K926" s="33"/>
    </row>
    <row r="927" spans="11:11" ht="15.75" customHeight="1">
      <c r="K927" s="33"/>
    </row>
    <row r="928" spans="11:11" ht="15.75" customHeight="1">
      <c r="K928" s="33"/>
    </row>
    <row r="929" spans="11:11" ht="15.75" customHeight="1">
      <c r="K929" s="33"/>
    </row>
    <row r="930" spans="11:11" ht="15.75" customHeight="1">
      <c r="K930" s="33"/>
    </row>
    <row r="931" spans="11:11" ht="15.75" customHeight="1">
      <c r="K931" s="33"/>
    </row>
    <row r="932" spans="11:11" ht="15.75" customHeight="1">
      <c r="K932" s="33"/>
    </row>
    <row r="933" spans="11:11" ht="15.75" customHeight="1">
      <c r="K933" s="33"/>
    </row>
    <row r="934" spans="11:11" ht="15.75" customHeight="1">
      <c r="K934" s="33"/>
    </row>
    <row r="935" spans="11:11" ht="15.75" customHeight="1">
      <c r="K935" s="33"/>
    </row>
    <row r="936" spans="11:11" ht="15.75" customHeight="1">
      <c r="K936" s="33"/>
    </row>
    <row r="937" spans="11:11" ht="15.75" customHeight="1">
      <c r="K937" s="33"/>
    </row>
    <row r="938" spans="11:11" ht="15.75" customHeight="1">
      <c r="K938" s="33"/>
    </row>
    <row r="939" spans="11:11" ht="15.75" customHeight="1">
      <c r="K939" s="33"/>
    </row>
    <row r="940" spans="11:11" ht="15.75" customHeight="1">
      <c r="K940" s="33"/>
    </row>
    <row r="941" spans="11:11" ht="15.75" customHeight="1">
      <c r="K941" s="33"/>
    </row>
    <row r="942" spans="11:11" ht="15.75" customHeight="1">
      <c r="K942" s="33"/>
    </row>
    <row r="943" spans="11:11" ht="15.75" customHeight="1">
      <c r="K943" s="33"/>
    </row>
    <row r="944" spans="11:11" ht="15.75" customHeight="1">
      <c r="K944" s="33"/>
    </row>
    <row r="945" spans="11:11" ht="15.75" customHeight="1">
      <c r="K945" s="33"/>
    </row>
    <row r="946" spans="11:11" ht="15.75" customHeight="1">
      <c r="K946" s="33"/>
    </row>
    <row r="947" spans="11:11" ht="15.75" customHeight="1">
      <c r="K947" s="33"/>
    </row>
    <row r="948" spans="11:11" ht="15.75" customHeight="1">
      <c r="K948" s="33"/>
    </row>
    <row r="949" spans="11:11" ht="15.75" customHeight="1">
      <c r="K949" s="33"/>
    </row>
    <row r="950" spans="11:11" ht="15.75" customHeight="1">
      <c r="K950" s="33"/>
    </row>
    <row r="951" spans="11:11" ht="15.75" customHeight="1">
      <c r="K951" s="33"/>
    </row>
    <row r="952" spans="11:11" ht="15.75" customHeight="1">
      <c r="K952" s="33"/>
    </row>
    <row r="953" spans="11:11" ht="15.75" customHeight="1">
      <c r="K953" s="33"/>
    </row>
    <row r="954" spans="11:11" ht="15.75" customHeight="1">
      <c r="K954" s="33"/>
    </row>
    <row r="955" spans="11:11" ht="15.75" customHeight="1">
      <c r="K955" s="33"/>
    </row>
    <row r="956" spans="11:11" ht="15.75" customHeight="1">
      <c r="K956" s="33"/>
    </row>
    <row r="957" spans="11:11" ht="15.75" customHeight="1">
      <c r="K957" s="33"/>
    </row>
    <row r="958" spans="11:11" ht="15.75" customHeight="1">
      <c r="K958" s="33"/>
    </row>
    <row r="959" spans="11:11" ht="15.75" customHeight="1">
      <c r="K959" s="33"/>
    </row>
    <row r="960" spans="11:11" ht="15.75" customHeight="1">
      <c r="K960" s="33"/>
    </row>
    <row r="961" spans="11:11" ht="15.75" customHeight="1">
      <c r="K961" s="33"/>
    </row>
    <row r="962" spans="11:11" ht="15.75" customHeight="1">
      <c r="K962" s="33"/>
    </row>
    <row r="963" spans="11:11" ht="15.75" customHeight="1">
      <c r="K963" s="33"/>
    </row>
    <row r="964" spans="11:11" ht="15.75" customHeight="1">
      <c r="K964" s="33"/>
    </row>
    <row r="965" spans="11:11" ht="15.75" customHeight="1">
      <c r="K965" s="33"/>
    </row>
  </sheetData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68"/>
  <sheetViews>
    <sheetView workbookViewId="0">
      <selection activeCell="F9" sqref="F9"/>
    </sheetView>
  </sheetViews>
  <sheetFormatPr defaultColWidth="14.453125" defaultRowHeight="15" customHeight="1"/>
  <cols>
    <col min="1" max="8" width="14.453125" style="56"/>
    <col min="9" max="9" width="22.81640625" style="56" customWidth="1"/>
    <col min="10" max="10" width="25.7265625" style="56" customWidth="1"/>
    <col min="11" max="16384" width="14.453125" style="56"/>
  </cols>
  <sheetData>
    <row r="1" spans="1:10">
      <c r="G1" s="6" t="s">
        <v>1</v>
      </c>
      <c r="H1" s="6" t="s">
        <v>28</v>
      </c>
      <c r="I1" s="6" t="s">
        <v>30</v>
      </c>
      <c r="J1" s="6" t="s">
        <v>29</v>
      </c>
    </row>
    <row r="2" spans="1:10">
      <c r="A2" s="57" t="s">
        <v>12</v>
      </c>
      <c r="B2" s="57">
        <v>200</v>
      </c>
      <c r="C2" s="57"/>
      <c r="D2" s="57" t="s">
        <v>13</v>
      </c>
      <c r="E2" s="58"/>
      <c r="G2" s="6">
        <v>120</v>
      </c>
      <c r="H2" s="59">
        <v>0.5</v>
      </c>
      <c r="I2" s="59">
        <v>0.5</v>
      </c>
      <c r="J2" s="59">
        <v>0.5</v>
      </c>
    </row>
    <row r="3" spans="1:10">
      <c r="A3" s="57" t="s">
        <v>14</v>
      </c>
      <c r="B3" s="57">
        <v>350</v>
      </c>
      <c r="C3" s="57"/>
      <c r="D3" s="57" t="s">
        <v>25</v>
      </c>
      <c r="E3" s="57">
        <v>1.2</v>
      </c>
      <c r="G3" s="6">
        <v>125</v>
      </c>
      <c r="H3" s="59">
        <v>0.5</v>
      </c>
      <c r="I3" s="59">
        <v>0.5</v>
      </c>
      <c r="J3" s="59">
        <v>0.5</v>
      </c>
    </row>
    <row r="4" spans="1:10">
      <c r="A4" s="57" t="s">
        <v>16</v>
      </c>
      <c r="B4" s="57">
        <v>0.1</v>
      </c>
      <c r="C4" s="57"/>
      <c r="D4" s="57" t="s">
        <v>26</v>
      </c>
      <c r="E4" s="57">
        <v>0.05</v>
      </c>
      <c r="G4" s="6">
        <v>130</v>
      </c>
      <c r="H4" s="59">
        <v>0.5</v>
      </c>
      <c r="I4" s="59">
        <v>0.5</v>
      </c>
      <c r="J4" s="59">
        <v>0.5</v>
      </c>
    </row>
    <row r="5" spans="1:10">
      <c r="A5" s="60" t="s">
        <v>18</v>
      </c>
      <c r="B5" s="57">
        <v>0.5</v>
      </c>
      <c r="C5" s="57"/>
      <c r="D5" s="57" t="s">
        <v>19</v>
      </c>
      <c r="E5" s="57">
        <v>1.85</v>
      </c>
      <c r="G5" s="6">
        <v>135</v>
      </c>
      <c r="H5" s="59">
        <v>0.5</v>
      </c>
      <c r="I5" s="59">
        <v>0.5</v>
      </c>
      <c r="J5" s="59">
        <v>0.5</v>
      </c>
    </row>
    <row r="6" spans="1:10">
      <c r="A6" s="57" t="s">
        <v>21</v>
      </c>
      <c r="B6" s="57">
        <v>1</v>
      </c>
      <c r="C6" s="57"/>
      <c r="D6" s="57" t="s">
        <v>27</v>
      </c>
      <c r="E6" s="57">
        <v>0.95</v>
      </c>
      <c r="G6" s="6">
        <v>140</v>
      </c>
      <c r="H6" s="59">
        <v>0.5</v>
      </c>
      <c r="I6" s="59">
        <v>0.5</v>
      </c>
      <c r="J6" s="59">
        <v>0.5</v>
      </c>
    </row>
    <row r="7" spans="1:10">
      <c r="G7" s="6">
        <v>145</v>
      </c>
      <c r="H7" s="59">
        <v>0.5</v>
      </c>
      <c r="I7" s="59">
        <v>0.5</v>
      </c>
      <c r="J7" s="59">
        <v>0.5</v>
      </c>
    </row>
    <row r="8" spans="1:10">
      <c r="G8" s="6">
        <v>150</v>
      </c>
      <c r="H8" s="59">
        <v>0.5</v>
      </c>
      <c r="I8" s="59">
        <v>0.5</v>
      </c>
      <c r="J8" s="59">
        <v>0.5</v>
      </c>
    </row>
    <row r="9" spans="1:10">
      <c r="G9" s="6">
        <v>155</v>
      </c>
      <c r="H9" s="59">
        <v>0.5</v>
      </c>
      <c r="I9" s="59">
        <v>0.5</v>
      </c>
      <c r="J9" s="59">
        <v>0.5</v>
      </c>
    </row>
    <row r="10" spans="1:10">
      <c r="G10" s="6">
        <v>160</v>
      </c>
      <c r="H10" s="59">
        <v>0.5</v>
      </c>
      <c r="I10" s="59">
        <v>0.5</v>
      </c>
      <c r="J10" s="59">
        <v>0.5</v>
      </c>
    </row>
    <row r="11" spans="1:10">
      <c r="G11" s="6">
        <v>165</v>
      </c>
      <c r="H11" s="59">
        <v>0.5</v>
      </c>
      <c r="I11" s="59">
        <v>0.5</v>
      </c>
      <c r="J11" s="59">
        <v>0.5</v>
      </c>
    </row>
    <row r="12" spans="1:10">
      <c r="G12" s="6">
        <v>170</v>
      </c>
      <c r="H12" s="59">
        <v>0.5</v>
      </c>
      <c r="I12" s="59">
        <v>0.5</v>
      </c>
      <c r="J12" s="59">
        <v>0.5</v>
      </c>
    </row>
    <row r="13" spans="1:10">
      <c r="G13" s="6">
        <v>175</v>
      </c>
      <c r="H13" s="59">
        <v>0.5</v>
      </c>
      <c r="I13" s="59">
        <v>0.5</v>
      </c>
      <c r="J13" s="59">
        <v>0.5</v>
      </c>
    </row>
    <row r="14" spans="1:10">
      <c r="G14" s="6">
        <v>180</v>
      </c>
      <c r="H14" s="59">
        <v>0.5</v>
      </c>
      <c r="I14" s="59">
        <v>0.5</v>
      </c>
      <c r="J14" s="59">
        <v>0.5</v>
      </c>
    </row>
    <row r="15" spans="1:10">
      <c r="G15" s="6">
        <v>185</v>
      </c>
      <c r="H15" s="59">
        <v>0.5</v>
      </c>
      <c r="I15" s="59">
        <v>0.5</v>
      </c>
      <c r="J15" s="59">
        <v>0.5</v>
      </c>
    </row>
    <row r="16" spans="1:10">
      <c r="G16" s="6">
        <v>190</v>
      </c>
      <c r="H16" s="6">
        <f t="shared" ref="H16:H68" si="0">IF(G16 &lt; $B$2, $B$4*100, IF(G16 &gt; $B$3, $B$5*100, ($B$4 + ((G16 - $B$2) / ($B$3 - $B$2)) ^$B$6  * ($B$5 - $B$4)) * 100))</f>
        <v>10</v>
      </c>
      <c r="I16" s="6">
        <f t="shared" ref="I16:I68" si="1">H16*0.5</f>
        <v>5</v>
      </c>
      <c r="J16" s="6">
        <f t="shared" ref="J16:J68" si="2">H16*0.05</f>
        <v>0.5</v>
      </c>
    </row>
    <row r="17" spans="7:10">
      <c r="G17" s="6">
        <v>195</v>
      </c>
      <c r="H17" s="6">
        <f t="shared" si="0"/>
        <v>10</v>
      </c>
      <c r="I17" s="6">
        <f t="shared" si="1"/>
        <v>5</v>
      </c>
      <c r="J17" s="6">
        <f t="shared" si="2"/>
        <v>0.5</v>
      </c>
    </row>
    <row r="18" spans="7:10">
      <c r="G18" s="6">
        <v>200</v>
      </c>
      <c r="H18" s="6">
        <f t="shared" si="0"/>
        <v>10</v>
      </c>
      <c r="I18" s="6">
        <f t="shared" si="1"/>
        <v>5</v>
      </c>
      <c r="J18" s="6">
        <f t="shared" si="2"/>
        <v>0.5</v>
      </c>
    </row>
    <row r="19" spans="7:10">
      <c r="G19" s="6">
        <v>205</v>
      </c>
      <c r="H19" s="6">
        <f t="shared" si="0"/>
        <v>11.333333333333334</v>
      </c>
      <c r="I19" s="6">
        <f t="shared" si="1"/>
        <v>5.666666666666667</v>
      </c>
      <c r="J19" s="6">
        <f t="shared" si="2"/>
        <v>0.56666666666666676</v>
      </c>
    </row>
    <row r="20" spans="7:10">
      <c r="G20" s="6">
        <v>210</v>
      </c>
      <c r="H20" s="6">
        <f t="shared" si="0"/>
        <v>12.666666666666668</v>
      </c>
      <c r="I20" s="6">
        <f t="shared" si="1"/>
        <v>6.3333333333333339</v>
      </c>
      <c r="J20" s="6">
        <f t="shared" si="2"/>
        <v>0.63333333333333341</v>
      </c>
    </row>
    <row r="21" spans="7:10">
      <c r="G21" s="6">
        <v>215</v>
      </c>
      <c r="H21" s="6">
        <f t="shared" si="0"/>
        <v>14.000000000000002</v>
      </c>
      <c r="I21" s="6">
        <f t="shared" si="1"/>
        <v>7.0000000000000009</v>
      </c>
      <c r="J21" s="6">
        <f t="shared" si="2"/>
        <v>0.70000000000000018</v>
      </c>
    </row>
    <row r="22" spans="7:10">
      <c r="G22" s="6">
        <v>220</v>
      </c>
      <c r="H22" s="6">
        <f t="shared" si="0"/>
        <v>15.333333333333336</v>
      </c>
      <c r="I22" s="6">
        <f t="shared" si="1"/>
        <v>7.6666666666666679</v>
      </c>
      <c r="J22" s="6">
        <f t="shared" si="2"/>
        <v>0.76666666666666683</v>
      </c>
    </row>
    <row r="23" spans="7:10">
      <c r="G23" s="6">
        <v>225</v>
      </c>
      <c r="H23" s="6">
        <f t="shared" si="0"/>
        <v>16.666666666666668</v>
      </c>
      <c r="I23" s="6">
        <f t="shared" si="1"/>
        <v>8.3333333333333339</v>
      </c>
      <c r="J23" s="6">
        <f t="shared" si="2"/>
        <v>0.83333333333333348</v>
      </c>
    </row>
    <row r="24" spans="7:10">
      <c r="G24" s="6">
        <v>230</v>
      </c>
      <c r="H24" s="6">
        <f t="shared" si="0"/>
        <v>18.000000000000004</v>
      </c>
      <c r="I24" s="6">
        <f t="shared" si="1"/>
        <v>9.0000000000000018</v>
      </c>
      <c r="J24" s="6">
        <f t="shared" si="2"/>
        <v>0.90000000000000024</v>
      </c>
    </row>
    <row r="25" spans="7:10">
      <c r="G25" s="6">
        <v>235</v>
      </c>
      <c r="H25" s="6">
        <f t="shared" si="0"/>
        <v>19.333333333333336</v>
      </c>
      <c r="I25" s="6">
        <f t="shared" si="1"/>
        <v>9.6666666666666679</v>
      </c>
      <c r="J25" s="6">
        <f t="shared" si="2"/>
        <v>0.96666666666666679</v>
      </c>
    </row>
    <row r="26" spans="7:10">
      <c r="G26" s="6">
        <v>240</v>
      </c>
      <c r="H26" s="6">
        <f t="shared" si="0"/>
        <v>20.666666666666668</v>
      </c>
      <c r="I26" s="6">
        <f t="shared" si="1"/>
        <v>10.333333333333334</v>
      </c>
      <c r="J26" s="6">
        <f t="shared" si="2"/>
        <v>1.0333333333333334</v>
      </c>
    </row>
    <row r="27" spans="7:10">
      <c r="G27" s="6">
        <v>245</v>
      </c>
      <c r="H27" s="6">
        <f t="shared" si="0"/>
        <v>22</v>
      </c>
      <c r="I27" s="6">
        <f t="shared" si="1"/>
        <v>11</v>
      </c>
      <c r="J27" s="6">
        <f t="shared" si="2"/>
        <v>1.1000000000000001</v>
      </c>
    </row>
    <row r="28" spans="7:10">
      <c r="G28" s="6">
        <v>250</v>
      </c>
      <c r="H28" s="6">
        <f t="shared" si="0"/>
        <v>23.333333333333332</v>
      </c>
      <c r="I28" s="6">
        <f t="shared" si="1"/>
        <v>11.666666666666666</v>
      </c>
      <c r="J28" s="6">
        <f t="shared" si="2"/>
        <v>1.1666666666666667</v>
      </c>
    </row>
    <row r="29" spans="7:10">
      <c r="G29" s="6">
        <v>255</v>
      </c>
      <c r="H29" s="6">
        <f t="shared" si="0"/>
        <v>24.666666666666668</v>
      </c>
      <c r="I29" s="6">
        <f t="shared" si="1"/>
        <v>12.333333333333334</v>
      </c>
      <c r="J29" s="6">
        <f t="shared" si="2"/>
        <v>1.2333333333333334</v>
      </c>
    </row>
    <row r="30" spans="7:10">
      <c r="G30" s="6">
        <v>260</v>
      </c>
      <c r="H30" s="6">
        <f t="shared" si="0"/>
        <v>26</v>
      </c>
      <c r="I30" s="6">
        <f t="shared" si="1"/>
        <v>13</v>
      </c>
      <c r="J30" s="6">
        <f t="shared" si="2"/>
        <v>1.3</v>
      </c>
    </row>
    <row r="31" spans="7:10">
      <c r="G31" s="6">
        <v>265</v>
      </c>
      <c r="H31" s="6">
        <f t="shared" si="0"/>
        <v>27.333333333333332</v>
      </c>
      <c r="I31" s="6">
        <f t="shared" si="1"/>
        <v>13.666666666666666</v>
      </c>
      <c r="J31" s="6">
        <f t="shared" si="2"/>
        <v>1.3666666666666667</v>
      </c>
    </row>
    <row r="32" spans="7:10">
      <c r="G32" s="6">
        <v>270</v>
      </c>
      <c r="H32" s="6">
        <f t="shared" si="0"/>
        <v>28.666666666666668</v>
      </c>
      <c r="I32" s="6">
        <f t="shared" si="1"/>
        <v>14.333333333333334</v>
      </c>
      <c r="J32" s="6">
        <f t="shared" si="2"/>
        <v>1.4333333333333336</v>
      </c>
    </row>
    <row r="33" spans="7:10">
      <c r="G33" s="6">
        <v>275</v>
      </c>
      <c r="H33" s="6">
        <f t="shared" si="0"/>
        <v>30.000000000000004</v>
      </c>
      <c r="I33" s="6">
        <f t="shared" si="1"/>
        <v>15.000000000000002</v>
      </c>
      <c r="J33" s="6">
        <f t="shared" si="2"/>
        <v>1.5000000000000002</v>
      </c>
    </row>
    <row r="34" spans="7:10">
      <c r="G34" s="6">
        <v>280</v>
      </c>
      <c r="H34" s="6">
        <f t="shared" si="0"/>
        <v>31.333333333333336</v>
      </c>
      <c r="I34" s="6">
        <f t="shared" si="1"/>
        <v>15.666666666666668</v>
      </c>
      <c r="J34" s="6">
        <f t="shared" si="2"/>
        <v>1.5666666666666669</v>
      </c>
    </row>
    <row r="35" spans="7:10">
      <c r="G35" s="6">
        <v>285</v>
      </c>
      <c r="H35" s="6">
        <f t="shared" si="0"/>
        <v>32.666666666666664</v>
      </c>
      <c r="I35" s="6">
        <f t="shared" si="1"/>
        <v>16.333333333333332</v>
      </c>
      <c r="J35" s="6">
        <f t="shared" si="2"/>
        <v>1.6333333333333333</v>
      </c>
    </row>
    <row r="36" spans="7:10">
      <c r="G36" s="6">
        <v>290</v>
      </c>
      <c r="H36" s="6">
        <f t="shared" si="0"/>
        <v>34</v>
      </c>
      <c r="I36" s="6">
        <f t="shared" si="1"/>
        <v>17</v>
      </c>
      <c r="J36" s="6">
        <f t="shared" si="2"/>
        <v>1.7000000000000002</v>
      </c>
    </row>
    <row r="37" spans="7:10">
      <c r="G37" s="6">
        <v>295</v>
      </c>
      <c r="H37" s="6">
        <f t="shared" si="0"/>
        <v>35.333333333333336</v>
      </c>
      <c r="I37" s="6">
        <f t="shared" si="1"/>
        <v>17.666666666666668</v>
      </c>
      <c r="J37" s="6">
        <f t="shared" si="2"/>
        <v>1.7666666666666668</v>
      </c>
    </row>
    <row r="38" spans="7:10">
      <c r="G38" s="6">
        <v>300</v>
      </c>
      <c r="H38" s="6">
        <f t="shared" si="0"/>
        <v>36.666666666666671</v>
      </c>
      <c r="I38" s="6">
        <f t="shared" si="1"/>
        <v>18.333333333333336</v>
      </c>
      <c r="J38" s="6">
        <f t="shared" si="2"/>
        <v>1.8333333333333337</v>
      </c>
    </row>
    <row r="39" spans="7:10">
      <c r="G39" s="6">
        <v>305</v>
      </c>
      <c r="H39" s="6">
        <f t="shared" si="0"/>
        <v>38</v>
      </c>
      <c r="I39" s="6">
        <f t="shared" si="1"/>
        <v>19</v>
      </c>
      <c r="J39" s="6">
        <f t="shared" si="2"/>
        <v>1.9000000000000001</v>
      </c>
    </row>
    <row r="40" spans="7:10">
      <c r="G40" s="6">
        <v>310</v>
      </c>
      <c r="H40" s="6">
        <f t="shared" si="0"/>
        <v>39.333333333333329</v>
      </c>
      <c r="I40" s="6">
        <f t="shared" si="1"/>
        <v>19.666666666666664</v>
      </c>
      <c r="J40" s="6">
        <f t="shared" si="2"/>
        <v>1.9666666666666666</v>
      </c>
    </row>
    <row r="41" spans="7:10">
      <c r="G41" s="6">
        <v>315</v>
      </c>
      <c r="H41" s="6">
        <f t="shared" si="0"/>
        <v>40.666666666666671</v>
      </c>
      <c r="I41" s="6">
        <f t="shared" si="1"/>
        <v>20.333333333333336</v>
      </c>
      <c r="J41" s="6">
        <f t="shared" si="2"/>
        <v>2.0333333333333337</v>
      </c>
    </row>
    <row r="42" spans="7:10">
      <c r="G42" s="6">
        <v>320</v>
      </c>
      <c r="H42" s="6">
        <f t="shared" si="0"/>
        <v>42.000000000000007</v>
      </c>
      <c r="I42" s="6">
        <f t="shared" si="1"/>
        <v>21.000000000000004</v>
      </c>
      <c r="J42" s="6">
        <f t="shared" si="2"/>
        <v>2.1000000000000005</v>
      </c>
    </row>
    <row r="43" spans="7:10">
      <c r="G43" s="6">
        <v>325</v>
      </c>
      <c r="H43" s="6">
        <f t="shared" si="0"/>
        <v>43.333333333333336</v>
      </c>
      <c r="I43" s="6">
        <f t="shared" si="1"/>
        <v>21.666666666666668</v>
      </c>
      <c r="J43" s="6">
        <f t="shared" si="2"/>
        <v>2.166666666666667</v>
      </c>
    </row>
    <row r="44" spans="7:10">
      <c r="G44" s="6">
        <v>330</v>
      </c>
      <c r="H44" s="6">
        <f t="shared" si="0"/>
        <v>44.666666666666664</v>
      </c>
      <c r="I44" s="6">
        <f t="shared" si="1"/>
        <v>22.333333333333332</v>
      </c>
      <c r="J44" s="6">
        <f t="shared" si="2"/>
        <v>2.2333333333333334</v>
      </c>
    </row>
    <row r="45" spans="7:10">
      <c r="G45" s="6">
        <v>335</v>
      </c>
      <c r="H45" s="6">
        <f t="shared" si="0"/>
        <v>46.000000000000007</v>
      </c>
      <c r="I45" s="6">
        <f t="shared" si="1"/>
        <v>23.000000000000004</v>
      </c>
      <c r="J45" s="6">
        <f t="shared" si="2"/>
        <v>2.3000000000000003</v>
      </c>
    </row>
    <row r="46" spans="7:10">
      <c r="G46" s="6">
        <v>340</v>
      </c>
      <c r="H46" s="6">
        <f t="shared" si="0"/>
        <v>47.333333333333336</v>
      </c>
      <c r="I46" s="6">
        <f t="shared" si="1"/>
        <v>23.666666666666668</v>
      </c>
      <c r="J46" s="6">
        <f t="shared" si="2"/>
        <v>2.3666666666666667</v>
      </c>
    </row>
    <row r="47" spans="7:10">
      <c r="G47" s="6">
        <v>345</v>
      </c>
      <c r="H47" s="6">
        <f t="shared" si="0"/>
        <v>48.666666666666671</v>
      </c>
      <c r="I47" s="6">
        <f t="shared" si="1"/>
        <v>24.333333333333336</v>
      </c>
      <c r="J47" s="6">
        <f t="shared" si="2"/>
        <v>2.4333333333333336</v>
      </c>
    </row>
    <row r="48" spans="7:10">
      <c r="G48" s="6">
        <v>350</v>
      </c>
      <c r="H48" s="6">
        <f t="shared" si="0"/>
        <v>50</v>
      </c>
      <c r="I48" s="6">
        <f t="shared" si="1"/>
        <v>25</v>
      </c>
      <c r="J48" s="6">
        <f t="shared" si="2"/>
        <v>2.5</v>
      </c>
    </row>
    <row r="49" spans="7:10">
      <c r="G49" s="6">
        <v>355</v>
      </c>
      <c r="H49" s="6">
        <f t="shared" si="0"/>
        <v>50</v>
      </c>
      <c r="I49" s="6">
        <f t="shared" si="1"/>
        <v>25</v>
      </c>
      <c r="J49" s="6">
        <f t="shared" si="2"/>
        <v>2.5</v>
      </c>
    </row>
    <row r="50" spans="7:10">
      <c r="G50" s="6">
        <v>360</v>
      </c>
      <c r="H50" s="6">
        <f t="shared" si="0"/>
        <v>50</v>
      </c>
      <c r="I50" s="6">
        <f t="shared" si="1"/>
        <v>25</v>
      </c>
      <c r="J50" s="6">
        <f t="shared" si="2"/>
        <v>2.5</v>
      </c>
    </row>
    <row r="51" spans="7:10">
      <c r="G51" s="6">
        <v>365</v>
      </c>
      <c r="H51" s="6">
        <f t="shared" si="0"/>
        <v>50</v>
      </c>
      <c r="I51" s="6">
        <f t="shared" si="1"/>
        <v>25</v>
      </c>
      <c r="J51" s="6">
        <f t="shared" si="2"/>
        <v>2.5</v>
      </c>
    </row>
    <row r="52" spans="7:10">
      <c r="G52" s="6">
        <v>370</v>
      </c>
      <c r="H52" s="6">
        <f t="shared" si="0"/>
        <v>50</v>
      </c>
      <c r="I52" s="6">
        <f t="shared" si="1"/>
        <v>25</v>
      </c>
      <c r="J52" s="6">
        <f t="shared" si="2"/>
        <v>2.5</v>
      </c>
    </row>
    <row r="53" spans="7:10">
      <c r="G53" s="6">
        <v>375</v>
      </c>
      <c r="H53" s="6">
        <f t="shared" si="0"/>
        <v>50</v>
      </c>
      <c r="I53" s="6">
        <f t="shared" si="1"/>
        <v>25</v>
      </c>
      <c r="J53" s="6">
        <f t="shared" si="2"/>
        <v>2.5</v>
      </c>
    </row>
    <row r="54" spans="7:10">
      <c r="G54" s="6">
        <v>380</v>
      </c>
      <c r="H54" s="6">
        <f t="shared" si="0"/>
        <v>50</v>
      </c>
      <c r="I54" s="6">
        <f t="shared" si="1"/>
        <v>25</v>
      </c>
      <c r="J54" s="6">
        <f t="shared" si="2"/>
        <v>2.5</v>
      </c>
    </row>
    <row r="55" spans="7:10">
      <c r="G55" s="6">
        <v>385</v>
      </c>
      <c r="H55" s="6">
        <f t="shared" si="0"/>
        <v>50</v>
      </c>
      <c r="I55" s="6">
        <f t="shared" si="1"/>
        <v>25</v>
      </c>
      <c r="J55" s="6">
        <f t="shared" si="2"/>
        <v>2.5</v>
      </c>
    </row>
    <row r="56" spans="7:10">
      <c r="G56" s="6">
        <v>390</v>
      </c>
      <c r="H56" s="6">
        <f t="shared" si="0"/>
        <v>50</v>
      </c>
      <c r="I56" s="6">
        <f t="shared" si="1"/>
        <v>25</v>
      </c>
      <c r="J56" s="6">
        <f t="shared" si="2"/>
        <v>2.5</v>
      </c>
    </row>
    <row r="57" spans="7:10">
      <c r="G57" s="6">
        <v>395</v>
      </c>
      <c r="H57" s="6">
        <f t="shared" si="0"/>
        <v>50</v>
      </c>
      <c r="I57" s="6">
        <f t="shared" si="1"/>
        <v>25</v>
      </c>
      <c r="J57" s="6">
        <f t="shared" si="2"/>
        <v>2.5</v>
      </c>
    </row>
    <row r="58" spans="7:10">
      <c r="G58" s="6">
        <v>400</v>
      </c>
      <c r="H58" s="6">
        <f t="shared" si="0"/>
        <v>50</v>
      </c>
      <c r="I58" s="6">
        <f t="shared" si="1"/>
        <v>25</v>
      </c>
      <c r="J58" s="6">
        <f t="shared" si="2"/>
        <v>2.5</v>
      </c>
    </row>
    <row r="59" spans="7:10">
      <c r="G59" s="6">
        <v>405</v>
      </c>
      <c r="H59" s="6">
        <f t="shared" si="0"/>
        <v>50</v>
      </c>
      <c r="I59" s="6">
        <f t="shared" si="1"/>
        <v>25</v>
      </c>
      <c r="J59" s="6">
        <f t="shared" si="2"/>
        <v>2.5</v>
      </c>
    </row>
    <row r="60" spans="7:10">
      <c r="G60" s="6">
        <v>410</v>
      </c>
      <c r="H60" s="6">
        <f t="shared" si="0"/>
        <v>50</v>
      </c>
      <c r="I60" s="6">
        <f t="shared" si="1"/>
        <v>25</v>
      </c>
      <c r="J60" s="6">
        <f t="shared" si="2"/>
        <v>2.5</v>
      </c>
    </row>
    <row r="61" spans="7:10">
      <c r="G61" s="6">
        <v>415</v>
      </c>
      <c r="H61" s="6">
        <f t="shared" si="0"/>
        <v>50</v>
      </c>
      <c r="I61" s="6">
        <f t="shared" si="1"/>
        <v>25</v>
      </c>
      <c r="J61" s="6">
        <f t="shared" si="2"/>
        <v>2.5</v>
      </c>
    </row>
    <row r="62" spans="7:10">
      <c r="G62" s="6">
        <v>420</v>
      </c>
      <c r="H62" s="6">
        <f t="shared" si="0"/>
        <v>50</v>
      </c>
      <c r="I62" s="6">
        <f t="shared" si="1"/>
        <v>25</v>
      </c>
      <c r="J62" s="6">
        <f t="shared" si="2"/>
        <v>2.5</v>
      </c>
    </row>
    <row r="63" spans="7:10">
      <c r="G63" s="6">
        <v>425</v>
      </c>
      <c r="H63" s="6">
        <f t="shared" si="0"/>
        <v>50</v>
      </c>
      <c r="I63" s="6">
        <f t="shared" si="1"/>
        <v>25</v>
      </c>
      <c r="J63" s="6">
        <f t="shared" si="2"/>
        <v>2.5</v>
      </c>
    </row>
    <row r="64" spans="7:10">
      <c r="G64" s="6">
        <v>430</v>
      </c>
      <c r="H64" s="6">
        <f t="shared" si="0"/>
        <v>50</v>
      </c>
      <c r="I64" s="6">
        <f t="shared" si="1"/>
        <v>25</v>
      </c>
      <c r="J64" s="6">
        <f t="shared" si="2"/>
        <v>2.5</v>
      </c>
    </row>
    <row r="65" spans="7:10">
      <c r="G65" s="6">
        <v>435</v>
      </c>
      <c r="H65" s="6">
        <f t="shared" si="0"/>
        <v>50</v>
      </c>
      <c r="I65" s="6">
        <f t="shared" si="1"/>
        <v>25</v>
      </c>
      <c r="J65" s="6">
        <f t="shared" si="2"/>
        <v>2.5</v>
      </c>
    </row>
    <row r="66" spans="7:10">
      <c r="G66" s="6">
        <v>440</v>
      </c>
      <c r="H66" s="6">
        <f t="shared" si="0"/>
        <v>50</v>
      </c>
      <c r="I66" s="6">
        <f t="shared" si="1"/>
        <v>25</v>
      </c>
      <c r="J66" s="6">
        <f t="shared" si="2"/>
        <v>2.5</v>
      </c>
    </row>
    <row r="67" spans="7:10">
      <c r="G67" s="6">
        <v>445</v>
      </c>
      <c r="H67" s="6">
        <f t="shared" si="0"/>
        <v>50</v>
      </c>
      <c r="I67" s="6">
        <f t="shared" si="1"/>
        <v>25</v>
      </c>
      <c r="J67" s="6">
        <f t="shared" si="2"/>
        <v>2.5</v>
      </c>
    </row>
    <row r="68" spans="7:10">
      <c r="G68" s="6">
        <v>450</v>
      </c>
      <c r="H68" s="6">
        <f t="shared" si="0"/>
        <v>50</v>
      </c>
      <c r="I68" s="6">
        <f t="shared" si="1"/>
        <v>25</v>
      </c>
      <c r="J68" s="6">
        <f t="shared" si="2"/>
        <v>2.5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65"/>
  <sheetViews>
    <sheetView topLeftCell="G1"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14.08984375" customWidth="1"/>
    <col min="2" max="2" width="15" customWidth="1"/>
    <col min="3" max="4" width="12.26953125" customWidth="1"/>
    <col min="5" max="5" width="27.81640625" customWidth="1"/>
    <col min="6" max="6" width="20.453125" customWidth="1"/>
    <col min="7" max="7" width="15.08984375" customWidth="1"/>
    <col min="8" max="8" width="12.26953125" customWidth="1"/>
    <col min="9" max="9" width="13.26953125" customWidth="1"/>
    <col min="10" max="10" width="13.453125" customWidth="1"/>
    <col min="11" max="11" width="12.26953125" customWidth="1"/>
    <col min="12" max="14" width="14.453125" customWidth="1"/>
    <col min="15" max="16" width="8.7265625" customWidth="1"/>
    <col min="17" max="17" width="17" customWidth="1"/>
    <col min="18" max="30" width="8.7265625" customWidth="1"/>
  </cols>
  <sheetData>
    <row r="1" spans="1:19" ht="14.5">
      <c r="A1" s="7" t="s">
        <v>0</v>
      </c>
      <c r="B1" s="14" t="s">
        <v>2</v>
      </c>
      <c r="C1" s="15" t="s">
        <v>3</v>
      </c>
      <c r="D1" s="15" t="s">
        <v>4</v>
      </c>
      <c r="E1" s="15" t="s">
        <v>22</v>
      </c>
      <c r="F1" s="15" t="s">
        <v>6</v>
      </c>
      <c r="G1" s="15" t="s">
        <v>23</v>
      </c>
      <c r="H1" s="16" t="s">
        <v>24</v>
      </c>
      <c r="I1" s="34" t="s">
        <v>9</v>
      </c>
      <c r="J1" s="16" t="s">
        <v>10</v>
      </c>
      <c r="K1" s="17" t="s">
        <v>11</v>
      </c>
    </row>
    <row r="2" spans="1:19" ht="14.5">
      <c r="A2" s="18">
        <v>44927</v>
      </c>
      <c r="B2" s="2">
        <v>1672511400</v>
      </c>
      <c r="C2" s="2">
        <v>1.0001260000000001</v>
      </c>
      <c r="D2" s="2">
        <v>0.24639800000000001</v>
      </c>
      <c r="E2" s="20">
        <v>23274147.27</v>
      </c>
      <c r="F2" s="21">
        <v>2741920.4640000002</v>
      </c>
      <c r="G2" s="2">
        <v>2.091491</v>
      </c>
      <c r="H2" s="22">
        <v>138758.70000000001</v>
      </c>
      <c r="I2" s="35">
        <f>IF(G2 &lt; 'v1_Algo_int_model_Jan23-Ap'!ntcr, 'v1_Algo_int_model_Jan23-Ap'!base_int*100, IF(G2 &gt; 'v1_Algo_int_model_Jan23-Ap'!ctcr, 'v1_Algo_int_model_Jan23-Ap'!upper_limit_int*100, ('v1_Algo_int_model_Jan23-Ap'!base_int + ((G2 -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" s="23">
        <f t="shared" ref="J2:J256" si="0">1-MIN($R$6,(H2/($R$4*F2)))</f>
        <v>0.95</v>
      </c>
      <c r="K2" s="24">
        <f t="shared" ref="K2:K256" si="1">J2*I2</f>
        <v>9.5</v>
      </c>
      <c r="L2" s="5"/>
      <c r="M2" s="5"/>
      <c r="N2" s="25" t="s">
        <v>12</v>
      </c>
      <c r="O2" s="25">
        <v>2.5</v>
      </c>
      <c r="P2" s="25"/>
      <c r="Q2" s="25" t="s">
        <v>13</v>
      </c>
      <c r="R2" s="26"/>
    </row>
    <row r="3" spans="1:19" ht="14.5">
      <c r="A3" s="18">
        <v>44928</v>
      </c>
      <c r="B3" s="2">
        <v>1672597800</v>
      </c>
      <c r="C3" s="2">
        <v>1.000564</v>
      </c>
      <c r="D3" s="2">
        <v>0.24993799999999999</v>
      </c>
      <c r="E3" s="20">
        <v>23344768.210000001</v>
      </c>
      <c r="F3" s="21">
        <v>2753132.452</v>
      </c>
      <c r="G3" s="2">
        <v>2.1193110000000002</v>
      </c>
      <c r="H3" s="22">
        <v>133408.70000000001</v>
      </c>
      <c r="I3" s="35">
        <f>IF(G3 &lt; 'v1_Algo_int_model_Jan23-Ap'!ntcr, 'v1_Algo_int_model_Jan23-Ap'!base_int*100, IF(G3 &gt; 'v1_Algo_int_model_Jan23-Ap'!ctcr, 'v1_Algo_int_model_Jan23-Ap'!upper_limit_int*100, ('v1_Algo_int_model_Jan23-Ap'!base_int + ((G3 -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" s="23">
        <f t="shared" si="0"/>
        <v>0.95</v>
      </c>
      <c r="K3" s="24">
        <f t="shared" si="1"/>
        <v>9.5</v>
      </c>
      <c r="L3" s="5"/>
      <c r="M3" s="5"/>
      <c r="N3" s="25" t="s">
        <v>14</v>
      </c>
      <c r="O3" s="25">
        <v>4</v>
      </c>
      <c r="P3" s="25"/>
      <c r="Q3" s="25" t="s">
        <v>15</v>
      </c>
      <c r="R3" s="25"/>
    </row>
    <row r="4" spans="1:19" ht="14.5">
      <c r="A4" s="18">
        <v>44929</v>
      </c>
      <c r="B4" s="2">
        <v>1672684200</v>
      </c>
      <c r="C4" s="2">
        <v>1.0001789999999999</v>
      </c>
      <c r="D4" s="2">
        <v>0.25394800000000001</v>
      </c>
      <c r="E4" s="20">
        <v>23349419.390000001</v>
      </c>
      <c r="F4" s="21">
        <v>2754289.9950000001</v>
      </c>
      <c r="G4" s="2">
        <v>2.1528369999999999</v>
      </c>
      <c r="H4" s="22">
        <v>123637</v>
      </c>
      <c r="I4" s="35">
        <f>IF(G4 &lt; 'v1_Algo_int_model_Jan23-Ap'!ntcr, 'v1_Algo_int_model_Jan23-Ap'!base_int*100, IF(G4 &gt; 'v1_Algo_int_model_Jan23-Ap'!ctcr, 'v1_Algo_int_model_Jan23-Ap'!upper_limit_int*100, ('v1_Algo_int_model_Jan23-Ap'!base_int + ((G4 -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4" s="23">
        <f t="shared" si="0"/>
        <v>0.95</v>
      </c>
      <c r="K4" s="24">
        <f t="shared" si="1"/>
        <v>9.5</v>
      </c>
      <c r="L4" s="5"/>
      <c r="M4" s="5"/>
      <c r="N4" s="25" t="s">
        <v>16</v>
      </c>
      <c r="O4" s="25">
        <v>0.1</v>
      </c>
      <c r="P4" s="25"/>
      <c r="Q4" s="25" t="s">
        <v>26</v>
      </c>
      <c r="R4" s="25">
        <v>0.05</v>
      </c>
    </row>
    <row r="5" spans="1:19" ht="14.5">
      <c r="A5" s="18">
        <v>44930</v>
      </c>
      <c r="B5" s="2">
        <v>1672770600</v>
      </c>
      <c r="C5" s="2">
        <v>1.000054</v>
      </c>
      <c r="D5" s="2">
        <v>0.25314399999999998</v>
      </c>
      <c r="E5" s="20">
        <v>23296203.460000001</v>
      </c>
      <c r="F5" s="21">
        <v>2745281.784</v>
      </c>
      <c r="G5" s="2">
        <v>2.1481560000000002</v>
      </c>
      <c r="H5" s="22">
        <v>114521.1</v>
      </c>
      <c r="I5" s="35">
        <f>IF(G5 &lt; 'v1_Algo_int_model_Jan23-Ap'!ntcr, 'v1_Algo_int_model_Jan23-Ap'!base_int*100, IF(G5 &gt; 'v1_Algo_int_model_Jan23-Ap'!ctcr, 'v1_Algo_int_model_Jan23-Ap'!upper_limit_int*100, ('v1_Algo_int_model_Jan23-Ap'!base_int + ((G5 -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" s="23">
        <f t="shared" si="0"/>
        <v>0.95</v>
      </c>
      <c r="K5" s="24">
        <f t="shared" si="1"/>
        <v>9.5</v>
      </c>
      <c r="N5" s="27" t="s">
        <v>18</v>
      </c>
      <c r="O5" s="25">
        <v>0.5</v>
      </c>
      <c r="P5" s="25"/>
      <c r="Q5" s="25" t="s">
        <v>19</v>
      </c>
      <c r="R5" s="25">
        <v>1.85</v>
      </c>
      <c r="S5" s="5" t="s">
        <v>20</v>
      </c>
    </row>
    <row r="6" spans="1:19" ht="14.5">
      <c r="A6" s="18">
        <v>44931</v>
      </c>
      <c r="B6" s="2">
        <v>1672857000</v>
      </c>
      <c r="C6" s="2">
        <v>1.0001690000000001</v>
      </c>
      <c r="D6" s="2">
        <v>0.26794800000000002</v>
      </c>
      <c r="E6" s="20">
        <v>23487666.98</v>
      </c>
      <c r="F6" s="21">
        <v>2772471.3790000002</v>
      </c>
      <c r="G6" s="2">
        <v>2.269987</v>
      </c>
      <c r="H6" s="22">
        <v>90257.12</v>
      </c>
      <c r="I6" s="35">
        <f>IF(G6 &lt; 'v1_Algo_int_model_Jan23-Ap'!ntcr, 'v1_Algo_int_model_Jan23-Ap'!base_int*100, IF(G6 &gt; 'v1_Algo_int_model_Jan23-Ap'!ctcr, 'v1_Algo_int_model_Jan23-Ap'!upper_limit_int*100, ('v1_Algo_int_model_Jan23-Ap'!base_int + ((G6 -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" s="23">
        <f t="shared" si="0"/>
        <v>0.95</v>
      </c>
      <c r="K6" s="24">
        <f t="shared" si="1"/>
        <v>9.5</v>
      </c>
      <c r="L6" s="5"/>
      <c r="M6" s="5"/>
      <c r="N6" s="25" t="s">
        <v>21</v>
      </c>
      <c r="O6" s="25">
        <v>1</v>
      </c>
      <c r="P6" s="25"/>
      <c r="Q6" s="25" t="s">
        <v>27</v>
      </c>
      <c r="R6" s="25">
        <v>0.05</v>
      </c>
    </row>
    <row r="7" spans="1:19" ht="14.5">
      <c r="A7" s="18">
        <v>44932</v>
      </c>
      <c r="B7" s="2">
        <v>1672943400</v>
      </c>
      <c r="C7" s="2">
        <v>1.0000230000000001</v>
      </c>
      <c r="D7" s="2">
        <v>0.26936599999999999</v>
      </c>
      <c r="E7" s="20">
        <v>23972378.129999999</v>
      </c>
      <c r="F7" s="21">
        <v>2832944.0419999999</v>
      </c>
      <c r="G7" s="2">
        <v>2.2793760000000001</v>
      </c>
      <c r="H7" s="22">
        <v>76698.92</v>
      </c>
      <c r="I7" s="35">
        <f>IF(G7 &lt; 'v1_Algo_int_model_Jan23-Ap'!ntcr, 'v1_Algo_int_model_Jan23-Ap'!base_int*100, IF(G7 &gt; 'v1_Algo_int_model_Jan23-Ap'!ctcr, 'v1_Algo_int_model_Jan23-Ap'!upper_limit_int*100, ('v1_Algo_int_model_Jan23-Ap'!base_int + ((G7 -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" s="23">
        <f t="shared" si="0"/>
        <v>0.95</v>
      </c>
      <c r="K7" s="24">
        <f t="shared" si="1"/>
        <v>9.5</v>
      </c>
    </row>
    <row r="8" spans="1:19" ht="14.5">
      <c r="A8" s="18">
        <v>44933</v>
      </c>
      <c r="B8" s="2">
        <v>1673029800</v>
      </c>
      <c r="C8" s="2">
        <v>1.0000020000000001</v>
      </c>
      <c r="D8" s="2">
        <v>0.27887800000000001</v>
      </c>
      <c r="E8" s="20">
        <v>23942074.890000001</v>
      </c>
      <c r="F8" s="21">
        <v>2827196.3050000002</v>
      </c>
      <c r="G8" s="2">
        <v>2.361675</v>
      </c>
      <c r="H8" s="22">
        <v>64019.7</v>
      </c>
      <c r="I8" s="35">
        <f>IF(G8 &lt; 'v1_Algo_int_model_Jan23-Ap'!ntcr, 'v1_Algo_int_model_Jan23-Ap'!base_int*100, IF(G8 &gt; 'v1_Algo_int_model_Jan23-Ap'!ctcr, 'v1_Algo_int_model_Jan23-Ap'!upper_limit_int*100, ('v1_Algo_int_model_Jan23-Ap'!base_int + ((G8 -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" s="23">
        <f t="shared" si="0"/>
        <v>0.95</v>
      </c>
      <c r="K8" s="24">
        <f t="shared" si="1"/>
        <v>9.5</v>
      </c>
    </row>
    <row r="9" spans="1:19" ht="14.5">
      <c r="A9" s="18">
        <v>44934</v>
      </c>
      <c r="B9" s="2">
        <v>1673116200</v>
      </c>
      <c r="C9" s="2">
        <v>1.000491</v>
      </c>
      <c r="D9" s="2">
        <v>0.27745199999999998</v>
      </c>
      <c r="E9" s="20">
        <v>24211815.68</v>
      </c>
      <c r="F9" s="21">
        <v>2864500.16</v>
      </c>
      <c r="G9" s="2">
        <v>2.3451270000000002</v>
      </c>
      <c r="H9" s="22">
        <v>70704.55</v>
      </c>
      <c r="I9" s="35">
        <f>IF(G9 &lt; 'v1_Algo_int_model_Jan23-Ap'!ntcr, 'v1_Algo_int_model_Jan23-Ap'!base_int*100, IF(G9 &gt; 'v1_Algo_int_model_Jan23-Ap'!ctcr, 'v1_Algo_int_model_Jan23-Ap'!upper_limit_int*100, ('v1_Algo_int_model_Jan23-Ap'!base_int + ((G9 -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" s="23">
        <f t="shared" si="0"/>
        <v>0.95</v>
      </c>
      <c r="K9" s="24">
        <f t="shared" si="1"/>
        <v>9.5</v>
      </c>
    </row>
    <row r="10" spans="1:19" ht="14.5">
      <c r="A10" s="18">
        <v>44935</v>
      </c>
      <c r="B10" s="2">
        <v>1673202600</v>
      </c>
      <c r="C10" s="2">
        <v>1.000345</v>
      </c>
      <c r="D10" s="2">
        <v>0.29361500000000001</v>
      </c>
      <c r="E10" s="20">
        <v>24385335.59</v>
      </c>
      <c r="F10" s="21">
        <v>2900215.1290000002</v>
      </c>
      <c r="G10" s="2">
        <v>2.4687480000000002</v>
      </c>
      <c r="H10" s="22">
        <v>56941.25</v>
      </c>
      <c r="I10" s="35">
        <f>IF(G10 &lt; 'v1_Algo_int_model_Jan23-Ap'!ntcr, 'v1_Algo_int_model_Jan23-Ap'!base_int*100, IF(G10 &gt; 'v1_Algo_int_model_Jan23-Ap'!ctcr, 'v1_Algo_int_model_Jan23-Ap'!upper_limit_int*100, ('v1_Algo_int_model_Jan23-Ap'!base_int + ((G10 -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0" s="23">
        <f t="shared" si="0"/>
        <v>0.95</v>
      </c>
      <c r="K10" s="24">
        <f t="shared" si="1"/>
        <v>9.5</v>
      </c>
    </row>
    <row r="11" spans="1:19" ht="14.5">
      <c r="A11" s="18">
        <v>44936</v>
      </c>
      <c r="B11" s="2">
        <v>1673289000</v>
      </c>
      <c r="C11" s="2">
        <v>1.000745</v>
      </c>
      <c r="D11" s="2">
        <v>0.31717099999999998</v>
      </c>
      <c r="E11" s="20">
        <v>24658437.129999999</v>
      </c>
      <c r="F11" s="21">
        <v>3002311.5520000001</v>
      </c>
      <c r="G11" s="2">
        <v>2.6049730000000002</v>
      </c>
      <c r="H11" s="22">
        <v>74550.38</v>
      </c>
      <c r="I11" s="35">
        <f>IF(G11 &lt; 'v1_Algo_int_model_Jan23-Ap'!ntcr, 'v1_Algo_int_model_Jan23-Ap'!base_int*100, IF(G11 &gt; 'v1_Algo_int_model_Jan23-Ap'!ctcr, 'v1_Algo_int_model_Jan23-Ap'!upper_limit_int*100, ('v1_Algo_int_model_Jan23-Ap'!base_int + ((G11 - 'v1_Algo_int_model_Jan23-Ap'!ntcr) / ('v1_Algo_int_model_Jan23-Ap'!ctcr - 'v1_Algo_int_model_Jan23-Ap'!ntcr)) ^ 'v1_Algo_int_model_Jan23-Ap'!exponent * ('v1_Algo_int_model_Jan23-Ap'!upper_limit_int - 'v1_Algo_int_model_Jan23-Ap'!base_int)) * 100))</f>
        <v>12.799280000000007</v>
      </c>
      <c r="J11" s="23">
        <f t="shared" si="0"/>
        <v>0.95</v>
      </c>
      <c r="K11" s="24">
        <f t="shared" si="1"/>
        <v>12.159316000000006</v>
      </c>
    </row>
    <row r="12" spans="1:19" ht="14.5">
      <c r="A12" s="18">
        <v>44937</v>
      </c>
      <c r="B12" s="2">
        <v>1673375400</v>
      </c>
      <c r="C12" s="2">
        <v>1.000173</v>
      </c>
      <c r="D12" s="2">
        <v>0.322658</v>
      </c>
      <c r="E12" s="20">
        <v>24733590.989999998</v>
      </c>
      <c r="F12" s="21">
        <v>3512809.2149999999</v>
      </c>
      <c r="G12" s="2">
        <v>2.2718259999999999</v>
      </c>
      <c r="H12" s="22">
        <v>64379.05</v>
      </c>
      <c r="I12" s="35">
        <f>IF(G12 &lt; 'v1_Algo_int_model_Jan23-Ap'!ntcr, 'v1_Algo_int_model_Jan23-Ap'!base_int*100, IF(G12 &gt; 'v1_Algo_int_model_Jan23-Ap'!ctcr, 'v1_Algo_int_model_Jan23-Ap'!upper_limit_int*100, ('v1_Algo_int_model_Jan23-Ap'!base_int + ((G12 -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" s="23">
        <f t="shared" si="0"/>
        <v>0.95</v>
      </c>
      <c r="K12" s="24">
        <f t="shared" si="1"/>
        <v>9.5</v>
      </c>
    </row>
    <row r="13" spans="1:19" ht="14.5">
      <c r="A13" s="18">
        <v>44938</v>
      </c>
      <c r="B13" s="2">
        <v>1673461800</v>
      </c>
      <c r="C13" s="2">
        <v>1.0009969999999999</v>
      </c>
      <c r="D13" s="2">
        <v>0.323409</v>
      </c>
      <c r="E13" s="20">
        <v>25168990.100000001</v>
      </c>
      <c r="F13" s="21">
        <v>3613737.1749999998</v>
      </c>
      <c r="G13" s="2">
        <v>2.2524820000000001</v>
      </c>
      <c r="H13" s="22">
        <v>70765.710000000006</v>
      </c>
      <c r="I13" s="35">
        <f>IF(G13 &lt; 'v1_Algo_int_model_Jan23-Ap'!ntcr, 'v1_Algo_int_model_Jan23-Ap'!base_int*100, IF(G13 &gt; 'v1_Algo_int_model_Jan23-Ap'!ctcr, 'v1_Algo_int_model_Jan23-Ap'!upper_limit_int*100, ('v1_Algo_int_model_Jan23-Ap'!base_int + ((G13 -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" s="23">
        <f t="shared" si="0"/>
        <v>0.95</v>
      </c>
      <c r="K13" s="24">
        <f t="shared" si="1"/>
        <v>9.5</v>
      </c>
    </row>
    <row r="14" spans="1:19" ht="14.5">
      <c r="A14" s="18">
        <v>44939</v>
      </c>
      <c r="B14" s="2">
        <v>1673548200</v>
      </c>
      <c r="C14" s="2">
        <v>1.000375</v>
      </c>
      <c r="D14" s="2">
        <v>0.33002500000000001</v>
      </c>
      <c r="E14" s="20">
        <v>25304020.75</v>
      </c>
      <c r="F14" s="21">
        <v>3646111.8</v>
      </c>
      <c r="G14" s="2">
        <v>2.2903739999999999</v>
      </c>
      <c r="H14" s="22">
        <v>76476.72</v>
      </c>
      <c r="I14" s="35">
        <f>IF(G14 &lt; 'v1_Algo_int_model_Jan23-Ap'!ntcr, 'v1_Algo_int_model_Jan23-Ap'!base_int*100, IF(G14 &gt; 'v1_Algo_int_model_Jan23-Ap'!ctcr, 'v1_Algo_int_model_Jan23-Ap'!upper_limit_int*100, ('v1_Algo_int_model_Jan23-Ap'!base_int + ((G14 -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" s="23">
        <f t="shared" si="0"/>
        <v>0.95</v>
      </c>
      <c r="K14" s="24">
        <f t="shared" si="1"/>
        <v>9.5</v>
      </c>
    </row>
    <row r="15" spans="1:19" ht="14.5">
      <c r="A15" s="18">
        <v>44940</v>
      </c>
      <c r="B15" s="2">
        <v>1673634600</v>
      </c>
      <c r="C15" s="2">
        <v>1.0006010000000001</v>
      </c>
      <c r="D15" s="2">
        <v>0.34537099999999998</v>
      </c>
      <c r="E15" s="20">
        <v>25325048.780000001</v>
      </c>
      <c r="F15" s="21">
        <v>3656635.9640000002</v>
      </c>
      <c r="G15" s="2">
        <v>2.3919630000000001</v>
      </c>
      <c r="H15" s="22">
        <v>63328.58</v>
      </c>
      <c r="I15" s="35">
        <f>IF(G15 &lt; 'v1_Algo_int_model_Jan23-Ap'!ntcr, 'v1_Algo_int_model_Jan23-Ap'!base_int*100, IF(G15 &gt; 'v1_Algo_int_model_Jan23-Ap'!ctcr, 'v1_Algo_int_model_Jan23-Ap'!upper_limit_int*100, ('v1_Algo_int_model_Jan23-Ap'!base_int + ((G15 -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" s="23">
        <f t="shared" si="0"/>
        <v>0.95</v>
      </c>
      <c r="K15" s="24">
        <f t="shared" si="1"/>
        <v>9.5</v>
      </c>
    </row>
    <row r="16" spans="1:19" ht="14.5">
      <c r="A16" s="18">
        <v>44941</v>
      </c>
      <c r="B16" s="2">
        <v>1673721000</v>
      </c>
      <c r="C16" s="2">
        <v>1.000502</v>
      </c>
      <c r="D16" s="2">
        <v>0.351912</v>
      </c>
      <c r="E16" s="20">
        <v>25313676.68</v>
      </c>
      <c r="F16" s="21">
        <v>3673572.4019999998</v>
      </c>
      <c r="G16" s="2">
        <v>2.424938</v>
      </c>
      <c r="H16" s="22">
        <v>58082.8</v>
      </c>
      <c r="I16" s="35">
        <f>IF(G16 &lt; 'v1_Algo_int_model_Jan23-Ap'!ntcr, 'v1_Algo_int_model_Jan23-Ap'!base_int*100, IF(G16 &gt; 'v1_Algo_int_model_Jan23-Ap'!ctcr, 'v1_Algo_int_model_Jan23-Ap'!upper_limit_int*100, ('v1_Algo_int_model_Jan23-Ap'!base_int + ((G16 -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" s="23">
        <f t="shared" si="0"/>
        <v>0.95</v>
      </c>
      <c r="K16" s="24">
        <f t="shared" si="1"/>
        <v>9.5</v>
      </c>
    </row>
    <row r="17" spans="1:11" ht="14.5">
      <c r="A17" s="18">
        <v>44942</v>
      </c>
      <c r="B17" s="2">
        <v>1673807400</v>
      </c>
      <c r="C17" s="2">
        <v>1.0000899999999999</v>
      </c>
      <c r="D17" s="2">
        <v>0.35045700000000002</v>
      </c>
      <c r="E17" s="20">
        <v>25351456.52</v>
      </c>
      <c r="F17" s="21">
        <v>3682403.7710000002</v>
      </c>
      <c r="G17" s="2">
        <v>2.4127160000000001</v>
      </c>
      <c r="H17" s="22">
        <v>61021.62</v>
      </c>
      <c r="I17" s="35">
        <f>IF(G17 &lt; 'v1_Algo_int_model_Jan23-Ap'!ntcr, 'v1_Algo_int_model_Jan23-Ap'!base_int*100, IF(G17 &gt; 'v1_Algo_int_model_Jan23-Ap'!ctcr, 'v1_Algo_int_model_Jan23-Ap'!upper_limit_int*100, ('v1_Algo_int_model_Jan23-Ap'!base_int + ((G17 -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" s="23">
        <f t="shared" si="0"/>
        <v>0.95</v>
      </c>
      <c r="K17" s="24">
        <f t="shared" si="1"/>
        <v>9.5</v>
      </c>
    </row>
    <row r="18" spans="1:11" ht="14.5">
      <c r="A18" s="18">
        <v>44943</v>
      </c>
      <c r="B18" s="2">
        <v>1673893800</v>
      </c>
      <c r="C18" s="2">
        <v>1.0410029999999999</v>
      </c>
      <c r="D18" s="2">
        <v>0.35028300000000001</v>
      </c>
      <c r="E18" s="20">
        <v>25964996.050000001</v>
      </c>
      <c r="F18" s="21">
        <v>3796354.3119999999</v>
      </c>
      <c r="G18" s="2">
        <v>2.3957449999999998</v>
      </c>
      <c r="H18" s="22">
        <v>63755.12</v>
      </c>
      <c r="I18" s="35">
        <f>IF(G18 &lt; 'v1_Algo_int_model_Jan23-Ap'!ntcr, 'v1_Algo_int_model_Jan23-Ap'!base_int*100, IF(G18 &gt; 'v1_Algo_int_model_Jan23-Ap'!ctcr, 'v1_Algo_int_model_Jan23-Ap'!upper_limit_int*100, ('v1_Algo_int_model_Jan23-Ap'!base_int + ((G18 -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" s="23">
        <f t="shared" si="0"/>
        <v>0.95</v>
      </c>
      <c r="K18" s="24">
        <f t="shared" si="1"/>
        <v>9.5</v>
      </c>
    </row>
    <row r="19" spans="1:11" ht="14.5">
      <c r="A19" s="18">
        <v>44944</v>
      </c>
      <c r="B19" s="2">
        <v>1673980200</v>
      </c>
      <c r="C19" s="2">
        <v>1.0410029999999999</v>
      </c>
      <c r="D19" s="2">
        <v>0.34653099999999998</v>
      </c>
      <c r="E19" s="20">
        <v>25997880.600000001</v>
      </c>
      <c r="F19" s="21">
        <v>3807257.0240000002</v>
      </c>
      <c r="G19" s="2">
        <v>2.3662890000000001</v>
      </c>
      <c r="H19" s="22">
        <v>68766.06</v>
      </c>
      <c r="I19" s="35">
        <f>IF(G19 &lt; 'v1_Algo_int_model_Jan23-Ap'!ntcr, 'v1_Algo_int_model_Jan23-Ap'!base_int*100, IF(G19 &gt; 'v1_Algo_int_model_Jan23-Ap'!ctcr, 'v1_Algo_int_model_Jan23-Ap'!upper_limit_int*100, ('v1_Algo_int_model_Jan23-Ap'!base_int + ((G19 -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" s="23">
        <f t="shared" si="0"/>
        <v>0.95</v>
      </c>
      <c r="K19" s="24">
        <f t="shared" si="1"/>
        <v>9.5</v>
      </c>
    </row>
    <row r="20" spans="1:11" ht="14.5">
      <c r="A20" s="18">
        <v>44945</v>
      </c>
      <c r="B20" s="2">
        <v>1674066600</v>
      </c>
      <c r="C20" s="2">
        <v>1.0237229999999999</v>
      </c>
      <c r="D20" s="2">
        <v>0.32785599999999998</v>
      </c>
      <c r="E20" s="20">
        <v>25994087.18</v>
      </c>
      <c r="F20" s="21">
        <v>3808745.5359999998</v>
      </c>
      <c r="G20" s="2">
        <v>2.237565</v>
      </c>
      <c r="H20" s="22">
        <v>105594.2</v>
      </c>
      <c r="I20" s="35">
        <f>IF(G20 &lt; 'v1_Algo_int_model_Jan23-Ap'!ntcr, 'v1_Algo_int_model_Jan23-Ap'!base_int*100, IF(G20 &gt; 'v1_Algo_int_model_Jan23-Ap'!ctcr, 'v1_Algo_int_model_Jan23-Ap'!upper_limit_int*100, ('v1_Algo_int_model_Jan23-Ap'!base_int + ((G20 -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" s="23">
        <f t="shared" si="0"/>
        <v>0.95</v>
      </c>
      <c r="K20" s="24">
        <f t="shared" si="1"/>
        <v>9.5</v>
      </c>
    </row>
    <row r="21" spans="1:11" ht="15.75" customHeight="1">
      <c r="A21" s="18">
        <v>44946</v>
      </c>
      <c r="B21" s="2">
        <v>1674153000</v>
      </c>
      <c r="C21" s="2">
        <v>1.026173</v>
      </c>
      <c r="D21" s="2">
        <v>0.33953800000000001</v>
      </c>
      <c r="E21" s="20">
        <v>26003681.84</v>
      </c>
      <c r="F21" s="21">
        <v>3812900.6519999998</v>
      </c>
      <c r="G21" s="2">
        <v>2.3156219999999998</v>
      </c>
      <c r="H21" s="22">
        <v>73139.19</v>
      </c>
      <c r="I21" s="35">
        <f>IF(G21 &lt; 'v1_Algo_int_model_Jan23-Ap'!ntcr, 'v1_Algo_int_model_Jan23-Ap'!base_int*100, IF(G21 &gt; 'v1_Algo_int_model_Jan23-Ap'!ctcr, 'v1_Algo_int_model_Jan23-Ap'!upper_limit_int*100, ('v1_Algo_int_model_Jan23-Ap'!base_int + ((G21 -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" s="23">
        <f t="shared" si="0"/>
        <v>0.95</v>
      </c>
      <c r="K21" s="24">
        <f t="shared" si="1"/>
        <v>9.5</v>
      </c>
    </row>
    <row r="22" spans="1:11" ht="15.75" customHeight="1">
      <c r="A22" s="18">
        <v>44947</v>
      </c>
      <c r="B22" s="2">
        <v>1674239400</v>
      </c>
      <c r="C22" s="2">
        <v>1.082252</v>
      </c>
      <c r="D22" s="2">
        <v>0.36362299999999997</v>
      </c>
      <c r="E22" s="20">
        <v>26100162.760000002</v>
      </c>
      <c r="F22" s="21">
        <v>3833477.65</v>
      </c>
      <c r="G22" s="2">
        <v>2.4757210000000001</v>
      </c>
      <c r="H22" s="22">
        <v>46790.46</v>
      </c>
      <c r="I22" s="35">
        <f>IF(G22 &lt; 'v1_Algo_int_model_Jan23-Ap'!ntcr, 'v1_Algo_int_model_Jan23-Ap'!base_int*100, IF(G22 &gt; 'v1_Algo_int_model_Jan23-Ap'!ctcr, 'v1_Algo_int_model_Jan23-Ap'!upper_limit_int*100, ('v1_Algo_int_model_Jan23-Ap'!base_int + ((G22 -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" s="23">
        <f t="shared" si="0"/>
        <v>0.95</v>
      </c>
      <c r="K22" s="24">
        <f t="shared" si="1"/>
        <v>9.5</v>
      </c>
    </row>
    <row r="23" spans="1:11" ht="15.75" customHeight="1">
      <c r="A23" s="18">
        <v>44948</v>
      </c>
      <c r="B23" s="2">
        <v>1674325800</v>
      </c>
      <c r="C23" s="2">
        <v>1.0775920000000001</v>
      </c>
      <c r="D23" s="2">
        <v>0.36933700000000003</v>
      </c>
      <c r="E23" s="20">
        <v>26172634.25</v>
      </c>
      <c r="F23" s="21">
        <v>3868553.3539999998</v>
      </c>
      <c r="G23" s="2">
        <v>2.4987430000000002</v>
      </c>
      <c r="H23" s="22">
        <v>42860.63</v>
      </c>
      <c r="I23" s="35">
        <f>IF(G23 &lt; 'v1_Algo_int_model_Jan23-Ap'!ntcr, 'v1_Algo_int_model_Jan23-Ap'!base_int*100, IF(G23 &gt; 'v1_Algo_int_model_Jan23-Ap'!ctcr, 'v1_Algo_int_model_Jan23-Ap'!upper_limit_int*100, ('v1_Algo_int_model_Jan23-Ap'!base_int + ((G23 -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" s="23">
        <f t="shared" si="0"/>
        <v>0.95</v>
      </c>
      <c r="K23" s="24">
        <f t="shared" si="1"/>
        <v>9.5</v>
      </c>
    </row>
    <row r="24" spans="1:11" ht="15.75" customHeight="1">
      <c r="A24" s="18">
        <v>44949</v>
      </c>
      <c r="B24" s="2">
        <v>1674412200</v>
      </c>
      <c r="C24" s="2">
        <v>1.0265919999999999</v>
      </c>
      <c r="D24" s="2">
        <v>0.37754599999999999</v>
      </c>
      <c r="E24" s="20">
        <v>26341241.670000002</v>
      </c>
      <c r="F24" s="21">
        <v>3921378.0389999999</v>
      </c>
      <c r="G24" s="2">
        <v>2.5361060000000002</v>
      </c>
      <c r="H24" s="22">
        <v>57850.2</v>
      </c>
      <c r="I24" s="35">
        <f>IF(G24 &lt; 'v1_Algo_int_model_Jan23-Ap'!ntcr, 'v1_Algo_int_model_Jan23-Ap'!base_int*100, IF(G24 &gt; 'v1_Algo_int_model_Jan23-Ap'!ctcr, 'v1_Algo_int_model_Jan23-Ap'!upper_limit_int*100, ('v1_Algo_int_model_Jan23-Ap'!base_int + ((G24 - 'v1_Algo_int_model_Jan23-Ap'!ntcr) / ('v1_Algo_int_model_Jan23-Ap'!ctcr - 'v1_Algo_int_model_Jan23-Ap'!ntcr)) ^ 'v1_Algo_int_model_Jan23-Ap'!exponent * ('v1_Algo_int_model_Jan23-Ap'!upper_limit_int - 'v1_Algo_int_model_Jan23-Ap'!base_int)) * 100))</f>
        <v>10.962826666666672</v>
      </c>
      <c r="J24" s="23">
        <f t="shared" si="0"/>
        <v>0.95</v>
      </c>
      <c r="K24" s="24">
        <f t="shared" si="1"/>
        <v>10.414685333333338</v>
      </c>
    </row>
    <row r="25" spans="1:11" ht="15.75" customHeight="1">
      <c r="A25" s="18">
        <v>44950</v>
      </c>
      <c r="B25" s="2">
        <v>1674498600</v>
      </c>
      <c r="C25" s="2">
        <v>1.0329660000000001</v>
      </c>
      <c r="D25" s="2">
        <v>0.37649100000000002</v>
      </c>
      <c r="E25" s="20">
        <v>26356442.940000001</v>
      </c>
      <c r="F25" s="21">
        <v>3931029.88</v>
      </c>
      <c r="G25" s="2">
        <v>2.5242659999999999</v>
      </c>
      <c r="H25" s="22">
        <v>64187.4</v>
      </c>
      <c r="I25" s="35">
        <f>IF(G25 &lt; 'v1_Algo_int_model_Jan23-Ap'!ntcr, 'v1_Algo_int_model_Jan23-Ap'!base_int*100, IF(G25 &gt; 'v1_Algo_int_model_Jan23-Ap'!ctcr, 'v1_Algo_int_model_Jan23-Ap'!upper_limit_int*100, ('v1_Algo_int_model_Jan23-Ap'!base_int + ((G25 - 'v1_Algo_int_model_Jan23-Ap'!ntcr) / ('v1_Algo_int_model_Jan23-Ap'!ctcr - 'v1_Algo_int_model_Jan23-Ap'!ntcr)) ^ 'v1_Algo_int_model_Jan23-Ap'!exponent * ('v1_Algo_int_model_Jan23-Ap'!upper_limit_int - 'v1_Algo_int_model_Jan23-Ap'!base_int)) * 100))</f>
        <v>10.647093333333331</v>
      </c>
      <c r="J25" s="23">
        <f t="shared" si="0"/>
        <v>0.95</v>
      </c>
      <c r="K25" s="24">
        <f t="shared" si="1"/>
        <v>10.114738666666664</v>
      </c>
    </row>
    <row r="26" spans="1:11" ht="15.75" customHeight="1">
      <c r="A26" s="18">
        <v>44951</v>
      </c>
      <c r="B26" s="2">
        <v>1674585000</v>
      </c>
      <c r="C26" s="2">
        <v>1.0318069999999999</v>
      </c>
      <c r="D26" s="2">
        <v>0.35906900000000003</v>
      </c>
      <c r="E26" s="20">
        <v>26356974.039999999</v>
      </c>
      <c r="F26" s="21">
        <v>3942825.719</v>
      </c>
      <c r="G26" s="2">
        <v>2.4003019999999999</v>
      </c>
      <c r="H26" s="22">
        <v>101335</v>
      </c>
      <c r="I26" s="35">
        <f>IF(G26 &lt; 'v1_Algo_int_model_Jan23-Ap'!ntcr, 'v1_Algo_int_model_Jan23-Ap'!base_int*100, IF(G26 &gt; 'v1_Algo_int_model_Jan23-Ap'!ctcr, 'v1_Algo_int_model_Jan23-Ap'!upper_limit_int*100, ('v1_Algo_int_model_Jan23-Ap'!base_int + ((G26 -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" s="23">
        <f t="shared" si="0"/>
        <v>0.95</v>
      </c>
      <c r="K26" s="24">
        <f t="shared" si="1"/>
        <v>9.5</v>
      </c>
    </row>
    <row r="27" spans="1:11" ht="15.75" customHeight="1">
      <c r="A27" s="18">
        <v>44952</v>
      </c>
      <c r="B27" s="2">
        <v>1674671400</v>
      </c>
      <c r="C27" s="2">
        <v>1.0367310000000001</v>
      </c>
      <c r="D27" s="2">
        <v>0.37428400000000001</v>
      </c>
      <c r="E27" s="20">
        <v>26457639.050000001</v>
      </c>
      <c r="F27" s="21">
        <v>3955414.8969999999</v>
      </c>
      <c r="G27" s="2">
        <v>2.5035729999999998</v>
      </c>
      <c r="H27" s="22">
        <v>61116.04</v>
      </c>
      <c r="I27" s="35">
        <f>IF(G27 &lt; 'v1_Algo_int_model_Jan23-Ap'!ntcr, 'v1_Algo_int_model_Jan23-Ap'!base_int*100, IF(G27 &gt; 'v1_Algo_int_model_Jan23-Ap'!ctcr, 'v1_Algo_int_model_Jan23-Ap'!upper_limit_int*100, ('v1_Algo_int_model_Jan23-Ap'!base_int + ((G27 - 'v1_Algo_int_model_Jan23-Ap'!ntcr) / ('v1_Algo_int_model_Jan23-Ap'!ctcr - 'v1_Algo_int_model_Jan23-Ap'!ntcr)) ^ 'v1_Algo_int_model_Jan23-Ap'!exponent * ('v1_Algo_int_model_Jan23-Ap'!upper_limit_int - 'v1_Algo_int_model_Jan23-Ap'!base_int)) * 100))</f>
        <v>10.095279999999995</v>
      </c>
      <c r="J27" s="23">
        <f t="shared" si="0"/>
        <v>0.95</v>
      </c>
      <c r="K27" s="24">
        <f t="shared" si="1"/>
        <v>9.5905159999999956</v>
      </c>
    </row>
    <row r="28" spans="1:11" ht="15.75" customHeight="1">
      <c r="A28" s="18">
        <v>44953</v>
      </c>
      <c r="B28" s="2">
        <v>1674757800</v>
      </c>
      <c r="C28" s="2">
        <v>1.0463420000000001</v>
      </c>
      <c r="D28" s="2">
        <v>0.380743</v>
      </c>
      <c r="E28" s="20">
        <v>26418257.52</v>
      </c>
      <c r="F28" s="21">
        <v>3954375.4169999999</v>
      </c>
      <c r="G28" s="2">
        <v>2.5436550000000002</v>
      </c>
      <c r="H28" s="22">
        <v>47235.67</v>
      </c>
      <c r="I28" s="35">
        <f>IF(G28 &lt; 'v1_Algo_int_model_Jan23-Ap'!ntcr, 'v1_Algo_int_model_Jan23-Ap'!base_int*100, IF(G28 &gt; 'v1_Algo_int_model_Jan23-Ap'!ctcr, 'v1_Algo_int_model_Jan23-Ap'!upper_limit_int*100, ('v1_Algo_int_model_Jan23-Ap'!base_int + ((G28 - 'v1_Algo_int_model_Jan23-Ap'!ntcr) / ('v1_Algo_int_model_Jan23-Ap'!ctcr - 'v1_Algo_int_model_Jan23-Ap'!ntcr)) ^ 'v1_Algo_int_model_Jan23-Ap'!exponent * ('v1_Algo_int_model_Jan23-Ap'!upper_limit_int - 'v1_Algo_int_model_Jan23-Ap'!base_int)) * 100))</f>
        <v>11.164133333333339</v>
      </c>
      <c r="J28" s="23">
        <f t="shared" si="0"/>
        <v>0.95</v>
      </c>
      <c r="K28" s="24">
        <f t="shared" si="1"/>
        <v>10.605926666666672</v>
      </c>
    </row>
    <row r="29" spans="1:11" ht="15.75" customHeight="1">
      <c r="A29" s="18">
        <v>44954</v>
      </c>
      <c r="B29" s="2">
        <v>1674844200</v>
      </c>
      <c r="C29" s="2">
        <v>1.0508189999999999</v>
      </c>
      <c r="D29" s="2">
        <v>0.38988899999999999</v>
      </c>
      <c r="E29" s="20">
        <v>26461147.239999998</v>
      </c>
      <c r="F29" s="21">
        <v>3963311.6310000001</v>
      </c>
      <c r="G29" s="2">
        <v>2.6031029999999999</v>
      </c>
      <c r="H29" s="22">
        <v>36553.870000000003</v>
      </c>
      <c r="I29" s="35">
        <f>IF(G29 &lt; 'v1_Algo_int_model_Jan23-Ap'!ntcr, 'v1_Algo_int_model_Jan23-Ap'!base_int*100, IF(G29 &gt; 'v1_Algo_int_model_Jan23-Ap'!ctcr, 'v1_Algo_int_model_Jan23-Ap'!upper_limit_int*100, ('v1_Algo_int_model_Jan23-Ap'!base_int + ((G29 - 'v1_Algo_int_model_Jan23-Ap'!ntcr) / ('v1_Algo_int_model_Jan23-Ap'!ctcr - 'v1_Algo_int_model_Jan23-Ap'!ntcr)) ^ 'v1_Algo_int_model_Jan23-Ap'!exponent * ('v1_Algo_int_model_Jan23-Ap'!upper_limit_int - 'v1_Algo_int_model_Jan23-Ap'!base_int)) * 100))</f>
        <v>12.749413333333331</v>
      </c>
      <c r="J29" s="23">
        <f t="shared" si="0"/>
        <v>0.95</v>
      </c>
      <c r="K29" s="24">
        <f t="shared" si="1"/>
        <v>12.111942666666664</v>
      </c>
    </row>
    <row r="30" spans="1:11" ht="15.75" customHeight="1">
      <c r="A30" s="18">
        <v>44955</v>
      </c>
      <c r="B30" s="2">
        <v>1674930600</v>
      </c>
      <c r="C30" s="2">
        <v>1.0190129999999999</v>
      </c>
      <c r="D30" s="2">
        <v>0.382633</v>
      </c>
      <c r="E30" s="20">
        <v>26492681.309999999</v>
      </c>
      <c r="F30" s="21">
        <v>3981024.932</v>
      </c>
      <c r="G30" s="2">
        <v>2.5463230000000001</v>
      </c>
      <c r="H30" s="22">
        <v>60487.66</v>
      </c>
      <c r="I30" s="35">
        <f>IF(G30 &lt; 'v1_Algo_int_model_Jan23-Ap'!ntcr, 'v1_Algo_int_model_Jan23-Ap'!base_int*100, IF(G30 &gt; 'v1_Algo_int_model_Jan23-Ap'!ctcr, 'v1_Algo_int_model_Jan23-Ap'!upper_limit_int*100, ('v1_Algo_int_model_Jan23-Ap'!base_int + ((G30 - 'v1_Algo_int_model_Jan23-Ap'!ntcr) / ('v1_Algo_int_model_Jan23-Ap'!ctcr - 'v1_Algo_int_model_Jan23-Ap'!ntcr)) ^ 'v1_Algo_int_model_Jan23-Ap'!exponent * ('v1_Algo_int_model_Jan23-Ap'!upper_limit_int - 'v1_Algo_int_model_Jan23-Ap'!base_int)) * 100))</f>
        <v>11.235280000000003</v>
      </c>
      <c r="J30" s="23">
        <f t="shared" si="0"/>
        <v>0.95</v>
      </c>
      <c r="K30" s="24">
        <f t="shared" si="1"/>
        <v>10.673516000000003</v>
      </c>
    </row>
    <row r="31" spans="1:11" ht="15.75" customHeight="1">
      <c r="A31" s="18">
        <v>44956</v>
      </c>
      <c r="B31" s="2">
        <v>1675017000</v>
      </c>
      <c r="C31" s="2">
        <v>1.0328790000000001</v>
      </c>
      <c r="D31" s="2">
        <v>0.39680300000000002</v>
      </c>
      <c r="E31" s="20">
        <v>26529575.390000001</v>
      </c>
      <c r="F31" s="21">
        <v>3989240.94</v>
      </c>
      <c r="G31" s="2">
        <v>2.638852</v>
      </c>
      <c r="H31" s="22">
        <v>45518.71</v>
      </c>
      <c r="I31" s="35">
        <f>IF(G31 &lt; 'v1_Algo_int_model_Jan23-Ap'!ntcr, 'v1_Algo_int_model_Jan23-Ap'!base_int*100, IF(G31 &gt; 'v1_Algo_int_model_Jan23-Ap'!ctcr, 'v1_Algo_int_model_Jan23-Ap'!upper_limit_int*100, ('v1_Algo_int_model_Jan23-Ap'!base_int + ((G31 - 'v1_Algo_int_model_Jan23-Ap'!ntcr) / ('v1_Algo_int_model_Jan23-Ap'!ctcr - 'v1_Algo_int_model_Jan23-Ap'!ntcr)) ^ 'v1_Algo_int_model_Jan23-Ap'!exponent * ('v1_Algo_int_model_Jan23-Ap'!upper_limit_int - 'v1_Algo_int_model_Jan23-Ap'!base_int)) * 100))</f>
        <v>13.702720000000001</v>
      </c>
      <c r="J31" s="23">
        <f t="shared" si="0"/>
        <v>0.95</v>
      </c>
      <c r="K31" s="24">
        <f t="shared" si="1"/>
        <v>13.017584000000001</v>
      </c>
    </row>
    <row r="32" spans="1:11" ht="15.75" customHeight="1">
      <c r="A32" s="18">
        <v>44957</v>
      </c>
      <c r="B32" s="2">
        <v>1675103400</v>
      </c>
      <c r="C32" s="2">
        <v>1.0202519999999999</v>
      </c>
      <c r="D32" s="2">
        <v>0.37328099999999997</v>
      </c>
      <c r="E32" s="20">
        <v>26947501.289999999</v>
      </c>
      <c r="F32" s="21">
        <v>4118381.5260000001</v>
      </c>
      <c r="G32" s="2">
        <v>2.4424619999999999</v>
      </c>
      <c r="H32" s="22">
        <v>82072.710000000006</v>
      </c>
      <c r="I32" s="35">
        <f>IF(G32 &lt; 'v1_Algo_int_model_Jan23-Ap'!ntcr, 'v1_Algo_int_model_Jan23-Ap'!base_int*100, IF(G32 &gt; 'v1_Algo_int_model_Jan23-Ap'!ctcr, 'v1_Algo_int_model_Jan23-Ap'!upper_limit_int*100, ('v1_Algo_int_model_Jan23-Ap'!base_int + ((G32 -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2" s="23">
        <f t="shared" si="0"/>
        <v>0.95</v>
      </c>
      <c r="K32" s="24">
        <f t="shared" si="1"/>
        <v>9.5</v>
      </c>
    </row>
    <row r="33" spans="1:11" ht="15.75" customHeight="1">
      <c r="A33" s="18">
        <v>44958</v>
      </c>
      <c r="B33" s="2">
        <v>1675189800</v>
      </c>
      <c r="C33" s="2">
        <v>1.013323</v>
      </c>
      <c r="D33" s="2">
        <v>0.39232699999999998</v>
      </c>
      <c r="E33" s="20">
        <v>27243613.030000001</v>
      </c>
      <c r="F33" s="21">
        <v>4147275.8709999998</v>
      </c>
      <c r="G33" s="2">
        <v>2.5772110000000001</v>
      </c>
      <c r="H33" s="22">
        <v>43105.47</v>
      </c>
      <c r="I33" s="35">
        <f>IF(G33 &lt; 'v1_Algo_int_model_Jan23-Ap'!ntcr, 'v1_Algo_int_model_Jan23-Ap'!base_int*100, IF(G33 &gt; 'v1_Algo_int_model_Jan23-Ap'!ctcr, 'v1_Algo_int_model_Jan23-Ap'!upper_limit_int*100, ('v1_Algo_int_model_Jan23-Ap'!base_int + ((G33 - 'v1_Algo_int_model_Jan23-Ap'!ntcr) / ('v1_Algo_int_model_Jan23-Ap'!ctcr - 'v1_Algo_int_model_Jan23-Ap'!ntcr)) ^ 'v1_Algo_int_model_Jan23-Ap'!exponent * ('v1_Algo_int_model_Jan23-Ap'!upper_limit_int - 'v1_Algo_int_model_Jan23-Ap'!base_int)) * 100))</f>
        <v>12.058960000000004</v>
      </c>
      <c r="J33" s="23">
        <f t="shared" si="0"/>
        <v>0.95</v>
      </c>
      <c r="K33" s="24">
        <f t="shared" si="1"/>
        <v>11.456012000000003</v>
      </c>
    </row>
    <row r="34" spans="1:11" ht="15.75" customHeight="1">
      <c r="A34" s="18">
        <v>44959</v>
      </c>
      <c r="B34" s="2">
        <v>1675276200</v>
      </c>
      <c r="C34" s="2">
        <v>1.022519</v>
      </c>
      <c r="D34" s="2">
        <v>0.39788400000000002</v>
      </c>
      <c r="E34" s="20">
        <v>27341724.649999999</v>
      </c>
      <c r="F34" s="21">
        <v>4187850.5920000002</v>
      </c>
      <c r="G34" s="2">
        <v>2.5977130000000002</v>
      </c>
      <c r="H34" s="22">
        <v>42931.15</v>
      </c>
      <c r="I34" s="35">
        <f>IF(G34 &lt; 'v1_Algo_int_model_Jan23-Ap'!ntcr, 'v1_Algo_int_model_Jan23-Ap'!base_int*100, IF(G34 &gt; 'v1_Algo_int_model_Jan23-Ap'!ctcr, 'v1_Algo_int_model_Jan23-Ap'!upper_limit_int*100, ('v1_Algo_int_model_Jan23-Ap'!base_int + ((G34 - 'v1_Algo_int_model_Jan23-Ap'!ntcr) / ('v1_Algo_int_model_Jan23-Ap'!ctcr - 'v1_Algo_int_model_Jan23-Ap'!ntcr)) ^ 'v1_Algo_int_model_Jan23-Ap'!exponent * ('v1_Algo_int_model_Jan23-Ap'!upper_limit_int - 'v1_Algo_int_model_Jan23-Ap'!base_int)) * 100))</f>
        <v>12.605680000000005</v>
      </c>
      <c r="J34" s="23">
        <f t="shared" si="0"/>
        <v>0.95</v>
      </c>
      <c r="K34" s="24">
        <f t="shared" si="1"/>
        <v>11.975396000000003</v>
      </c>
    </row>
    <row r="35" spans="1:11" ht="15.75" customHeight="1">
      <c r="A35" s="18">
        <v>44960</v>
      </c>
      <c r="B35" s="2">
        <v>1675362600</v>
      </c>
      <c r="C35" s="2">
        <v>1.0095460000000001</v>
      </c>
      <c r="D35" s="2">
        <v>0.39949499999999999</v>
      </c>
      <c r="E35" s="20">
        <v>28574544.66</v>
      </c>
      <c r="F35" s="21">
        <v>4335855.3820000002</v>
      </c>
      <c r="G35" s="2">
        <v>2.6327880000000001</v>
      </c>
      <c r="H35" s="22">
        <v>52013.57</v>
      </c>
      <c r="I35" s="35">
        <f>IF(G35 &lt; 'v1_Algo_int_model_Jan23-Ap'!ntcr, 'v1_Algo_int_model_Jan23-Ap'!base_int*100, IF(G35 &gt; 'v1_Algo_int_model_Jan23-Ap'!ctcr, 'v1_Algo_int_model_Jan23-Ap'!upper_limit_int*100, ('v1_Algo_int_model_Jan23-Ap'!base_int + ((G35 - 'v1_Algo_int_model_Jan23-Ap'!ntcr) / ('v1_Algo_int_model_Jan23-Ap'!ctcr - 'v1_Algo_int_model_Jan23-Ap'!ntcr)) ^ 'v1_Algo_int_model_Jan23-Ap'!exponent * ('v1_Algo_int_model_Jan23-Ap'!upper_limit_int - 'v1_Algo_int_model_Jan23-Ap'!base_int)) * 100))</f>
        <v>13.541013333333337</v>
      </c>
      <c r="J35" s="23">
        <f t="shared" si="0"/>
        <v>0.95</v>
      </c>
      <c r="K35" s="24">
        <f t="shared" si="1"/>
        <v>12.863962666666669</v>
      </c>
    </row>
    <row r="36" spans="1:11" ht="15.75" customHeight="1">
      <c r="A36" s="18">
        <v>44961</v>
      </c>
      <c r="B36" s="2">
        <v>1675449000</v>
      </c>
      <c r="C36" s="2">
        <v>1.0204789999999999</v>
      </c>
      <c r="D36" s="2">
        <v>0.40493899999999999</v>
      </c>
      <c r="E36" s="20">
        <v>28649510.350000001</v>
      </c>
      <c r="F36" s="21">
        <v>4377849.4570000004</v>
      </c>
      <c r="G36" s="2">
        <v>2.6500010000000001</v>
      </c>
      <c r="H36" s="22">
        <v>53574.57</v>
      </c>
      <c r="I36" s="35">
        <f>IF(G36 &lt; 'v1_Algo_int_model_Jan23-Ap'!ntcr, 'v1_Algo_int_model_Jan23-Ap'!base_int*100, IF(G36 &gt; 'v1_Algo_int_model_Jan23-Ap'!ctcr, 'v1_Algo_int_model_Jan23-Ap'!upper_limit_int*100, ('v1_Algo_int_model_Jan23-Ap'!base_int + ((G36 - 'v1_Algo_int_model_Jan23-Ap'!ntcr) / ('v1_Algo_int_model_Jan23-Ap'!ctcr - 'v1_Algo_int_model_Jan23-Ap'!ntcr)) ^ 'v1_Algo_int_model_Jan23-Ap'!exponent * ('v1_Algo_int_model_Jan23-Ap'!upper_limit_int - 'v1_Algo_int_model_Jan23-Ap'!base_int)) * 100))</f>
        <v>14.000026666666669</v>
      </c>
      <c r="J36" s="23">
        <f t="shared" si="0"/>
        <v>0.95</v>
      </c>
      <c r="K36" s="24">
        <f t="shared" si="1"/>
        <v>13.300025333333334</v>
      </c>
    </row>
    <row r="37" spans="1:11" ht="15.75" customHeight="1">
      <c r="A37" s="18">
        <v>44962</v>
      </c>
      <c r="B37" s="2">
        <v>1675535400</v>
      </c>
      <c r="C37" s="2">
        <v>1.0109980000000001</v>
      </c>
      <c r="D37" s="2">
        <v>0.40001199999999998</v>
      </c>
      <c r="E37" s="20">
        <v>28594536.780000001</v>
      </c>
      <c r="F37" s="21">
        <v>4280781.2769999998</v>
      </c>
      <c r="G37" s="2">
        <v>2.6719789999999999</v>
      </c>
      <c r="H37" s="22">
        <v>69043.86</v>
      </c>
      <c r="I37" s="35">
        <f>IF(G37 &lt; 'v1_Algo_int_model_Jan23-Ap'!ntcr, 'v1_Algo_int_model_Jan23-Ap'!base_int*100, IF(G37 &gt; 'v1_Algo_int_model_Jan23-Ap'!ctcr, 'v1_Algo_int_model_Jan23-Ap'!upper_limit_int*100, ('v1_Algo_int_model_Jan23-Ap'!base_int + ((G37 - 'v1_Algo_int_model_Jan23-Ap'!ntcr) / ('v1_Algo_int_model_Jan23-Ap'!ctcr - 'v1_Algo_int_model_Jan23-Ap'!ntcr)) ^ 'v1_Algo_int_model_Jan23-Ap'!exponent * ('v1_Algo_int_model_Jan23-Ap'!upper_limit_int - 'v1_Algo_int_model_Jan23-Ap'!base_int)) * 100))</f>
        <v>14.586106666666666</v>
      </c>
      <c r="J37" s="23">
        <f t="shared" si="0"/>
        <v>0.95</v>
      </c>
      <c r="K37" s="24">
        <f t="shared" si="1"/>
        <v>13.856801333333332</v>
      </c>
    </row>
    <row r="38" spans="1:11" ht="15.75" customHeight="1">
      <c r="A38" s="18">
        <v>44963</v>
      </c>
      <c r="B38" s="2">
        <v>1675621800</v>
      </c>
      <c r="C38" s="2">
        <v>1.028438</v>
      </c>
      <c r="D38" s="2">
        <v>0.39285399999999998</v>
      </c>
      <c r="E38" s="20">
        <v>29220946.710000001</v>
      </c>
      <c r="F38" s="21">
        <v>4351880.0939999996</v>
      </c>
      <c r="G38" s="2">
        <v>2.6378409999999999</v>
      </c>
      <c r="H38" s="22">
        <v>87164.43</v>
      </c>
      <c r="I38" s="35">
        <f>IF(G38 &lt; 'v1_Algo_int_model_Jan23-Ap'!ntcr, 'v1_Algo_int_model_Jan23-Ap'!base_int*100, IF(G38 &gt; 'v1_Algo_int_model_Jan23-Ap'!ctcr, 'v1_Algo_int_model_Jan23-Ap'!upper_limit_int*100, ('v1_Algo_int_model_Jan23-Ap'!base_int + ((G38 - 'v1_Algo_int_model_Jan23-Ap'!ntcr) / ('v1_Algo_int_model_Jan23-Ap'!ctcr - 'v1_Algo_int_model_Jan23-Ap'!ntcr)) ^ 'v1_Algo_int_model_Jan23-Ap'!exponent * ('v1_Algo_int_model_Jan23-Ap'!upper_limit_int - 'v1_Algo_int_model_Jan23-Ap'!base_int)) * 100))</f>
        <v>13.675759999999999</v>
      </c>
      <c r="J38" s="23">
        <f t="shared" si="0"/>
        <v>0.95</v>
      </c>
      <c r="K38" s="24">
        <f t="shared" si="1"/>
        <v>12.991971999999999</v>
      </c>
    </row>
    <row r="39" spans="1:11" ht="15.75" customHeight="1">
      <c r="A39" s="18">
        <v>44964</v>
      </c>
      <c r="B39" s="2">
        <v>1675708200</v>
      </c>
      <c r="C39" s="2">
        <v>0.973665</v>
      </c>
      <c r="D39" s="2">
        <v>0.383023</v>
      </c>
      <c r="E39" s="20">
        <v>34519911.32</v>
      </c>
      <c r="F39" s="21">
        <v>5551340.9900000002</v>
      </c>
      <c r="G39" s="2">
        <v>2.3817520000000001</v>
      </c>
      <c r="H39" s="22">
        <v>119571</v>
      </c>
      <c r="I39" s="35">
        <f>IF(G39 &lt; 'v1_Algo_int_model_Jan23-Ap'!ntcr, 'v1_Algo_int_model_Jan23-Ap'!base_int*100, IF(G39 &gt; 'v1_Algo_int_model_Jan23-Ap'!ctcr, 'v1_Algo_int_model_Jan23-Ap'!upper_limit_int*100, ('v1_Algo_int_model_Jan23-Ap'!base_int + ((G39 -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9" s="23">
        <f t="shared" si="0"/>
        <v>0.95</v>
      </c>
      <c r="K39" s="24">
        <f t="shared" si="1"/>
        <v>9.5</v>
      </c>
    </row>
    <row r="40" spans="1:11" ht="15.75" customHeight="1">
      <c r="A40" s="18">
        <v>44965</v>
      </c>
      <c r="B40" s="2">
        <v>1675794600</v>
      </c>
      <c r="C40" s="2">
        <v>1.0417529999999999</v>
      </c>
      <c r="D40" s="2">
        <v>0.399503</v>
      </c>
      <c r="E40" s="20">
        <v>31642725.550000001</v>
      </c>
      <c r="F40" s="21">
        <v>4606797.9129999997</v>
      </c>
      <c r="G40" s="2">
        <v>2.7440669999999998</v>
      </c>
      <c r="H40" s="22">
        <v>64418.31</v>
      </c>
      <c r="I40" s="35">
        <f>IF(G40 &lt; 'v1_Algo_int_model_Jan23-Ap'!ntcr, 'v1_Algo_int_model_Jan23-Ap'!base_int*100, IF(G40 &gt; 'v1_Algo_int_model_Jan23-Ap'!ctcr, 'v1_Algo_int_model_Jan23-Ap'!upper_limit_int*100, ('v1_Algo_int_model_Jan23-Ap'!base_int + ((G40 - 'v1_Algo_int_model_Jan23-Ap'!ntcr) / ('v1_Algo_int_model_Jan23-Ap'!ctcr - 'v1_Algo_int_model_Jan23-Ap'!ntcr)) ^ 'v1_Algo_int_model_Jan23-Ap'!exponent * ('v1_Algo_int_model_Jan23-Ap'!upper_limit_int - 'v1_Algo_int_model_Jan23-Ap'!base_int)) * 100))</f>
        <v>16.508453333333328</v>
      </c>
      <c r="J40" s="23">
        <f t="shared" si="0"/>
        <v>0.95</v>
      </c>
      <c r="K40" s="24">
        <f t="shared" si="1"/>
        <v>15.683030666666662</v>
      </c>
    </row>
    <row r="41" spans="1:11" ht="15.75" customHeight="1">
      <c r="A41" s="18">
        <v>44966</v>
      </c>
      <c r="B41" s="2">
        <v>1675881000</v>
      </c>
      <c r="C41" s="2">
        <v>1.0217940000000001</v>
      </c>
      <c r="D41" s="2">
        <v>0.39461299999999999</v>
      </c>
      <c r="E41" s="20">
        <v>31799081.75</v>
      </c>
      <c r="F41" s="21">
        <v>4639193.4939999999</v>
      </c>
      <c r="G41" s="2">
        <v>2.7048519999999998</v>
      </c>
      <c r="H41" s="22">
        <v>81270.61</v>
      </c>
      <c r="I41" s="35">
        <f>IF(G41 &lt; 'v1_Algo_int_model_Jan23-Ap'!ntcr, 'v1_Algo_int_model_Jan23-Ap'!base_int*100, IF(G41 &gt; 'v1_Algo_int_model_Jan23-Ap'!ctcr, 'v1_Algo_int_model_Jan23-Ap'!upper_limit_int*100, ('v1_Algo_int_model_Jan23-Ap'!base_int + ((G41 - 'v1_Algo_int_model_Jan23-Ap'!ntcr) / ('v1_Algo_int_model_Jan23-Ap'!ctcr - 'v1_Algo_int_model_Jan23-Ap'!ntcr)) ^ 'v1_Algo_int_model_Jan23-Ap'!exponent * ('v1_Algo_int_model_Jan23-Ap'!upper_limit_int - 'v1_Algo_int_model_Jan23-Ap'!base_int)) * 100))</f>
        <v>15.462719999999997</v>
      </c>
      <c r="J41" s="23">
        <f t="shared" si="0"/>
        <v>0.95</v>
      </c>
      <c r="K41" s="24">
        <f t="shared" si="1"/>
        <v>14.689583999999996</v>
      </c>
    </row>
    <row r="42" spans="1:11" ht="15.75" customHeight="1">
      <c r="A42" s="18">
        <v>44967</v>
      </c>
      <c r="B42" s="2">
        <v>1675967400</v>
      </c>
      <c r="C42" s="2">
        <v>0.992896</v>
      </c>
      <c r="D42" s="2">
        <v>0.36253200000000002</v>
      </c>
      <c r="E42" s="20">
        <v>31835727.219999999</v>
      </c>
      <c r="F42" s="21">
        <v>5246087.2209999999</v>
      </c>
      <c r="G42" s="2">
        <v>2.2000150000000001</v>
      </c>
      <c r="H42" s="22">
        <v>209459.6</v>
      </c>
      <c r="I42" s="35">
        <f>IF(G42 &lt; 'v1_Algo_int_model_Jan23-Ap'!ntcr, 'v1_Algo_int_model_Jan23-Ap'!base_int*100, IF(G42 &gt; 'v1_Algo_int_model_Jan23-Ap'!ctcr, 'v1_Algo_int_model_Jan23-Ap'!upper_limit_int*100, ('v1_Algo_int_model_Jan23-Ap'!base_int + ((G42 -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42" s="23">
        <f t="shared" si="0"/>
        <v>0.95</v>
      </c>
      <c r="K42" s="24">
        <f t="shared" si="1"/>
        <v>9.5</v>
      </c>
    </row>
    <row r="43" spans="1:11" ht="15.75" customHeight="1">
      <c r="A43" s="18">
        <v>44968</v>
      </c>
      <c r="B43" s="2">
        <v>1676053800</v>
      </c>
      <c r="C43" s="2">
        <v>0.97522600000000004</v>
      </c>
      <c r="D43" s="2">
        <v>0.35908499999999999</v>
      </c>
      <c r="E43" s="20">
        <v>31999549.300000001</v>
      </c>
      <c r="F43" s="21">
        <v>5232953.1660000002</v>
      </c>
      <c r="G43" s="2">
        <v>2.195808</v>
      </c>
      <c r="H43" s="22">
        <v>178840.8</v>
      </c>
      <c r="I43" s="35">
        <f>IF(G43 &lt; 'v1_Algo_int_model_Jan23-Ap'!ntcr, 'v1_Algo_int_model_Jan23-Ap'!base_int*100, IF(G43 &gt; 'v1_Algo_int_model_Jan23-Ap'!ctcr, 'v1_Algo_int_model_Jan23-Ap'!upper_limit_int*100, ('v1_Algo_int_model_Jan23-Ap'!base_int + ((G43 -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43" s="23">
        <f t="shared" si="0"/>
        <v>0.95</v>
      </c>
      <c r="K43" s="24">
        <f t="shared" si="1"/>
        <v>9.5</v>
      </c>
    </row>
    <row r="44" spans="1:11" ht="15.75" customHeight="1">
      <c r="A44" s="18">
        <v>44969</v>
      </c>
      <c r="B44" s="2">
        <v>1676140200</v>
      </c>
      <c r="C44" s="2">
        <v>1.0227980000000001</v>
      </c>
      <c r="D44" s="2">
        <v>0.37012099999999998</v>
      </c>
      <c r="E44" s="20">
        <v>32002712.129999999</v>
      </c>
      <c r="F44" s="21">
        <v>5230079.2939999998</v>
      </c>
      <c r="G44" s="2">
        <v>2.2647599999999999</v>
      </c>
      <c r="H44" s="22">
        <v>130544.6</v>
      </c>
      <c r="I44" s="35">
        <f>IF(G44 &lt; 'v1_Algo_int_model_Jan23-Ap'!ntcr, 'v1_Algo_int_model_Jan23-Ap'!base_int*100, IF(G44 &gt; 'v1_Algo_int_model_Jan23-Ap'!ctcr, 'v1_Algo_int_model_Jan23-Ap'!upper_limit_int*100, ('v1_Algo_int_model_Jan23-Ap'!base_int + ((G44 -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44" s="23">
        <f t="shared" si="0"/>
        <v>0.95</v>
      </c>
      <c r="K44" s="24">
        <f t="shared" si="1"/>
        <v>9.5</v>
      </c>
    </row>
    <row r="45" spans="1:11" ht="15.75" customHeight="1">
      <c r="A45" s="18">
        <v>44970</v>
      </c>
      <c r="B45" s="2">
        <v>1676226600</v>
      </c>
      <c r="C45" s="2">
        <v>0.99488900000000002</v>
      </c>
      <c r="D45" s="2">
        <v>0.36426199999999997</v>
      </c>
      <c r="E45" s="20">
        <v>32014801.109999999</v>
      </c>
      <c r="F45" s="21">
        <v>5233674.6780000003</v>
      </c>
      <c r="G45" s="2">
        <v>2.2282190000000002</v>
      </c>
      <c r="H45" s="22">
        <v>155836</v>
      </c>
      <c r="I45" s="35">
        <f>IF(G45 &lt; 'v1_Algo_int_model_Jan23-Ap'!ntcr, 'v1_Algo_int_model_Jan23-Ap'!base_int*100, IF(G45 &gt; 'v1_Algo_int_model_Jan23-Ap'!ctcr, 'v1_Algo_int_model_Jan23-Ap'!upper_limit_int*100, ('v1_Algo_int_model_Jan23-Ap'!base_int + ((G45 -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45" s="23">
        <f t="shared" si="0"/>
        <v>0.95</v>
      </c>
      <c r="K45" s="24">
        <f t="shared" si="1"/>
        <v>9.5</v>
      </c>
    </row>
    <row r="46" spans="1:11" ht="15.75" customHeight="1">
      <c r="A46" s="18">
        <v>44971</v>
      </c>
      <c r="B46" s="2">
        <v>1676313000</v>
      </c>
      <c r="C46" s="2">
        <v>1.025385</v>
      </c>
      <c r="D46" s="2">
        <v>0.36015999999999998</v>
      </c>
      <c r="E46" s="20">
        <v>32419852.239999998</v>
      </c>
      <c r="F46" s="21">
        <v>5287954.2230000002</v>
      </c>
      <c r="G46" s="2">
        <v>2.2081</v>
      </c>
      <c r="H46" s="22">
        <v>170337.1</v>
      </c>
      <c r="I46" s="35">
        <f>IF(G46 &lt; 'v1_Algo_int_model_Jan23-Ap'!ntcr, 'v1_Algo_int_model_Jan23-Ap'!base_int*100, IF(G46 &gt; 'v1_Algo_int_model_Jan23-Ap'!ctcr, 'v1_Algo_int_model_Jan23-Ap'!upper_limit_int*100, ('v1_Algo_int_model_Jan23-Ap'!base_int + ((G46 -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46" s="23">
        <f t="shared" si="0"/>
        <v>0.95</v>
      </c>
      <c r="K46" s="24">
        <f t="shared" si="1"/>
        <v>9.5</v>
      </c>
    </row>
    <row r="47" spans="1:11" ht="15.75" customHeight="1">
      <c r="A47" s="18">
        <v>44972</v>
      </c>
      <c r="B47" s="2">
        <v>1676399400</v>
      </c>
      <c r="C47" s="2">
        <v>1.0174620000000001</v>
      </c>
      <c r="D47" s="2">
        <v>0.38729200000000003</v>
      </c>
      <c r="E47" s="20">
        <v>32580260.620000001</v>
      </c>
      <c r="F47" s="21">
        <v>5319996.1349999998</v>
      </c>
      <c r="G47" s="2">
        <v>2.37182</v>
      </c>
      <c r="H47" s="22">
        <v>76427.23</v>
      </c>
      <c r="I47" s="35">
        <f>IF(G47 &lt; 'v1_Algo_int_model_Jan23-Ap'!ntcr, 'v1_Algo_int_model_Jan23-Ap'!base_int*100, IF(G47 &gt; 'v1_Algo_int_model_Jan23-Ap'!ctcr, 'v1_Algo_int_model_Jan23-Ap'!upper_limit_int*100, ('v1_Algo_int_model_Jan23-Ap'!base_int + ((G47 -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47" s="23">
        <f t="shared" si="0"/>
        <v>0.95</v>
      </c>
      <c r="K47" s="24">
        <f t="shared" si="1"/>
        <v>9.5</v>
      </c>
    </row>
    <row r="48" spans="1:11" ht="15.75" customHeight="1">
      <c r="A48" s="18">
        <v>44973</v>
      </c>
      <c r="B48" s="2">
        <v>1676485800</v>
      </c>
      <c r="C48" s="2">
        <v>1.039269</v>
      </c>
      <c r="D48" s="2">
        <v>0.41308499999999998</v>
      </c>
      <c r="E48" s="20">
        <v>32294493.739999998</v>
      </c>
      <c r="F48" s="21">
        <v>5304847.665</v>
      </c>
      <c r="G48" s="2">
        <v>2.514751</v>
      </c>
      <c r="H48" s="22">
        <v>27672.959999999999</v>
      </c>
      <c r="I48" s="35">
        <f>IF(G48 &lt; 'v1_Algo_int_model_Jan23-Ap'!ntcr, 'v1_Algo_int_model_Jan23-Ap'!base_int*100, IF(G48 &gt; 'v1_Algo_int_model_Jan23-Ap'!ctcr, 'v1_Algo_int_model_Jan23-Ap'!upper_limit_int*100, ('v1_Algo_int_model_Jan23-Ap'!base_int + ((G48 - 'v1_Algo_int_model_Jan23-Ap'!ntcr) / ('v1_Algo_int_model_Jan23-Ap'!ctcr - 'v1_Algo_int_model_Jan23-Ap'!ntcr)) ^ 'v1_Algo_int_model_Jan23-Ap'!exponent * ('v1_Algo_int_model_Jan23-Ap'!upper_limit_int - 'v1_Algo_int_model_Jan23-Ap'!base_int)) * 100))</f>
        <v>10.393359999999999</v>
      </c>
      <c r="J48" s="23">
        <f t="shared" si="0"/>
        <v>0.95</v>
      </c>
      <c r="K48" s="24">
        <f t="shared" si="1"/>
        <v>9.8736919999999984</v>
      </c>
    </row>
    <row r="49" spans="1:11" ht="15.75" customHeight="1">
      <c r="A49" s="18">
        <v>44974</v>
      </c>
      <c r="B49" s="2">
        <v>1676572200</v>
      </c>
      <c r="C49" s="2">
        <v>0.98988600000000004</v>
      </c>
      <c r="D49" s="2">
        <v>0.39081500000000002</v>
      </c>
      <c r="E49" s="20">
        <v>36266783.07</v>
      </c>
      <c r="F49" s="21">
        <v>6324975.2120000003</v>
      </c>
      <c r="G49" s="2">
        <v>2.2408950000000001</v>
      </c>
      <c r="H49" s="22">
        <v>79314.36</v>
      </c>
      <c r="I49" s="35">
        <f>IF(G49 &lt; 'v1_Algo_int_model_Jan23-Ap'!ntcr, 'v1_Algo_int_model_Jan23-Ap'!base_int*100, IF(G49 &gt; 'v1_Algo_int_model_Jan23-Ap'!ctcr, 'v1_Algo_int_model_Jan23-Ap'!upper_limit_int*100, ('v1_Algo_int_model_Jan23-Ap'!base_int + ((G49 -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49" s="23">
        <f t="shared" si="0"/>
        <v>0.95</v>
      </c>
      <c r="K49" s="24">
        <f t="shared" si="1"/>
        <v>9.5</v>
      </c>
    </row>
    <row r="50" spans="1:11" ht="15.75" customHeight="1">
      <c r="A50" s="18">
        <v>44975</v>
      </c>
      <c r="B50" s="13">
        <v>1676658600</v>
      </c>
      <c r="C50" s="2">
        <v>1.006067</v>
      </c>
      <c r="D50" s="2">
        <v>0.40501700000000002</v>
      </c>
      <c r="E50" s="20">
        <v>36298864.740000002</v>
      </c>
      <c r="F50" s="21">
        <v>6337667.7470000004</v>
      </c>
      <c r="G50" s="2">
        <v>2.3197269999999999</v>
      </c>
      <c r="H50" s="22">
        <v>42354.02</v>
      </c>
      <c r="I50" s="35">
        <f>IF(G50 &lt; 'v1_Algo_int_model_Jan23-Ap'!ntcr, 'v1_Algo_int_model_Jan23-Ap'!base_int*100, IF(G50 &gt; 'v1_Algo_int_model_Jan23-Ap'!ctcr, 'v1_Algo_int_model_Jan23-Ap'!upper_limit_int*100, ('v1_Algo_int_model_Jan23-Ap'!base_int + ((G50 -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0" s="23">
        <f t="shared" si="0"/>
        <v>0.95</v>
      </c>
      <c r="K50" s="24">
        <f t="shared" si="1"/>
        <v>9.5</v>
      </c>
    </row>
    <row r="51" spans="1:11" ht="15.75" customHeight="1">
      <c r="A51" s="18">
        <v>44976</v>
      </c>
      <c r="B51" s="13">
        <v>1676745000</v>
      </c>
      <c r="C51" s="2">
        <v>1.0242039999999999</v>
      </c>
      <c r="D51" s="2">
        <v>0.406912</v>
      </c>
      <c r="E51" s="20">
        <v>36284186.590000004</v>
      </c>
      <c r="F51" s="21">
        <v>6342195.4349999996</v>
      </c>
      <c r="G51" s="2">
        <v>2.3279749999999999</v>
      </c>
      <c r="H51" s="22">
        <v>42693.62</v>
      </c>
      <c r="I51" s="35">
        <f>IF(G51 &lt; 'v1_Algo_int_model_Jan23-Ap'!ntcr, 'v1_Algo_int_model_Jan23-Ap'!base_int*100, IF(G51 &gt; 'v1_Algo_int_model_Jan23-Ap'!ctcr, 'v1_Algo_int_model_Jan23-Ap'!upper_limit_int*100, ('v1_Algo_int_model_Jan23-Ap'!base_int + ((G51 -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1" s="23">
        <f t="shared" si="0"/>
        <v>0.95</v>
      </c>
      <c r="K51" s="24">
        <f t="shared" si="1"/>
        <v>9.5</v>
      </c>
    </row>
    <row r="52" spans="1:11" ht="15.75" customHeight="1">
      <c r="A52" s="18">
        <v>44977</v>
      </c>
      <c r="B52" s="13">
        <v>1676831400</v>
      </c>
      <c r="C52" s="2">
        <v>1.0011669999999999</v>
      </c>
      <c r="D52" s="2">
        <v>0.39943299999999998</v>
      </c>
      <c r="E52" s="20">
        <v>36328270.789999999</v>
      </c>
      <c r="F52" s="21">
        <v>6354936.7709999997</v>
      </c>
      <c r="G52" s="2">
        <v>2.2833760000000001</v>
      </c>
      <c r="H52" s="22">
        <v>61807.22</v>
      </c>
      <c r="I52" s="35">
        <f>IF(G52 &lt; 'v1_Algo_int_model_Jan23-Ap'!ntcr, 'v1_Algo_int_model_Jan23-Ap'!base_int*100, IF(G52 &gt; 'v1_Algo_int_model_Jan23-Ap'!ctcr, 'v1_Algo_int_model_Jan23-Ap'!upper_limit_int*100, ('v1_Algo_int_model_Jan23-Ap'!base_int + ((G52 -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2" s="23">
        <f t="shared" si="0"/>
        <v>0.95</v>
      </c>
      <c r="K52" s="24">
        <f t="shared" si="1"/>
        <v>9.5</v>
      </c>
    </row>
    <row r="53" spans="1:11" ht="15.75" customHeight="1">
      <c r="A53" s="18">
        <v>44978</v>
      </c>
      <c r="B53" s="13">
        <v>1676917800</v>
      </c>
      <c r="C53" s="2">
        <v>0.99086799999999997</v>
      </c>
      <c r="D53" s="2">
        <v>0.403082</v>
      </c>
      <c r="E53" s="20">
        <v>36326687.240000002</v>
      </c>
      <c r="F53" s="21">
        <v>6360643.318</v>
      </c>
      <c r="G53" s="2">
        <v>2.3020679999999998</v>
      </c>
      <c r="H53" s="22">
        <v>53976</v>
      </c>
      <c r="I53" s="35">
        <f>IF(G53 &lt; 'v1_Algo_int_model_Jan23-Ap'!ntcr, 'v1_Algo_int_model_Jan23-Ap'!base_int*100, IF(G53 &gt; 'v1_Algo_int_model_Jan23-Ap'!ctcr, 'v1_Algo_int_model_Jan23-Ap'!upper_limit_int*100, ('v1_Algo_int_model_Jan23-Ap'!base_int + ((G53 -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3" s="23">
        <f t="shared" si="0"/>
        <v>0.95</v>
      </c>
      <c r="K53" s="24">
        <f t="shared" si="1"/>
        <v>9.5</v>
      </c>
    </row>
    <row r="54" spans="1:11" ht="15.75" customHeight="1">
      <c r="A54" s="18">
        <v>44979</v>
      </c>
      <c r="B54" s="13">
        <v>1677004200</v>
      </c>
      <c r="C54" s="2">
        <v>0.99059799999999998</v>
      </c>
      <c r="D54" s="2">
        <v>0.39243</v>
      </c>
      <c r="E54" s="20">
        <v>36267548.420000002</v>
      </c>
      <c r="F54" s="21">
        <v>6352673.4079999998</v>
      </c>
      <c r="G54" s="2">
        <v>2.2403909999999998</v>
      </c>
      <c r="H54" s="22">
        <v>84206.49</v>
      </c>
      <c r="I54" s="35">
        <f>IF(G54 &lt; 'v1_Algo_int_model_Jan23-Ap'!ntcr, 'v1_Algo_int_model_Jan23-Ap'!base_int*100, IF(G54 &gt; 'v1_Algo_int_model_Jan23-Ap'!ctcr, 'v1_Algo_int_model_Jan23-Ap'!upper_limit_int*100, ('v1_Algo_int_model_Jan23-Ap'!base_int + ((G54 -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4" s="23">
        <f t="shared" si="0"/>
        <v>0.95</v>
      </c>
      <c r="K54" s="24">
        <f t="shared" si="1"/>
        <v>9.5</v>
      </c>
    </row>
    <row r="55" spans="1:11" ht="15.75" customHeight="1">
      <c r="A55" s="18">
        <v>44980</v>
      </c>
      <c r="B55" s="13">
        <v>1677090600</v>
      </c>
      <c r="C55" s="2">
        <v>1.0043409999999999</v>
      </c>
      <c r="D55" s="2">
        <v>0.38879900000000001</v>
      </c>
      <c r="E55" s="20">
        <v>36276129.170000002</v>
      </c>
      <c r="F55" s="21">
        <v>6352907.3789999997</v>
      </c>
      <c r="G55" s="2">
        <v>2.2201050000000002</v>
      </c>
      <c r="H55" s="22">
        <v>94928.26</v>
      </c>
      <c r="I55" s="35">
        <f>IF(G55 &lt; 'v1_Algo_int_model_Jan23-Ap'!ntcr, 'v1_Algo_int_model_Jan23-Ap'!base_int*100, IF(G55 &gt; 'v1_Algo_int_model_Jan23-Ap'!ctcr, 'v1_Algo_int_model_Jan23-Ap'!upper_limit_int*100, ('v1_Algo_int_model_Jan23-Ap'!base_int + ((G55 -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5" s="23">
        <f t="shared" si="0"/>
        <v>0.95</v>
      </c>
      <c r="K55" s="24">
        <f t="shared" si="1"/>
        <v>9.5</v>
      </c>
    </row>
    <row r="56" spans="1:11" ht="15.75" customHeight="1">
      <c r="A56" s="18">
        <v>44981</v>
      </c>
      <c r="B56" s="13">
        <v>1677177000</v>
      </c>
      <c r="C56" s="2">
        <v>0.96580299999999997</v>
      </c>
      <c r="D56" s="2">
        <v>0.38372000000000001</v>
      </c>
      <c r="E56" s="20">
        <v>36274425.740000002</v>
      </c>
      <c r="F56" s="21">
        <v>6352969.5580000002</v>
      </c>
      <c r="G56" s="2">
        <v>2.190979</v>
      </c>
      <c r="H56" s="22">
        <v>115605.6</v>
      </c>
      <c r="I56" s="35">
        <f>IF(G56 &lt; 'v1_Algo_int_model_Jan23-Ap'!ntcr, 'v1_Algo_int_model_Jan23-Ap'!base_int*100, IF(G56 &gt; 'v1_Algo_int_model_Jan23-Ap'!ctcr, 'v1_Algo_int_model_Jan23-Ap'!upper_limit_int*100, ('v1_Algo_int_model_Jan23-Ap'!base_int + ((G56 -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6" s="23">
        <f t="shared" si="0"/>
        <v>0.95</v>
      </c>
      <c r="K56" s="24">
        <f t="shared" si="1"/>
        <v>9.5</v>
      </c>
    </row>
    <row r="57" spans="1:11" ht="15.75" customHeight="1">
      <c r="A57" s="18">
        <v>44982</v>
      </c>
      <c r="B57" s="13">
        <v>1677263400</v>
      </c>
      <c r="C57" s="2">
        <v>0.97885</v>
      </c>
      <c r="D57" s="2">
        <v>0.36593199999999998</v>
      </c>
      <c r="E57" s="20">
        <v>36801055.740000002</v>
      </c>
      <c r="F57" s="21">
        <v>6450102.0539999995</v>
      </c>
      <c r="G57" s="2">
        <v>2.087825</v>
      </c>
      <c r="H57" s="22">
        <v>168490.2</v>
      </c>
      <c r="I57" s="35">
        <f>IF(G57 &lt; 'v1_Algo_int_model_Jan23-Ap'!ntcr, 'v1_Algo_int_model_Jan23-Ap'!base_int*100, IF(G57 &gt; 'v1_Algo_int_model_Jan23-Ap'!ctcr, 'v1_Algo_int_model_Jan23-Ap'!upper_limit_int*100, ('v1_Algo_int_model_Jan23-Ap'!base_int + ((G57 -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7" s="23">
        <f t="shared" si="0"/>
        <v>0.95</v>
      </c>
      <c r="K57" s="24">
        <f t="shared" si="1"/>
        <v>9.5</v>
      </c>
    </row>
    <row r="58" spans="1:11" ht="15.75" customHeight="1">
      <c r="A58" s="18">
        <v>44983</v>
      </c>
      <c r="B58" s="13">
        <v>1677349800</v>
      </c>
      <c r="C58" s="2">
        <v>0.99265099999999995</v>
      </c>
      <c r="D58" s="2">
        <v>0.362651</v>
      </c>
      <c r="E58" s="20">
        <v>37420880.57</v>
      </c>
      <c r="F58" s="21">
        <v>6538564.04</v>
      </c>
      <c r="G58" s="2">
        <v>2.0754890000000001</v>
      </c>
      <c r="H58" s="22">
        <v>175538.4</v>
      </c>
      <c r="I58" s="35">
        <f>IF(G58 &lt; 'v1_Algo_int_model_Jan23-Ap'!ntcr, 'v1_Algo_int_model_Jan23-Ap'!base_int*100, IF(G58 &gt; 'v1_Algo_int_model_Jan23-Ap'!ctcr, 'v1_Algo_int_model_Jan23-Ap'!upper_limit_int*100, ('v1_Algo_int_model_Jan23-Ap'!base_int + ((G58 -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8" s="23">
        <f t="shared" si="0"/>
        <v>0.95</v>
      </c>
      <c r="K58" s="24">
        <f t="shared" si="1"/>
        <v>9.5</v>
      </c>
    </row>
    <row r="59" spans="1:11" ht="15.75" customHeight="1">
      <c r="A59" s="18">
        <v>44984</v>
      </c>
      <c r="B59" s="13">
        <v>1677436200</v>
      </c>
      <c r="C59" s="2">
        <v>0.99101899999999998</v>
      </c>
      <c r="D59" s="2">
        <v>0.36910100000000001</v>
      </c>
      <c r="E59" s="20">
        <v>37435621.310000002</v>
      </c>
      <c r="F59" s="21">
        <v>6540736.4249999998</v>
      </c>
      <c r="G59" s="2">
        <v>2.1125340000000001</v>
      </c>
      <c r="H59" s="22">
        <v>145674.9</v>
      </c>
      <c r="I59" s="35">
        <f>IF(G59 &lt; 'v1_Algo_int_model_Jan23-Ap'!ntcr, 'v1_Algo_int_model_Jan23-Ap'!base_int*100, IF(G59 &gt; 'v1_Algo_int_model_Jan23-Ap'!ctcr, 'v1_Algo_int_model_Jan23-Ap'!upper_limit_int*100, ('v1_Algo_int_model_Jan23-Ap'!base_int + ((G59 -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59" s="23">
        <f t="shared" si="0"/>
        <v>0.95</v>
      </c>
      <c r="K59" s="24">
        <f t="shared" si="1"/>
        <v>9.5</v>
      </c>
    </row>
    <row r="60" spans="1:11" ht="15.75" customHeight="1">
      <c r="A60" s="18">
        <v>44985</v>
      </c>
      <c r="B60" s="13">
        <v>1677522600</v>
      </c>
      <c r="C60" s="2">
        <v>0.98635099999999998</v>
      </c>
      <c r="D60" s="2">
        <v>0.36540099999999998</v>
      </c>
      <c r="E60" s="20">
        <v>37450224.270000003</v>
      </c>
      <c r="F60" s="21">
        <v>6545590.5279999999</v>
      </c>
      <c r="G60" s="2">
        <v>2.0906210000000001</v>
      </c>
      <c r="H60" s="22">
        <v>162018.6</v>
      </c>
      <c r="I60" s="35">
        <f>IF(G60 &lt; 'v1_Algo_int_model_Jan23-Ap'!ntcr, 'v1_Algo_int_model_Jan23-Ap'!base_int*100, IF(G60 &gt; 'v1_Algo_int_model_Jan23-Ap'!ctcr, 'v1_Algo_int_model_Jan23-Ap'!upper_limit_int*100, ('v1_Algo_int_model_Jan23-Ap'!base_int + ((G60 -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0" s="23">
        <f t="shared" si="0"/>
        <v>0.95</v>
      </c>
      <c r="K60" s="24">
        <f t="shared" si="1"/>
        <v>9.5</v>
      </c>
    </row>
    <row r="61" spans="1:11" ht="15.75" customHeight="1">
      <c r="A61" s="18">
        <v>44986</v>
      </c>
      <c r="B61" s="13">
        <v>1677609000</v>
      </c>
      <c r="C61" s="2">
        <v>0.98</v>
      </c>
      <c r="D61" s="2">
        <v>0.35274299999999997</v>
      </c>
      <c r="E61" s="20">
        <v>37488787</v>
      </c>
      <c r="F61" s="21">
        <v>6562425.2479999997</v>
      </c>
      <c r="G61" s="2">
        <v>2.0150950000000001</v>
      </c>
      <c r="H61" s="22">
        <v>230894.7</v>
      </c>
      <c r="I61" s="35">
        <f>IF(G61 &lt; 'v1_Algo_int_model_Jan23-Ap'!ntcr, 'v1_Algo_int_model_Jan23-Ap'!base_int*100, IF(G61 &gt; 'v1_Algo_int_model_Jan23-Ap'!ctcr, 'v1_Algo_int_model_Jan23-Ap'!upper_limit_int*100, ('v1_Algo_int_model_Jan23-Ap'!base_int + ((G61 -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1" s="23">
        <f t="shared" si="0"/>
        <v>0.95</v>
      </c>
      <c r="K61" s="24">
        <f t="shared" si="1"/>
        <v>9.5</v>
      </c>
    </row>
    <row r="62" spans="1:11" ht="15.75" customHeight="1">
      <c r="A62" s="18">
        <v>44987</v>
      </c>
      <c r="B62" s="13">
        <v>1677695400</v>
      </c>
      <c r="C62" s="2">
        <v>0.98560599999999998</v>
      </c>
      <c r="D62" s="2">
        <v>0.36108400000000002</v>
      </c>
      <c r="E62" s="20">
        <v>37408087.18</v>
      </c>
      <c r="F62" s="21">
        <v>6526420.1320000002</v>
      </c>
      <c r="G62" s="2">
        <v>2.0696590000000001</v>
      </c>
      <c r="H62" s="22">
        <v>156589.5</v>
      </c>
      <c r="I62" s="35">
        <f>IF(G62 &lt; 'v1_Algo_int_model_Jan23-Ap'!ntcr, 'v1_Algo_int_model_Jan23-Ap'!base_int*100, IF(G62 &gt; 'v1_Algo_int_model_Jan23-Ap'!ctcr, 'v1_Algo_int_model_Jan23-Ap'!upper_limit_int*100, ('v1_Algo_int_model_Jan23-Ap'!base_int + ((G62 -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2" s="23">
        <f t="shared" si="0"/>
        <v>0.95</v>
      </c>
      <c r="K62" s="24">
        <f t="shared" si="1"/>
        <v>9.5</v>
      </c>
    </row>
    <row r="63" spans="1:11" ht="15.75" customHeight="1">
      <c r="A63" s="18">
        <v>44988</v>
      </c>
      <c r="B63" s="13">
        <v>1677781800</v>
      </c>
      <c r="C63" s="2">
        <v>0.97652899999999998</v>
      </c>
      <c r="D63" s="2">
        <v>0.35044999999999998</v>
      </c>
      <c r="E63" s="20">
        <v>37460064.979999997</v>
      </c>
      <c r="F63" s="21">
        <v>6518313.9730000002</v>
      </c>
      <c r="G63" s="2">
        <v>2.0139990000000001</v>
      </c>
      <c r="H63" s="22">
        <v>206392.3</v>
      </c>
      <c r="I63" s="35">
        <f>IF(G63 &lt; 'v1_Algo_int_model_Jan23-Ap'!ntcr, 'v1_Algo_int_model_Jan23-Ap'!base_int*100, IF(G63 &gt; 'v1_Algo_int_model_Jan23-Ap'!ctcr, 'v1_Algo_int_model_Jan23-Ap'!upper_limit_int*100, ('v1_Algo_int_model_Jan23-Ap'!base_int + ((G63 -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3" s="23">
        <f t="shared" si="0"/>
        <v>0.95</v>
      </c>
      <c r="K63" s="24">
        <f t="shared" si="1"/>
        <v>9.5</v>
      </c>
    </row>
    <row r="64" spans="1:11" ht="15.75" customHeight="1">
      <c r="A64" s="18">
        <v>44989</v>
      </c>
      <c r="B64" s="13">
        <v>1677868200</v>
      </c>
      <c r="C64" s="2">
        <v>1.0183690000000001</v>
      </c>
      <c r="D64" s="2">
        <v>0.34368700000000002</v>
      </c>
      <c r="E64" s="20">
        <v>37733711.659999996</v>
      </c>
      <c r="F64" s="21">
        <v>5742166.7489999998</v>
      </c>
      <c r="G64" s="2">
        <v>2.258483</v>
      </c>
      <c r="H64" s="22">
        <v>241194.8</v>
      </c>
      <c r="I64" s="35">
        <f>IF(G64 &lt; 'v1_Algo_int_model_Jan23-Ap'!ntcr, 'v1_Algo_int_model_Jan23-Ap'!base_int*100, IF(G64 &gt; 'v1_Algo_int_model_Jan23-Ap'!ctcr, 'v1_Algo_int_model_Jan23-Ap'!upper_limit_int*100, ('v1_Algo_int_model_Jan23-Ap'!base_int + ((G64 -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4" s="23">
        <f t="shared" si="0"/>
        <v>0.95</v>
      </c>
      <c r="K64" s="24">
        <f t="shared" si="1"/>
        <v>9.5</v>
      </c>
    </row>
    <row r="65" spans="1:11" ht="15.75" customHeight="1">
      <c r="A65" s="18">
        <v>44990</v>
      </c>
      <c r="B65" s="13">
        <v>1677954600</v>
      </c>
      <c r="C65" s="2">
        <v>0.99974600000000002</v>
      </c>
      <c r="D65" s="2">
        <v>0.33727600000000002</v>
      </c>
      <c r="E65" s="20">
        <v>37320793.240000002</v>
      </c>
      <c r="F65" s="21">
        <v>5671146.7719999999</v>
      </c>
      <c r="G65" s="2">
        <v>2.2195520000000002</v>
      </c>
      <c r="H65" s="22">
        <v>290931.8</v>
      </c>
      <c r="I65" s="35">
        <f>IF(G65 &lt; 'v1_Algo_int_model_Jan23-Ap'!ntcr, 'v1_Algo_int_model_Jan23-Ap'!base_int*100, IF(G65 &gt; 'v1_Algo_int_model_Jan23-Ap'!ctcr, 'v1_Algo_int_model_Jan23-Ap'!upper_limit_int*100, ('v1_Algo_int_model_Jan23-Ap'!base_int + ((G65 -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5" s="23">
        <f t="shared" si="0"/>
        <v>0.95</v>
      </c>
      <c r="K65" s="24">
        <f t="shared" si="1"/>
        <v>9.5</v>
      </c>
    </row>
    <row r="66" spans="1:11" ht="15.75" customHeight="1">
      <c r="A66" s="18">
        <v>44991</v>
      </c>
      <c r="B66" s="13">
        <v>1678041000</v>
      </c>
      <c r="C66" s="2">
        <v>1.0042850000000001</v>
      </c>
      <c r="D66" s="2">
        <v>0.33773900000000001</v>
      </c>
      <c r="E66" s="20">
        <v>37165853.119999997</v>
      </c>
      <c r="F66" s="21">
        <v>5638266.4570000004</v>
      </c>
      <c r="G66" s="2">
        <v>2.22628</v>
      </c>
      <c r="H66" s="22">
        <v>273205.5</v>
      </c>
      <c r="I66" s="35">
        <f>IF(G66 &lt; 'v1_Algo_int_model_Jan23-Ap'!ntcr, 'v1_Algo_int_model_Jan23-Ap'!base_int*100, IF(G66 &gt; 'v1_Algo_int_model_Jan23-Ap'!ctcr, 'v1_Algo_int_model_Jan23-Ap'!upper_limit_int*100, ('v1_Algo_int_model_Jan23-Ap'!base_int + ((G66 -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6" s="23">
        <f t="shared" si="0"/>
        <v>0.95</v>
      </c>
      <c r="K66" s="24">
        <f t="shared" si="1"/>
        <v>9.5</v>
      </c>
    </row>
    <row r="67" spans="1:11" ht="15.75" customHeight="1">
      <c r="A67" s="18">
        <v>44992</v>
      </c>
      <c r="B67" s="13">
        <v>1678127400</v>
      </c>
      <c r="C67" s="2">
        <v>1.012921</v>
      </c>
      <c r="D67" s="2">
        <v>0.33145599999999997</v>
      </c>
      <c r="E67" s="20">
        <v>37191230.119999997</v>
      </c>
      <c r="F67" s="21">
        <v>5641582.9069999997</v>
      </c>
      <c r="G67" s="2">
        <v>2.1850700000000001</v>
      </c>
      <c r="H67" s="22">
        <v>320649.40000000002</v>
      </c>
      <c r="I67" s="35">
        <f>IF(G67 &lt; 'v1_Algo_int_model_Jan23-Ap'!ntcr, 'v1_Algo_int_model_Jan23-Ap'!base_int*100, IF(G67 &gt; 'v1_Algo_int_model_Jan23-Ap'!ctcr, 'v1_Algo_int_model_Jan23-Ap'!upper_limit_int*100, ('v1_Algo_int_model_Jan23-Ap'!base_int + ((G67 -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7" s="23">
        <f t="shared" si="0"/>
        <v>0.95</v>
      </c>
      <c r="K67" s="24">
        <f t="shared" si="1"/>
        <v>9.5</v>
      </c>
    </row>
    <row r="68" spans="1:11" ht="15.75" customHeight="1">
      <c r="A68" s="18">
        <v>44993</v>
      </c>
      <c r="B68" s="13">
        <v>1678213800</v>
      </c>
      <c r="C68" s="2">
        <v>1.005355</v>
      </c>
      <c r="D68" s="2">
        <v>0.33134000000000002</v>
      </c>
      <c r="E68" s="20">
        <v>37470197.740000002</v>
      </c>
      <c r="F68" s="21">
        <v>5656572.4630000005</v>
      </c>
      <c r="G68" s="2">
        <v>2.194858</v>
      </c>
      <c r="H68" s="22">
        <v>304722.59999999998</v>
      </c>
      <c r="I68" s="35">
        <f>IF(G68 &lt; 'v1_Algo_int_model_Jan23-Ap'!ntcr, 'v1_Algo_int_model_Jan23-Ap'!base_int*100, IF(G68 &gt; 'v1_Algo_int_model_Jan23-Ap'!ctcr, 'v1_Algo_int_model_Jan23-Ap'!upper_limit_int*100, ('v1_Algo_int_model_Jan23-Ap'!base_int + ((G68 -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8" s="23">
        <f t="shared" si="0"/>
        <v>0.95</v>
      </c>
      <c r="K68" s="24">
        <f t="shared" si="1"/>
        <v>9.5</v>
      </c>
    </row>
    <row r="69" spans="1:11" ht="15.75" customHeight="1">
      <c r="A69" s="18">
        <v>44994</v>
      </c>
      <c r="B69" s="13">
        <v>1678300200</v>
      </c>
      <c r="C69" s="2">
        <v>0.99729400000000001</v>
      </c>
      <c r="D69" s="2">
        <v>0.318386</v>
      </c>
      <c r="E69" s="20">
        <v>37539552.079999998</v>
      </c>
      <c r="F69" s="21">
        <v>5652518.8360000001</v>
      </c>
      <c r="G69" s="2">
        <v>2.114468</v>
      </c>
      <c r="H69" s="22">
        <v>390640.2</v>
      </c>
      <c r="I69" s="35">
        <f>IF(G69 &lt; 'v1_Algo_int_model_Jan23-Ap'!ntcr, 'v1_Algo_int_model_Jan23-Ap'!base_int*100, IF(G69 &gt; 'v1_Algo_int_model_Jan23-Ap'!ctcr, 'v1_Algo_int_model_Jan23-Ap'!upper_limit_int*100, ('v1_Algo_int_model_Jan23-Ap'!base_int + ((G69 -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69" s="23">
        <f t="shared" si="0"/>
        <v>0.95</v>
      </c>
      <c r="K69" s="24">
        <f t="shared" si="1"/>
        <v>9.5</v>
      </c>
    </row>
    <row r="70" spans="1:11" ht="15.75" customHeight="1">
      <c r="A70" s="18">
        <v>44995</v>
      </c>
      <c r="B70" s="13">
        <v>1678386600</v>
      </c>
      <c r="C70" s="2">
        <v>1.0167379999999999</v>
      </c>
      <c r="D70" s="2">
        <v>0.31032399999999999</v>
      </c>
      <c r="E70" s="20">
        <v>37598826.329999998</v>
      </c>
      <c r="F70" s="21">
        <v>5650224.7759999996</v>
      </c>
      <c r="G70" s="2">
        <v>2.0650179999999998</v>
      </c>
      <c r="H70" s="22">
        <v>444900</v>
      </c>
      <c r="I70" s="35">
        <f>IF(G70 &lt; 'v1_Algo_int_model_Jan23-Ap'!ntcr, 'v1_Algo_int_model_Jan23-Ap'!base_int*100, IF(G70 &gt; 'v1_Algo_int_model_Jan23-Ap'!ctcr, 'v1_Algo_int_model_Jan23-Ap'!upper_limit_int*100, ('v1_Algo_int_model_Jan23-Ap'!base_int + ((G70 -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0" s="23">
        <f t="shared" si="0"/>
        <v>0.95</v>
      </c>
      <c r="K70" s="24">
        <f t="shared" si="1"/>
        <v>9.5</v>
      </c>
    </row>
    <row r="71" spans="1:11" ht="15.75" customHeight="1">
      <c r="A71" s="18">
        <v>44996</v>
      </c>
      <c r="B71" s="13">
        <v>1678473000</v>
      </c>
      <c r="C71" s="2">
        <v>1.014079</v>
      </c>
      <c r="D71" s="2">
        <v>0.31561400000000001</v>
      </c>
      <c r="E71" s="20">
        <v>37856884.439999998</v>
      </c>
      <c r="F71" s="21">
        <v>5656912.1739999996</v>
      </c>
      <c r="G71" s="2">
        <v>2.1121349999999999</v>
      </c>
      <c r="H71" s="22">
        <v>352833.2</v>
      </c>
      <c r="I71" s="35">
        <f>IF(G71 &lt; 'v1_Algo_int_model_Jan23-Ap'!ntcr, 'v1_Algo_int_model_Jan23-Ap'!base_int*100, IF(G71 &gt; 'v1_Algo_int_model_Jan23-Ap'!ctcr, 'v1_Algo_int_model_Jan23-Ap'!upper_limit_int*100, ('v1_Algo_int_model_Jan23-Ap'!base_int + ((G71 -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1" s="23">
        <f t="shared" si="0"/>
        <v>0.95</v>
      </c>
      <c r="K71" s="24">
        <f t="shared" si="1"/>
        <v>9.5</v>
      </c>
    </row>
    <row r="72" spans="1:11" ht="15.75" customHeight="1">
      <c r="A72" s="18">
        <v>44997</v>
      </c>
      <c r="B72" s="13">
        <v>1678559400</v>
      </c>
      <c r="C72" s="2">
        <v>1.011126</v>
      </c>
      <c r="D72" s="2">
        <v>0.30593100000000001</v>
      </c>
      <c r="E72" s="20">
        <v>37853655.219999999</v>
      </c>
      <c r="F72" s="21">
        <v>5659875.8619999997</v>
      </c>
      <c r="G72" s="2">
        <v>2.0460880000000001</v>
      </c>
      <c r="H72" s="22">
        <v>422282.6</v>
      </c>
      <c r="I72" s="35">
        <f>IF(G72 &lt; 'v1_Algo_int_model_Jan23-Ap'!ntcr, 'v1_Algo_int_model_Jan23-Ap'!base_int*100, IF(G72 &gt; 'v1_Algo_int_model_Jan23-Ap'!ctcr, 'v1_Algo_int_model_Jan23-Ap'!upper_limit_int*100, ('v1_Algo_int_model_Jan23-Ap'!base_int + ((G72 -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2" s="23">
        <f t="shared" si="0"/>
        <v>0.95</v>
      </c>
      <c r="K72" s="24">
        <f t="shared" si="1"/>
        <v>9.5</v>
      </c>
    </row>
    <row r="73" spans="1:11" ht="15.75" customHeight="1">
      <c r="A73" s="18">
        <v>44998</v>
      </c>
      <c r="B73" s="13">
        <v>1678645800</v>
      </c>
      <c r="C73" s="2">
        <v>1.032748</v>
      </c>
      <c r="D73" s="2">
        <v>0.33101399999999997</v>
      </c>
      <c r="E73" s="20">
        <v>38069704.109999999</v>
      </c>
      <c r="F73" s="21">
        <v>5681159.5710000005</v>
      </c>
      <c r="G73" s="2">
        <v>2.21814</v>
      </c>
      <c r="H73" s="22">
        <v>263217.3</v>
      </c>
      <c r="I73" s="35">
        <f>IF(G73 &lt; 'v1_Algo_int_model_Jan23-Ap'!ntcr, 'v1_Algo_int_model_Jan23-Ap'!base_int*100, IF(G73 &gt; 'v1_Algo_int_model_Jan23-Ap'!ctcr, 'v1_Algo_int_model_Jan23-Ap'!upper_limit_int*100, ('v1_Algo_int_model_Jan23-Ap'!base_int + ((G73 -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3" s="23">
        <f t="shared" si="0"/>
        <v>0.95</v>
      </c>
      <c r="K73" s="24">
        <f t="shared" si="1"/>
        <v>9.5</v>
      </c>
    </row>
    <row r="74" spans="1:11" ht="15.75" customHeight="1">
      <c r="A74" s="18">
        <v>44999</v>
      </c>
      <c r="B74" s="13">
        <v>1678732200</v>
      </c>
      <c r="C74" s="2">
        <v>1.0033719999999999</v>
      </c>
      <c r="D74" s="2">
        <v>0.34394000000000002</v>
      </c>
      <c r="E74" s="20">
        <v>38180502.450000003</v>
      </c>
      <c r="F74" s="21">
        <v>5712380.9160000002</v>
      </c>
      <c r="G74" s="2">
        <v>2.298832</v>
      </c>
      <c r="H74" s="22">
        <v>189356.6</v>
      </c>
      <c r="I74" s="35">
        <f>IF(G74 &lt; 'v1_Algo_int_model_Jan23-Ap'!ntcr, 'v1_Algo_int_model_Jan23-Ap'!base_int*100, IF(G74 &gt; 'v1_Algo_int_model_Jan23-Ap'!ctcr, 'v1_Algo_int_model_Jan23-Ap'!upper_limit_int*100, ('v1_Algo_int_model_Jan23-Ap'!base_int + ((G74 -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4" s="23">
        <f t="shared" si="0"/>
        <v>0.95</v>
      </c>
      <c r="K74" s="24">
        <f t="shared" si="1"/>
        <v>9.5</v>
      </c>
    </row>
    <row r="75" spans="1:11" ht="15.75" customHeight="1">
      <c r="A75" s="18">
        <v>45000</v>
      </c>
      <c r="B75" s="2">
        <v>1678818600</v>
      </c>
      <c r="C75" s="2">
        <v>0.99736000000000002</v>
      </c>
      <c r="D75" s="2">
        <v>0.34440300000000001</v>
      </c>
      <c r="E75" s="2">
        <v>38222605.950000003</v>
      </c>
      <c r="F75" s="21">
        <v>5739778.8650000002</v>
      </c>
      <c r="G75" s="2">
        <v>2.2934649999999999</v>
      </c>
      <c r="H75" s="5">
        <v>203912.3</v>
      </c>
      <c r="I75" s="35">
        <f>IF(G75 &lt; 'v1_Algo_int_model_Jan23-Ap'!ntcr, 'v1_Algo_int_model_Jan23-Ap'!base_int*100, IF(G75 &gt; 'v1_Algo_int_model_Jan23-Ap'!ctcr, 'v1_Algo_int_model_Jan23-Ap'!upper_limit_int*100, ('v1_Algo_int_model_Jan23-Ap'!base_int + ((G75 -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5" s="23">
        <f t="shared" si="0"/>
        <v>0.95</v>
      </c>
      <c r="K75" s="24">
        <f t="shared" si="1"/>
        <v>9.5</v>
      </c>
    </row>
    <row r="76" spans="1:11" ht="15.75" customHeight="1">
      <c r="A76" s="18">
        <v>45001</v>
      </c>
      <c r="B76" s="2">
        <v>1678905000</v>
      </c>
      <c r="C76" s="2">
        <v>0.98402299999999998</v>
      </c>
      <c r="D76" s="2">
        <v>0.32554699999999998</v>
      </c>
      <c r="E76" s="2">
        <v>38462407.82</v>
      </c>
      <c r="F76" s="21">
        <v>5776303.1160000004</v>
      </c>
      <c r="G76" s="2">
        <v>2.1677050000000002</v>
      </c>
      <c r="H76" s="5">
        <v>328856.3</v>
      </c>
      <c r="I76" s="35">
        <f>IF(G76 &lt; 'v1_Algo_int_model_Jan23-Ap'!ntcr, 'v1_Algo_int_model_Jan23-Ap'!base_int*100, IF(G76 &gt; 'v1_Algo_int_model_Jan23-Ap'!ctcr, 'v1_Algo_int_model_Jan23-Ap'!upper_limit_int*100, ('v1_Algo_int_model_Jan23-Ap'!base_int + ((G76 -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6" s="23">
        <f t="shared" si="0"/>
        <v>0.95</v>
      </c>
      <c r="K76" s="24">
        <f t="shared" si="1"/>
        <v>9.5</v>
      </c>
    </row>
    <row r="77" spans="1:11" ht="15.75" customHeight="1">
      <c r="A77" s="18">
        <v>45002</v>
      </c>
      <c r="B77" s="2">
        <v>1678991400</v>
      </c>
      <c r="C77" s="2">
        <v>1.003736</v>
      </c>
      <c r="D77" s="2">
        <v>0.32678800000000002</v>
      </c>
      <c r="E77" s="2">
        <v>38626194.990000002</v>
      </c>
      <c r="F77" s="21">
        <v>5798834.0829999996</v>
      </c>
      <c r="G77" s="2">
        <v>2.1767439999999998</v>
      </c>
      <c r="H77" s="5">
        <v>320673.3</v>
      </c>
      <c r="I77" s="35">
        <f>IF(G77 &lt; 'v1_Algo_int_model_Jan23-Ap'!ntcr, 'v1_Algo_int_model_Jan23-Ap'!base_int*100, IF(G77 &gt; 'v1_Algo_int_model_Jan23-Ap'!ctcr, 'v1_Algo_int_model_Jan23-Ap'!upper_limit_int*100, ('v1_Algo_int_model_Jan23-Ap'!base_int + ((G77 -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7" s="23">
        <f t="shared" si="0"/>
        <v>0.95</v>
      </c>
      <c r="K77" s="24">
        <f t="shared" si="1"/>
        <v>9.5</v>
      </c>
    </row>
    <row r="78" spans="1:11" ht="15.75" customHeight="1">
      <c r="A78" s="18">
        <v>45003</v>
      </c>
      <c r="B78" s="2">
        <v>1679077800</v>
      </c>
      <c r="C78" s="2">
        <v>1.0098510000000001</v>
      </c>
      <c r="D78" s="2">
        <v>0.350248</v>
      </c>
      <c r="E78" s="2">
        <v>38636048.170000002</v>
      </c>
      <c r="F78" s="21">
        <v>5803208.1869999999</v>
      </c>
      <c r="G78" s="2">
        <v>2.3318479999999999</v>
      </c>
      <c r="H78" s="5">
        <v>171185.1</v>
      </c>
      <c r="I78" s="35">
        <f>IF(G78 &lt; 'v1_Algo_int_model_Jan23-Ap'!ntcr, 'v1_Algo_int_model_Jan23-Ap'!base_int*100, IF(G78 &gt; 'v1_Algo_int_model_Jan23-Ap'!ctcr, 'v1_Algo_int_model_Jan23-Ap'!upper_limit_int*100, ('v1_Algo_int_model_Jan23-Ap'!base_int + ((G78 -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8" s="23">
        <f t="shared" si="0"/>
        <v>0.95</v>
      </c>
      <c r="K78" s="24">
        <f t="shared" si="1"/>
        <v>9.5</v>
      </c>
    </row>
    <row r="79" spans="1:11" ht="15.75" customHeight="1">
      <c r="A79" s="18">
        <v>45004</v>
      </c>
      <c r="B79" s="2">
        <v>1679164200</v>
      </c>
      <c r="C79" s="2">
        <v>0.99236000000000002</v>
      </c>
      <c r="D79" s="2">
        <v>0.33896799999999999</v>
      </c>
      <c r="E79" s="2">
        <v>38689875.520000003</v>
      </c>
      <c r="F79" s="21">
        <v>5825191.7460000003</v>
      </c>
      <c r="G79" s="2">
        <v>2.2513640000000001</v>
      </c>
      <c r="H79" s="5">
        <v>244649.5</v>
      </c>
      <c r="I79" s="35">
        <f>IF(G79 &lt; 'v1_Algo_int_model_Jan23-Ap'!ntcr, 'v1_Algo_int_model_Jan23-Ap'!base_int*100, IF(G79 &gt; 'v1_Algo_int_model_Jan23-Ap'!ctcr, 'v1_Algo_int_model_Jan23-Ap'!upper_limit_int*100, ('v1_Algo_int_model_Jan23-Ap'!base_int + ((G79 -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79" s="23">
        <f t="shared" si="0"/>
        <v>0.95</v>
      </c>
      <c r="K79" s="24">
        <f t="shared" si="1"/>
        <v>9.5</v>
      </c>
    </row>
    <row r="80" spans="1:11" ht="15.75" customHeight="1">
      <c r="A80" s="18">
        <v>45005</v>
      </c>
      <c r="B80" s="2">
        <v>1679250600</v>
      </c>
      <c r="C80" s="2">
        <v>1.010373</v>
      </c>
      <c r="D80" s="2">
        <v>0.34853400000000001</v>
      </c>
      <c r="E80" s="2">
        <v>38749284.369999997</v>
      </c>
      <c r="F80" s="21">
        <v>5840758.7999999998</v>
      </c>
      <c r="G80" s="2">
        <v>2.3122750000000001</v>
      </c>
      <c r="H80" s="5">
        <v>208028</v>
      </c>
      <c r="I80" s="35">
        <f>IF(G80 &lt; 'v1_Algo_int_model_Jan23-Ap'!ntcr, 'v1_Algo_int_model_Jan23-Ap'!base_int*100, IF(G80 &gt; 'v1_Algo_int_model_Jan23-Ap'!ctcr, 'v1_Algo_int_model_Jan23-Ap'!upper_limit_int*100, ('v1_Algo_int_model_Jan23-Ap'!base_int + ((G80 -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0" s="23">
        <f t="shared" si="0"/>
        <v>0.95</v>
      </c>
      <c r="K80" s="24">
        <f t="shared" si="1"/>
        <v>9.5</v>
      </c>
    </row>
    <row r="81" spans="1:11" ht="15.75" customHeight="1">
      <c r="A81" s="18">
        <v>45006</v>
      </c>
      <c r="B81" s="2">
        <v>1679337000</v>
      </c>
      <c r="C81" s="2">
        <v>0.98938099999999995</v>
      </c>
      <c r="D81" s="2">
        <v>0.334675</v>
      </c>
      <c r="E81" s="2">
        <v>38771780.490000002</v>
      </c>
      <c r="F81" s="21">
        <v>5847702.4670000002</v>
      </c>
      <c r="G81" s="2">
        <v>2.218982</v>
      </c>
      <c r="H81" s="5">
        <v>300573.5</v>
      </c>
      <c r="I81" s="35">
        <f>IF(G81 &lt; 'v1_Algo_int_model_Jan23-Ap'!ntcr, 'v1_Algo_int_model_Jan23-Ap'!base_int*100, IF(G81 &gt; 'v1_Algo_int_model_Jan23-Ap'!ctcr, 'v1_Algo_int_model_Jan23-Ap'!upper_limit_int*100, ('v1_Algo_int_model_Jan23-Ap'!base_int + ((G81 -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1" s="23">
        <f t="shared" si="0"/>
        <v>0.95</v>
      </c>
      <c r="K81" s="24">
        <f t="shared" si="1"/>
        <v>9.5</v>
      </c>
    </row>
    <row r="82" spans="1:11" ht="15.75" customHeight="1">
      <c r="A82" s="18">
        <v>45007</v>
      </c>
      <c r="B82" s="2">
        <v>1679423400</v>
      </c>
      <c r="C82" s="2">
        <v>1.018419</v>
      </c>
      <c r="D82" s="2">
        <v>0.37310399999999999</v>
      </c>
      <c r="E82" s="2">
        <v>38784491.759999998</v>
      </c>
      <c r="F82" s="21">
        <v>5849745.1569999997</v>
      </c>
      <c r="G82" s="2">
        <v>2.4737230000000001</v>
      </c>
      <c r="H82" s="5">
        <v>95938.92</v>
      </c>
      <c r="I82" s="35">
        <f>IF(G82 &lt; 'v1_Algo_int_model_Jan23-Ap'!ntcr, 'v1_Algo_int_model_Jan23-Ap'!base_int*100, IF(G82 &gt; 'v1_Algo_int_model_Jan23-Ap'!ctcr, 'v1_Algo_int_model_Jan23-Ap'!upper_limit_int*100, ('v1_Algo_int_model_Jan23-Ap'!base_int + ((G82 -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2" s="23">
        <f t="shared" si="0"/>
        <v>0.95</v>
      </c>
      <c r="K82" s="24">
        <f t="shared" si="1"/>
        <v>9.5</v>
      </c>
    </row>
    <row r="83" spans="1:11" ht="15.75" customHeight="1">
      <c r="A83" s="18">
        <v>45008</v>
      </c>
      <c r="B83" s="2">
        <v>1679509800</v>
      </c>
      <c r="C83" s="2">
        <v>1.0213699999999999</v>
      </c>
      <c r="D83" s="2">
        <v>0.36306300000000002</v>
      </c>
      <c r="E83" s="2">
        <v>43824089.93</v>
      </c>
      <c r="F83" s="21">
        <v>7026088.9730000002</v>
      </c>
      <c r="G83" s="2">
        <v>2.2645469999999999</v>
      </c>
      <c r="H83" s="5">
        <v>151421.70000000001</v>
      </c>
      <c r="I83" s="35">
        <f>IF(G83 &lt; 'v1_Algo_int_model_Jan23-Ap'!ntcr, 'v1_Algo_int_model_Jan23-Ap'!base_int*100, IF(G83 &gt; 'v1_Algo_int_model_Jan23-Ap'!ctcr, 'v1_Algo_int_model_Jan23-Ap'!upper_limit_int*100, ('v1_Algo_int_model_Jan23-Ap'!base_int + ((G83 -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3" s="23">
        <f t="shared" si="0"/>
        <v>0.95</v>
      </c>
      <c r="K83" s="24">
        <f t="shared" si="1"/>
        <v>9.5</v>
      </c>
    </row>
    <row r="84" spans="1:11" ht="15.75" customHeight="1">
      <c r="A84" s="18">
        <v>45009</v>
      </c>
      <c r="B84" s="2">
        <v>1679596200</v>
      </c>
      <c r="C84" s="2">
        <v>1.0136069999999999</v>
      </c>
      <c r="D84" s="2">
        <v>0.37390800000000002</v>
      </c>
      <c r="E84" s="2">
        <v>43887892.060000002</v>
      </c>
      <c r="F84" s="21">
        <v>7061893.3200000003</v>
      </c>
      <c r="G84" s="2">
        <v>2.323744</v>
      </c>
      <c r="H84" s="5">
        <v>112514.8</v>
      </c>
      <c r="I84" s="35">
        <f>IF(G84 &lt; 'v1_Algo_int_model_Jan23-Ap'!ntcr, 'v1_Algo_int_model_Jan23-Ap'!base_int*100, IF(G84 &gt; 'v1_Algo_int_model_Jan23-Ap'!ctcr, 'v1_Algo_int_model_Jan23-Ap'!upper_limit_int*100, ('v1_Algo_int_model_Jan23-Ap'!base_int + ((G84 -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4" s="23">
        <f t="shared" si="0"/>
        <v>0.95</v>
      </c>
      <c r="K84" s="24">
        <f t="shared" si="1"/>
        <v>9.5</v>
      </c>
    </row>
    <row r="85" spans="1:11" ht="15.75" customHeight="1">
      <c r="A85" s="18">
        <v>45010</v>
      </c>
      <c r="B85" s="2">
        <v>1679682600</v>
      </c>
      <c r="C85" s="2">
        <v>1.0139069999999999</v>
      </c>
      <c r="D85" s="2">
        <v>0.36243500000000001</v>
      </c>
      <c r="E85" s="2">
        <v>43889833.100000001</v>
      </c>
      <c r="F85" s="21">
        <v>7070149.1069999998</v>
      </c>
      <c r="G85" s="2">
        <v>2.2499120000000001</v>
      </c>
      <c r="H85" s="5">
        <v>163947.20000000001</v>
      </c>
      <c r="I85" s="35">
        <f>IF(G85 &lt; 'v1_Algo_int_model_Jan23-Ap'!ntcr, 'v1_Algo_int_model_Jan23-Ap'!base_int*100, IF(G85 &gt; 'v1_Algo_int_model_Jan23-Ap'!ctcr, 'v1_Algo_int_model_Jan23-Ap'!upper_limit_int*100, ('v1_Algo_int_model_Jan23-Ap'!base_int + ((G85 -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5" s="23">
        <f t="shared" si="0"/>
        <v>0.95</v>
      </c>
      <c r="K85" s="24">
        <f t="shared" si="1"/>
        <v>9.5</v>
      </c>
    </row>
    <row r="86" spans="1:11" ht="15.75" customHeight="1">
      <c r="A86" s="18">
        <v>45011</v>
      </c>
      <c r="B86" s="2">
        <v>1679769000</v>
      </c>
      <c r="C86" s="2">
        <v>1.0020249999999999</v>
      </c>
      <c r="D86" s="2">
        <v>0.35472300000000001</v>
      </c>
      <c r="E86" s="2">
        <v>43894255.560000002</v>
      </c>
      <c r="F86" s="21">
        <v>7072592.9630000005</v>
      </c>
      <c r="G86" s="2">
        <v>2.201498</v>
      </c>
      <c r="H86" s="5">
        <v>219231.5</v>
      </c>
      <c r="I86" s="35">
        <f>IF(G86 &lt; 'v1_Algo_int_model_Jan23-Ap'!ntcr, 'v1_Algo_int_model_Jan23-Ap'!base_int*100, IF(G86 &gt; 'v1_Algo_int_model_Jan23-Ap'!ctcr, 'v1_Algo_int_model_Jan23-Ap'!upper_limit_int*100, ('v1_Algo_int_model_Jan23-Ap'!base_int + ((G86 -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6" s="23">
        <f t="shared" si="0"/>
        <v>0.95</v>
      </c>
      <c r="K86" s="24">
        <f t="shared" si="1"/>
        <v>9.5</v>
      </c>
    </row>
    <row r="87" spans="1:11" ht="15.75" customHeight="1">
      <c r="A87" s="18">
        <v>45012</v>
      </c>
      <c r="B87" s="2">
        <v>1679855400</v>
      </c>
      <c r="C87" s="2">
        <v>1.007692</v>
      </c>
      <c r="D87" s="2">
        <v>0.35701100000000002</v>
      </c>
      <c r="E87" s="2">
        <v>43952036.100000001</v>
      </c>
      <c r="F87" s="21">
        <v>7083254.0980000002</v>
      </c>
      <c r="G87" s="2">
        <v>2.2152759999999998</v>
      </c>
      <c r="H87" s="5">
        <v>195516.4</v>
      </c>
      <c r="I87" s="35">
        <f>IF(G87 &lt; 'v1_Algo_int_model_Jan23-Ap'!ntcr, 'v1_Algo_int_model_Jan23-Ap'!base_int*100, IF(G87 &gt; 'v1_Algo_int_model_Jan23-Ap'!ctcr, 'v1_Algo_int_model_Jan23-Ap'!upper_limit_int*100, ('v1_Algo_int_model_Jan23-Ap'!base_int + ((G87 -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7" s="23">
        <f t="shared" si="0"/>
        <v>0.95</v>
      </c>
      <c r="K87" s="24">
        <f t="shared" si="1"/>
        <v>9.5</v>
      </c>
    </row>
    <row r="88" spans="1:11" ht="15.75" customHeight="1">
      <c r="A88" s="18">
        <v>45013</v>
      </c>
      <c r="B88" s="2">
        <v>1679941800</v>
      </c>
      <c r="C88" s="2">
        <v>1.0234589999999999</v>
      </c>
      <c r="D88" s="2">
        <v>0.346916</v>
      </c>
      <c r="E88" s="2">
        <v>43834259.460000001</v>
      </c>
      <c r="F88" s="21">
        <v>7050411.3789999997</v>
      </c>
      <c r="G88" s="2">
        <v>2.1568679999999998</v>
      </c>
      <c r="H88" s="5">
        <v>231971</v>
      </c>
      <c r="I88" s="35">
        <f>IF(G88 &lt; 'v1_Algo_int_model_Jan23-Ap'!ntcr, 'v1_Algo_int_model_Jan23-Ap'!base_int*100, IF(G88 &gt; 'v1_Algo_int_model_Jan23-Ap'!ctcr, 'v1_Algo_int_model_Jan23-Ap'!upper_limit_int*100, ('v1_Algo_int_model_Jan23-Ap'!base_int + ((G88 -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8" s="23">
        <f t="shared" si="0"/>
        <v>0.95</v>
      </c>
      <c r="K88" s="24">
        <f t="shared" si="1"/>
        <v>9.5</v>
      </c>
    </row>
    <row r="89" spans="1:11" ht="15.75" customHeight="1">
      <c r="A89" s="18">
        <v>45014</v>
      </c>
      <c r="B89" s="2">
        <v>1680028200</v>
      </c>
      <c r="C89" s="2">
        <v>1.0369759999999999</v>
      </c>
      <c r="D89" s="2">
        <v>0.36932300000000001</v>
      </c>
      <c r="E89" s="2">
        <v>43824382.090000004</v>
      </c>
      <c r="F89" s="21">
        <v>7046639.9989999998</v>
      </c>
      <c r="G89" s="2">
        <v>2.2968890000000002</v>
      </c>
      <c r="H89" s="5">
        <v>106371.6</v>
      </c>
      <c r="I89" s="35">
        <f>IF(G89 &lt; 'v1_Algo_int_model_Jan23-Ap'!ntcr, 'v1_Algo_int_model_Jan23-Ap'!base_int*100, IF(G89 &gt; 'v1_Algo_int_model_Jan23-Ap'!ctcr, 'v1_Algo_int_model_Jan23-Ap'!upper_limit_int*100, ('v1_Algo_int_model_Jan23-Ap'!base_int + ((G89 -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89" s="23">
        <f t="shared" si="0"/>
        <v>0.95</v>
      </c>
      <c r="K89" s="24">
        <f t="shared" si="1"/>
        <v>9.5</v>
      </c>
    </row>
    <row r="90" spans="1:11" ht="15.75" customHeight="1">
      <c r="A90" s="18">
        <v>45015</v>
      </c>
      <c r="B90" s="2">
        <v>1680114600</v>
      </c>
      <c r="C90" s="2">
        <v>1.030287</v>
      </c>
      <c r="D90" s="2">
        <v>0.38258900000000001</v>
      </c>
      <c r="E90" s="2">
        <v>43944572.149999999</v>
      </c>
      <c r="F90" s="21">
        <v>7089388.4800000004</v>
      </c>
      <c r="G90" s="2">
        <v>2.3715320000000002</v>
      </c>
      <c r="H90" s="5">
        <v>102643.9</v>
      </c>
      <c r="I90" s="35">
        <f>IF(G90 &lt; 'v1_Algo_int_model_Jan23-Ap'!ntcr, 'v1_Algo_int_model_Jan23-Ap'!base_int*100, IF(G90 &gt; 'v1_Algo_int_model_Jan23-Ap'!ctcr, 'v1_Algo_int_model_Jan23-Ap'!upper_limit_int*100, ('v1_Algo_int_model_Jan23-Ap'!base_int + ((G90 -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0" s="23">
        <f t="shared" si="0"/>
        <v>0.95</v>
      </c>
      <c r="K90" s="24">
        <f t="shared" si="1"/>
        <v>9.5</v>
      </c>
    </row>
    <row r="91" spans="1:11" ht="15.75" customHeight="1">
      <c r="A91" s="18">
        <v>45016</v>
      </c>
      <c r="B91" s="2">
        <v>1680201000</v>
      </c>
      <c r="C91" s="2">
        <v>1.0190349999999999</v>
      </c>
      <c r="D91" s="2">
        <v>0.37709300000000001</v>
      </c>
      <c r="E91" s="2">
        <v>44004786.630000003</v>
      </c>
      <c r="F91" s="21">
        <v>7102599.9409999996</v>
      </c>
      <c r="G91" s="2">
        <v>2.3363130000000001</v>
      </c>
      <c r="H91" s="5">
        <v>122849.60000000001</v>
      </c>
      <c r="I91" s="35">
        <f>IF(G91 &lt; 'v1_Algo_int_model_Jan23-Ap'!ntcr, 'v1_Algo_int_model_Jan23-Ap'!base_int*100, IF(G91 &gt; 'v1_Algo_int_model_Jan23-Ap'!ctcr, 'v1_Algo_int_model_Jan23-Ap'!upper_limit_int*100, ('v1_Algo_int_model_Jan23-Ap'!base_int + ((G91 -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1" s="23">
        <f t="shared" si="0"/>
        <v>0.95</v>
      </c>
      <c r="K91" s="24">
        <f t="shared" si="1"/>
        <v>9.5</v>
      </c>
    </row>
    <row r="92" spans="1:11" ht="15.75" customHeight="1">
      <c r="A92" s="18">
        <v>45017</v>
      </c>
      <c r="B92" s="2">
        <v>1680287400</v>
      </c>
      <c r="C92" s="2">
        <v>1.0239309999999999</v>
      </c>
      <c r="D92" s="2">
        <v>0.39946500000000001</v>
      </c>
      <c r="E92" s="2">
        <v>44044173.299999997</v>
      </c>
      <c r="F92" s="21">
        <v>7125066.8490000004</v>
      </c>
      <c r="G92" s="2">
        <v>2.469325</v>
      </c>
      <c r="H92" s="5">
        <v>71155.570000000007</v>
      </c>
      <c r="I92" s="35">
        <f>IF(G92 &lt; 'v1_Algo_int_model_Jan23-Ap'!ntcr, 'v1_Algo_int_model_Jan23-Ap'!base_int*100, IF(G92 &gt; 'v1_Algo_int_model_Jan23-Ap'!ctcr, 'v1_Algo_int_model_Jan23-Ap'!upper_limit_int*100, ('v1_Algo_int_model_Jan23-Ap'!base_int + ((G92 -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2" s="23">
        <f t="shared" si="0"/>
        <v>0.95</v>
      </c>
      <c r="K92" s="24">
        <f t="shared" si="1"/>
        <v>9.5</v>
      </c>
    </row>
    <row r="93" spans="1:11" ht="15.75" customHeight="1">
      <c r="A93" s="18">
        <v>45018</v>
      </c>
      <c r="B93" s="2">
        <v>1680373800</v>
      </c>
      <c r="C93" s="2">
        <v>1.0226040000000001</v>
      </c>
      <c r="D93" s="2">
        <v>0.393903</v>
      </c>
      <c r="E93" s="2">
        <v>44049838.57</v>
      </c>
      <c r="F93" s="21">
        <v>7160750.227</v>
      </c>
      <c r="G93" s="2">
        <v>2.4231210000000001</v>
      </c>
      <c r="H93" s="5">
        <v>95309.35</v>
      </c>
      <c r="I93" s="35">
        <f>IF(G93 &lt; 'v1_Algo_int_model_Jan23-Ap'!ntcr, 'v1_Algo_int_model_Jan23-Ap'!base_int*100, IF(G93 &gt; 'v1_Algo_int_model_Jan23-Ap'!ctcr, 'v1_Algo_int_model_Jan23-Ap'!upper_limit_int*100, ('v1_Algo_int_model_Jan23-Ap'!base_int + ((G93 -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3" s="23">
        <f t="shared" si="0"/>
        <v>0.95</v>
      </c>
      <c r="K93" s="24">
        <f t="shared" si="1"/>
        <v>9.5</v>
      </c>
    </row>
    <row r="94" spans="1:11" ht="15.75" customHeight="1">
      <c r="A94" s="18">
        <v>45019</v>
      </c>
      <c r="B94" s="2">
        <v>1680460200</v>
      </c>
      <c r="C94" s="2">
        <v>1.0022679999999999</v>
      </c>
      <c r="D94" s="2">
        <v>0.38229600000000002</v>
      </c>
      <c r="E94" s="2">
        <v>44109419.57</v>
      </c>
      <c r="F94" s="21">
        <v>7171647.4519999996</v>
      </c>
      <c r="G94" s="2">
        <v>2.3513220000000001</v>
      </c>
      <c r="H94" s="5">
        <v>137934</v>
      </c>
      <c r="I94" s="35">
        <f>IF(G94 &lt; 'v1_Algo_int_model_Jan23-Ap'!ntcr, 'v1_Algo_int_model_Jan23-Ap'!base_int*100, IF(G94 &gt; 'v1_Algo_int_model_Jan23-Ap'!ctcr, 'v1_Algo_int_model_Jan23-Ap'!upper_limit_int*100, ('v1_Algo_int_model_Jan23-Ap'!base_int + ((G94 -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4" s="23">
        <f t="shared" si="0"/>
        <v>0.95</v>
      </c>
      <c r="K94" s="24">
        <f t="shared" si="1"/>
        <v>9.5</v>
      </c>
    </row>
    <row r="95" spans="1:11" ht="15.75" customHeight="1">
      <c r="A95" s="18">
        <v>45020</v>
      </c>
      <c r="B95" s="2">
        <v>1680546600</v>
      </c>
      <c r="C95" s="2">
        <v>1.014778</v>
      </c>
      <c r="D95" s="2">
        <v>0.38777899999999998</v>
      </c>
      <c r="E95" s="2">
        <v>44227944.039999999</v>
      </c>
      <c r="F95" s="21">
        <v>7194280.483</v>
      </c>
      <c r="G95" s="2">
        <v>2.383931</v>
      </c>
      <c r="H95" s="5">
        <v>118007</v>
      </c>
      <c r="I95" s="35">
        <f>IF(G95 &lt; 'v1_Algo_int_model_Jan23-Ap'!ntcr, 'v1_Algo_int_model_Jan23-Ap'!base_int*100, IF(G95 &gt; 'v1_Algo_int_model_Jan23-Ap'!ctcr, 'v1_Algo_int_model_Jan23-Ap'!upper_limit_int*100, ('v1_Algo_int_model_Jan23-Ap'!base_int + ((G95 -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5" s="23">
        <f t="shared" si="0"/>
        <v>0.95</v>
      </c>
      <c r="K95" s="24">
        <f t="shared" si="1"/>
        <v>9.5</v>
      </c>
    </row>
    <row r="96" spans="1:11" ht="15.75" customHeight="1">
      <c r="A96" s="18">
        <v>45021</v>
      </c>
      <c r="B96" s="2">
        <v>1680633000</v>
      </c>
      <c r="C96" s="2">
        <v>1.0129779999999999</v>
      </c>
      <c r="D96" s="2">
        <v>0.390019</v>
      </c>
      <c r="E96" s="2">
        <v>44310075.799999997</v>
      </c>
      <c r="F96" s="21">
        <v>7215218.4100000001</v>
      </c>
      <c r="G96" s="2">
        <v>2.3951829999999998</v>
      </c>
      <c r="H96" s="5">
        <v>113619.5</v>
      </c>
      <c r="I96" s="35">
        <f>IF(G96 &lt; 'v1_Algo_int_model_Jan23-Ap'!ntcr, 'v1_Algo_int_model_Jan23-Ap'!base_int*100, IF(G96 &gt; 'v1_Algo_int_model_Jan23-Ap'!ctcr, 'v1_Algo_int_model_Jan23-Ap'!upper_limit_int*100, ('v1_Algo_int_model_Jan23-Ap'!base_int + ((G96 -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6" s="23">
        <f t="shared" si="0"/>
        <v>0.95</v>
      </c>
      <c r="K96" s="24">
        <f t="shared" si="1"/>
        <v>9.5</v>
      </c>
    </row>
    <row r="97" spans="1:11" ht="15.75" customHeight="1">
      <c r="A97" s="18">
        <v>45022</v>
      </c>
      <c r="B97" s="2">
        <v>1680719400</v>
      </c>
      <c r="C97" s="2">
        <v>1.019374</v>
      </c>
      <c r="D97" s="2">
        <v>0.39267000000000002</v>
      </c>
      <c r="E97" s="2">
        <v>44365435.799999997</v>
      </c>
      <c r="F97" s="21">
        <v>7224332.0599999996</v>
      </c>
      <c r="G97" s="2">
        <v>2.4114309999999999</v>
      </c>
      <c r="H97" s="5">
        <v>103019.4</v>
      </c>
      <c r="I97" s="35">
        <f>IF(G97 &lt; 'v1_Algo_int_model_Jan23-Ap'!ntcr, 'v1_Algo_int_model_Jan23-Ap'!base_int*100, IF(G97 &gt; 'v1_Algo_int_model_Jan23-Ap'!ctcr, 'v1_Algo_int_model_Jan23-Ap'!upper_limit_int*100, ('v1_Algo_int_model_Jan23-Ap'!base_int + ((G97 -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7" s="23">
        <f t="shared" si="0"/>
        <v>0.95</v>
      </c>
      <c r="K97" s="24">
        <f t="shared" si="1"/>
        <v>9.5</v>
      </c>
    </row>
    <row r="98" spans="1:11" ht="15.75" customHeight="1">
      <c r="A98" s="18">
        <v>45023</v>
      </c>
      <c r="B98" s="2">
        <v>1680805800</v>
      </c>
      <c r="C98" s="2">
        <v>1.01268</v>
      </c>
      <c r="D98" s="2">
        <v>0.38378699999999999</v>
      </c>
      <c r="E98" s="2">
        <v>44329690.530000001</v>
      </c>
      <c r="F98" s="21">
        <v>7233036.227</v>
      </c>
      <c r="G98" s="2">
        <v>2.3521459999999998</v>
      </c>
      <c r="H98" s="5">
        <v>141627.9</v>
      </c>
      <c r="I98" s="35">
        <f>IF(G98 &lt; 'v1_Algo_int_model_Jan23-Ap'!ntcr, 'v1_Algo_int_model_Jan23-Ap'!base_int*100, IF(G98 &gt; 'v1_Algo_int_model_Jan23-Ap'!ctcr, 'v1_Algo_int_model_Jan23-Ap'!upper_limit_int*100, ('v1_Algo_int_model_Jan23-Ap'!base_int + ((G98 -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8" s="23">
        <f t="shared" si="0"/>
        <v>0.95</v>
      </c>
      <c r="K98" s="24">
        <f t="shared" si="1"/>
        <v>9.5</v>
      </c>
    </row>
    <row r="99" spans="1:11" ht="15.75" customHeight="1">
      <c r="A99" s="18">
        <v>45024</v>
      </c>
      <c r="B99" s="2">
        <v>1680892200</v>
      </c>
      <c r="C99" s="2">
        <v>1.0150110000000001</v>
      </c>
      <c r="D99" s="2">
        <v>0.38428600000000002</v>
      </c>
      <c r="E99" s="2">
        <v>44436102.259999998</v>
      </c>
      <c r="F99" s="21">
        <v>7259430.8550000004</v>
      </c>
      <c r="G99" s="2">
        <v>2.352274</v>
      </c>
      <c r="H99" s="5">
        <v>145479.70000000001</v>
      </c>
      <c r="I99" s="35">
        <f>IF(G99 &lt; 'v1_Algo_int_model_Jan23-Ap'!ntcr, 'v1_Algo_int_model_Jan23-Ap'!base_int*100, IF(G99 &gt; 'v1_Algo_int_model_Jan23-Ap'!ctcr, 'v1_Algo_int_model_Jan23-Ap'!upper_limit_int*100, ('v1_Algo_int_model_Jan23-Ap'!base_int + ((G99 -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99" s="23">
        <f t="shared" si="0"/>
        <v>0.95</v>
      </c>
      <c r="K99" s="24">
        <f t="shared" si="1"/>
        <v>9.5</v>
      </c>
    </row>
    <row r="100" spans="1:11" ht="15.75" customHeight="1">
      <c r="A100" s="18">
        <v>45025</v>
      </c>
      <c r="B100" s="2">
        <v>1680978600</v>
      </c>
      <c r="C100" s="2">
        <v>1.011781</v>
      </c>
      <c r="D100" s="2">
        <v>0.38646799999999998</v>
      </c>
      <c r="E100" s="2">
        <v>44500788.170000002</v>
      </c>
      <c r="F100" s="21">
        <v>7267017.8930000002</v>
      </c>
      <c r="G100" s="2">
        <v>2.3666010000000002</v>
      </c>
      <c r="H100" s="5">
        <v>137277.4</v>
      </c>
      <c r="I100" s="35">
        <f>IF(G100 &lt; 'v1_Algo_int_model_Jan23-Ap'!ntcr, 'v1_Algo_int_model_Jan23-Ap'!base_int*100, IF(G100 &gt; 'v1_Algo_int_model_Jan23-Ap'!ctcr, 'v1_Algo_int_model_Jan23-Ap'!upper_limit_int*100, ('v1_Algo_int_model_Jan23-Ap'!base_int + ((G100 -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00" s="23">
        <f t="shared" si="0"/>
        <v>0.95</v>
      </c>
      <c r="K100" s="24">
        <f t="shared" si="1"/>
        <v>9.5</v>
      </c>
    </row>
    <row r="101" spans="1:11" ht="15.75" customHeight="1">
      <c r="A101" s="18">
        <v>45026</v>
      </c>
      <c r="B101" s="2">
        <v>1681065000</v>
      </c>
      <c r="C101" s="2">
        <v>1.0037780000000001</v>
      </c>
      <c r="D101" s="2">
        <v>0.38986700000000002</v>
      </c>
      <c r="E101" s="2">
        <v>44628980.100000001</v>
      </c>
      <c r="F101" s="21">
        <v>7291615.5360000003</v>
      </c>
      <c r="G101" s="2">
        <v>2.3862160000000001</v>
      </c>
      <c r="H101" s="5">
        <v>124924.8</v>
      </c>
      <c r="I101" s="35">
        <f>IF(G101 &lt; 'v1_Algo_int_model_Jan23-Ap'!ntcr, 'v1_Algo_int_model_Jan23-Ap'!base_int*100, IF(G101 &gt; 'v1_Algo_int_model_Jan23-Ap'!ctcr, 'v1_Algo_int_model_Jan23-Ap'!upper_limit_int*100, ('v1_Algo_int_model_Jan23-Ap'!base_int + ((G101 -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01" s="23">
        <f t="shared" si="0"/>
        <v>0.95</v>
      </c>
      <c r="K101" s="24">
        <f t="shared" si="1"/>
        <v>9.5</v>
      </c>
    </row>
    <row r="102" spans="1:11" ht="15.75" customHeight="1">
      <c r="A102" s="18">
        <v>45027</v>
      </c>
      <c r="B102" s="2">
        <v>1681151400</v>
      </c>
      <c r="C102" s="2">
        <v>1.011015</v>
      </c>
      <c r="D102" s="2">
        <v>0.39718199999999998</v>
      </c>
      <c r="E102" s="2">
        <v>44735389.030000001</v>
      </c>
      <c r="F102" s="21">
        <v>7325598.2240000004</v>
      </c>
      <c r="G102" s="2">
        <v>2.4254799999999999</v>
      </c>
      <c r="H102" s="5">
        <v>108399.5</v>
      </c>
      <c r="I102" s="35">
        <f>IF(G102 &lt; 'v1_Algo_int_model_Jan23-Ap'!ntcr, 'v1_Algo_int_model_Jan23-Ap'!base_int*100, IF(G102 &gt; 'v1_Algo_int_model_Jan23-Ap'!ctcr, 'v1_Algo_int_model_Jan23-Ap'!upper_limit_int*100, ('v1_Algo_int_model_Jan23-Ap'!base_int + ((G102 -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02" s="23">
        <f t="shared" si="0"/>
        <v>0.95</v>
      </c>
      <c r="K102" s="24">
        <f t="shared" si="1"/>
        <v>9.5</v>
      </c>
    </row>
    <row r="103" spans="1:11" ht="15.75" customHeight="1">
      <c r="A103" s="18">
        <v>45028</v>
      </c>
      <c r="B103" s="2">
        <v>1681237800</v>
      </c>
      <c r="C103" s="2">
        <v>0.99839199999999995</v>
      </c>
      <c r="D103" s="2">
        <v>0.40166400000000002</v>
      </c>
      <c r="E103" s="2">
        <v>44921170</v>
      </c>
      <c r="F103" s="21">
        <v>7378042.8150000004</v>
      </c>
      <c r="G103" s="2">
        <v>2.4455290000000001</v>
      </c>
      <c r="H103" s="5">
        <v>110664.7</v>
      </c>
      <c r="I103" s="35">
        <f>IF(G103 &lt; 'v1_Algo_int_model_Jan23-Ap'!ntcr, 'v1_Algo_int_model_Jan23-Ap'!base_int*100, IF(G103 &gt; 'v1_Algo_int_model_Jan23-Ap'!ctcr, 'v1_Algo_int_model_Jan23-Ap'!upper_limit_int*100, ('v1_Algo_int_model_Jan23-Ap'!base_int + ((G103 -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03" s="23">
        <f t="shared" si="0"/>
        <v>0.95</v>
      </c>
      <c r="K103" s="24">
        <f t="shared" si="1"/>
        <v>9.5</v>
      </c>
    </row>
    <row r="104" spans="1:11" ht="15.75" customHeight="1">
      <c r="A104" s="18">
        <v>45029</v>
      </c>
      <c r="B104" s="2">
        <v>1681324200</v>
      </c>
      <c r="C104" s="2">
        <v>1.0001819999999999</v>
      </c>
      <c r="D104" s="2">
        <v>0.40540399999999999</v>
      </c>
      <c r="E104" s="2">
        <v>45507133.409999996</v>
      </c>
      <c r="F104" s="21">
        <v>7466422.5920000002</v>
      </c>
      <c r="G104" s="2">
        <v>2.4708990000000002</v>
      </c>
      <c r="H104" s="5">
        <v>109094.39999999999</v>
      </c>
      <c r="I104" s="35">
        <f>IF(G104 &lt; 'v1_Algo_int_model_Jan23-Ap'!ntcr, 'v1_Algo_int_model_Jan23-Ap'!base_int*100, IF(G104 &gt; 'v1_Algo_int_model_Jan23-Ap'!ctcr, 'v1_Algo_int_model_Jan23-Ap'!upper_limit_int*100, ('v1_Algo_int_model_Jan23-Ap'!base_int + ((G104 -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04" s="23">
        <f t="shared" si="0"/>
        <v>0.95</v>
      </c>
      <c r="K104" s="24">
        <f t="shared" si="1"/>
        <v>9.5</v>
      </c>
    </row>
    <row r="105" spans="1:11" ht="15.75" customHeight="1">
      <c r="A105" s="18">
        <v>45030</v>
      </c>
      <c r="B105" s="2">
        <v>1681410600</v>
      </c>
      <c r="C105" s="2">
        <v>0.98759300000000005</v>
      </c>
      <c r="D105" s="2">
        <v>0.42615500000000001</v>
      </c>
      <c r="E105" s="2">
        <v>46052608.149999999</v>
      </c>
      <c r="F105" s="21">
        <v>7588318.6169999996</v>
      </c>
      <c r="G105" s="2">
        <v>2.586284</v>
      </c>
      <c r="H105" s="5">
        <v>67597.820000000007</v>
      </c>
      <c r="I105" s="35">
        <f>IF(G105 &lt; 'v1_Algo_int_model_Jan23-Ap'!ntcr, 'v1_Algo_int_model_Jan23-Ap'!base_int*100, IF(G105 &gt; 'v1_Algo_int_model_Jan23-Ap'!ctcr, 'v1_Algo_int_model_Jan23-Ap'!upper_limit_int*100, ('v1_Algo_int_model_Jan23-Ap'!base_int + ((G105 - 'v1_Algo_int_model_Jan23-Ap'!ntcr) / ('v1_Algo_int_model_Jan23-Ap'!ctcr - 'v1_Algo_int_model_Jan23-Ap'!ntcr)) ^ 'v1_Algo_int_model_Jan23-Ap'!exponent * ('v1_Algo_int_model_Jan23-Ap'!upper_limit_int - 'v1_Algo_int_model_Jan23-Ap'!base_int)) * 100))</f>
        <v>12.300906666666668</v>
      </c>
      <c r="J105" s="23">
        <f t="shared" si="0"/>
        <v>0.95</v>
      </c>
      <c r="K105" s="24">
        <f t="shared" si="1"/>
        <v>11.685861333333333</v>
      </c>
    </row>
    <row r="106" spans="1:11" ht="15.75" customHeight="1">
      <c r="A106" s="18">
        <v>45031</v>
      </c>
      <c r="B106" s="2">
        <v>1681497000</v>
      </c>
      <c r="C106" s="2">
        <v>0.98904999999999998</v>
      </c>
      <c r="D106" s="2">
        <v>0.43891999999999998</v>
      </c>
      <c r="E106" s="2">
        <v>47199210.609999999</v>
      </c>
      <c r="F106" s="21">
        <v>7870877.932</v>
      </c>
      <c r="G106" s="2">
        <v>2.6320670000000002</v>
      </c>
      <c r="H106" s="5">
        <v>78442.539999999994</v>
      </c>
      <c r="I106" s="35">
        <f>IF(G106 &lt; 'v1_Algo_int_model_Jan23-Ap'!ntcr, 'v1_Algo_int_model_Jan23-Ap'!base_int*100, IF(G106 &gt; 'v1_Algo_int_model_Jan23-Ap'!ctcr, 'v1_Algo_int_model_Jan23-Ap'!upper_limit_int*100, ('v1_Algo_int_model_Jan23-Ap'!base_int + ((G106 - 'v1_Algo_int_model_Jan23-Ap'!ntcr) / ('v1_Algo_int_model_Jan23-Ap'!ctcr - 'v1_Algo_int_model_Jan23-Ap'!ntcr)) ^ 'v1_Algo_int_model_Jan23-Ap'!exponent * ('v1_Algo_int_model_Jan23-Ap'!upper_limit_int - 'v1_Algo_int_model_Jan23-Ap'!base_int)) * 100))</f>
        <v>13.521786666666671</v>
      </c>
      <c r="J106" s="23">
        <f t="shared" si="0"/>
        <v>0.95</v>
      </c>
      <c r="K106" s="24">
        <f t="shared" si="1"/>
        <v>12.845697333333337</v>
      </c>
    </row>
    <row r="107" spans="1:11" ht="15.75" customHeight="1">
      <c r="A107" s="18">
        <v>45032</v>
      </c>
      <c r="B107" s="2">
        <v>1681583400</v>
      </c>
      <c r="C107" s="2">
        <v>0.98919100000000004</v>
      </c>
      <c r="D107" s="2">
        <v>0.45415800000000001</v>
      </c>
      <c r="E107" s="2">
        <v>47574866.329999998</v>
      </c>
      <c r="F107" s="21">
        <v>7997232.6200000001</v>
      </c>
      <c r="G107" s="2">
        <v>2.7017479999999998</v>
      </c>
      <c r="H107" s="5">
        <v>83643.509999999995</v>
      </c>
      <c r="I107" s="35">
        <f>IF(G107 &lt; 'v1_Algo_int_model_Jan23-Ap'!ntcr, 'v1_Algo_int_model_Jan23-Ap'!base_int*100, IF(G107 &gt; 'v1_Algo_int_model_Jan23-Ap'!ctcr, 'v1_Algo_int_model_Jan23-Ap'!upper_limit_int*100, ('v1_Algo_int_model_Jan23-Ap'!base_int + ((G107 - 'v1_Algo_int_model_Jan23-Ap'!ntcr) / ('v1_Algo_int_model_Jan23-Ap'!ctcr - 'v1_Algo_int_model_Jan23-Ap'!ntcr)) ^ 'v1_Algo_int_model_Jan23-Ap'!exponent * ('v1_Algo_int_model_Jan23-Ap'!upper_limit_int - 'v1_Algo_int_model_Jan23-Ap'!base_int)) * 100))</f>
        <v>15.379946666666664</v>
      </c>
      <c r="J107" s="23">
        <f t="shared" si="0"/>
        <v>0.95</v>
      </c>
      <c r="K107" s="24">
        <f t="shared" si="1"/>
        <v>14.61094933333333</v>
      </c>
    </row>
    <row r="108" spans="1:11" ht="15.75" customHeight="1">
      <c r="A108" s="18">
        <v>45033</v>
      </c>
      <c r="B108" s="2">
        <v>1681669800</v>
      </c>
      <c r="C108" s="2">
        <v>0.99194099999999996</v>
      </c>
      <c r="D108" s="2">
        <v>0.451766</v>
      </c>
      <c r="E108" s="2">
        <v>47562675.57</v>
      </c>
      <c r="F108" s="21">
        <v>8059117.909</v>
      </c>
      <c r="G108" s="2">
        <v>2.6661969999999999</v>
      </c>
      <c r="H108" s="5">
        <v>96353.89</v>
      </c>
      <c r="I108" s="35">
        <f>IF(G108 &lt; 'v1_Algo_int_model_Jan23-Ap'!ntcr, 'v1_Algo_int_model_Jan23-Ap'!base_int*100, IF(G108 &gt; 'v1_Algo_int_model_Jan23-Ap'!ctcr, 'v1_Algo_int_model_Jan23-Ap'!upper_limit_int*100, ('v1_Algo_int_model_Jan23-Ap'!base_int + ((G108 - 'v1_Algo_int_model_Jan23-Ap'!ntcr) / ('v1_Algo_int_model_Jan23-Ap'!ctcr - 'v1_Algo_int_model_Jan23-Ap'!ntcr)) ^ 'v1_Algo_int_model_Jan23-Ap'!exponent * ('v1_Algo_int_model_Jan23-Ap'!upper_limit_int - 'v1_Algo_int_model_Jan23-Ap'!base_int)) * 100))</f>
        <v>14.431919999999998</v>
      </c>
      <c r="J108" s="23">
        <f t="shared" si="0"/>
        <v>0.95</v>
      </c>
      <c r="K108" s="24">
        <f t="shared" si="1"/>
        <v>13.710323999999998</v>
      </c>
    </row>
    <row r="109" spans="1:11" ht="15.75" customHeight="1">
      <c r="A109" s="18">
        <v>45034</v>
      </c>
      <c r="B109" s="2">
        <v>1681756200</v>
      </c>
      <c r="C109" s="2">
        <v>0.97768100000000002</v>
      </c>
      <c r="D109" s="2">
        <v>0.43461899999999998</v>
      </c>
      <c r="E109" s="2">
        <v>48471397.289999999</v>
      </c>
      <c r="F109" s="21">
        <v>8347023.8130000001</v>
      </c>
      <c r="G109" s="2">
        <v>2.5238450000000001</v>
      </c>
      <c r="H109" s="5">
        <v>167865.3</v>
      </c>
      <c r="I109" s="35">
        <f>IF(G109 &lt; 'v1_Algo_int_model_Jan23-Ap'!ntcr, 'v1_Algo_int_model_Jan23-Ap'!base_int*100, IF(G109 &gt; 'v1_Algo_int_model_Jan23-Ap'!ctcr, 'v1_Algo_int_model_Jan23-Ap'!upper_limit_int*100, ('v1_Algo_int_model_Jan23-Ap'!base_int + ((G109 - 'v1_Algo_int_model_Jan23-Ap'!ntcr) / ('v1_Algo_int_model_Jan23-Ap'!ctcr - 'v1_Algo_int_model_Jan23-Ap'!ntcr)) ^ 'v1_Algo_int_model_Jan23-Ap'!exponent * ('v1_Algo_int_model_Jan23-Ap'!upper_limit_int - 'v1_Algo_int_model_Jan23-Ap'!base_int)) * 100))</f>
        <v>10.63586666666667</v>
      </c>
      <c r="J109" s="23">
        <f t="shared" si="0"/>
        <v>0.95</v>
      </c>
      <c r="K109" s="24">
        <f t="shared" si="1"/>
        <v>10.104073333333336</v>
      </c>
    </row>
    <row r="110" spans="1:11" ht="15.75" customHeight="1">
      <c r="A110" s="18">
        <v>45035</v>
      </c>
      <c r="B110" s="2">
        <v>1681842600</v>
      </c>
      <c r="C110" s="2">
        <v>0.97842099999999999</v>
      </c>
      <c r="D110" s="2">
        <v>0.44361400000000001</v>
      </c>
      <c r="E110" s="2">
        <v>48692035.630000003</v>
      </c>
      <c r="F110" s="21">
        <v>8393502.3249999993</v>
      </c>
      <c r="G110" s="2">
        <v>2.5734750000000002</v>
      </c>
      <c r="H110" s="5">
        <v>133254.6</v>
      </c>
      <c r="I110" s="35">
        <f>IF(G110 &lt; 'v1_Algo_int_model_Jan23-Ap'!ntcr, 'v1_Algo_int_model_Jan23-Ap'!base_int*100, IF(G110 &gt; 'v1_Algo_int_model_Jan23-Ap'!ctcr, 'v1_Algo_int_model_Jan23-Ap'!upper_limit_int*100, ('v1_Algo_int_model_Jan23-Ap'!base_int + ((G110 - 'v1_Algo_int_model_Jan23-Ap'!ntcr) / ('v1_Algo_int_model_Jan23-Ap'!ctcr - 'v1_Algo_int_model_Jan23-Ap'!ntcr)) ^ 'v1_Algo_int_model_Jan23-Ap'!exponent * ('v1_Algo_int_model_Jan23-Ap'!upper_limit_int - 'v1_Algo_int_model_Jan23-Ap'!base_int)) * 100))</f>
        <v>11.959333333333339</v>
      </c>
      <c r="J110" s="23">
        <f t="shared" si="0"/>
        <v>0.95</v>
      </c>
      <c r="K110" s="24">
        <f t="shared" si="1"/>
        <v>11.361366666666671</v>
      </c>
    </row>
    <row r="111" spans="1:11" ht="15.75" customHeight="1">
      <c r="A111" s="18">
        <v>45036</v>
      </c>
      <c r="B111" s="2">
        <v>1681929000</v>
      </c>
      <c r="C111" s="2">
        <v>0.94096000000000002</v>
      </c>
      <c r="D111" s="2">
        <v>0.41525000000000001</v>
      </c>
      <c r="E111" s="2">
        <v>48722080.450000003</v>
      </c>
      <c r="F111" s="21">
        <v>8427274.6649999991</v>
      </c>
      <c r="G111" s="2">
        <v>2.4007580000000002</v>
      </c>
      <c r="H111" s="5">
        <v>338104</v>
      </c>
      <c r="I111" s="35">
        <f>IF(G111 &lt; 'v1_Algo_int_model_Jan23-Ap'!ntcr, 'v1_Algo_int_model_Jan23-Ap'!base_int*100, IF(G111 &gt; 'v1_Algo_int_model_Jan23-Ap'!ctcr, 'v1_Algo_int_model_Jan23-Ap'!upper_limit_int*100, ('v1_Algo_int_model_Jan23-Ap'!base_int + ((G111 -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11" s="23">
        <f t="shared" si="0"/>
        <v>0.95</v>
      </c>
      <c r="K111" s="24">
        <f t="shared" si="1"/>
        <v>9.5</v>
      </c>
    </row>
    <row r="112" spans="1:11" ht="15.75" customHeight="1">
      <c r="A112" s="18">
        <v>45037</v>
      </c>
      <c r="B112" s="2">
        <v>1682015400</v>
      </c>
      <c r="C112" s="2">
        <v>0.93912300000000004</v>
      </c>
      <c r="D112" s="2">
        <v>0.40075</v>
      </c>
      <c r="E112" s="2">
        <v>49113265.350000001</v>
      </c>
      <c r="F112" s="21">
        <v>8498099.5429999996</v>
      </c>
      <c r="G112" s="2">
        <v>2.3160639999999999</v>
      </c>
      <c r="H112" s="5">
        <v>422414.3</v>
      </c>
      <c r="I112" s="35">
        <f>IF(G112 &lt; 'v1_Algo_int_model_Jan23-Ap'!ntcr, 'v1_Algo_int_model_Jan23-Ap'!base_int*100, IF(G112 &gt; 'v1_Algo_int_model_Jan23-Ap'!ctcr, 'v1_Algo_int_model_Jan23-Ap'!upper_limit_int*100, ('v1_Algo_int_model_Jan23-Ap'!base_int + ((G112 -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12" s="23">
        <f t="shared" si="0"/>
        <v>0.95</v>
      </c>
      <c r="K112" s="24">
        <f t="shared" si="1"/>
        <v>9.5</v>
      </c>
    </row>
    <row r="113" spans="1:11" ht="15.75" customHeight="1">
      <c r="A113" s="18">
        <v>45038</v>
      </c>
      <c r="B113" s="2">
        <v>1682101800</v>
      </c>
      <c r="C113" s="2">
        <v>0.94481199999999999</v>
      </c>
      <c r="D113" s="2">
        <v>0.38298300000000002</v>
      </c>
      <c r="E113" s="2">
        <v>49209959.979999997</v>
      </c>
      <c r="F113" s="21">
        <v>8501562.6539999992</v>
      </c>
      <c r="G113" s="2">
        <v>2.2168369999999999</v>
      </c>
      <c r="H113" s="5">
        <v>573868.69999999995</v>
      </c>
      <c r="I113" s="35">
        <f>IF(G113 &lt; 'v1_Algo_int_model_Jan23-Ap'!ntcr, 'v1_Algo_int_model_Jan23-Ap'!base_int*100, IF(G113 &gt; 'v1_Algo_int_model_Jan23-Ap'!ctcr, 'v1_Algo_int_model_Jan23-Ap'!upper_limit_int*100, ('v1_Algo_int_model_Jan23-Ap'!base_int + ((G113 -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13" s="23">
        <f t="shared" si="0"/>
        <v>0.95</v>
      </c>
      <c r="K113" s="24">
        <f t="shared" si="1"/>
        <v>9.5</v>
      </c>
    </row>
    <row r="114" spans="1:11" ht="15.75" customHeight="1">
      <c r="A114" s="18">
        <v>45039</v>
      </c>
      <c r="B114" s="2">
        <v>1682188200</v>
      </c>
      <c r="C114" s="2">
        <v>0.95902699999999996</v>
      </c>
      <c r="D114" s="2">
        <v>0.396924</v>
      </c>
      <c r="E114" s="2">
        <v>49465623.590000004</v>
      </c>
      <c r="F114" s="21">
        <v>8510097.3640000001</v>
      </c>
      <c r="G114" s="2">
        <v>2.307153</v>
      </c>
      <c r="H114" s="5">
        <v>415034.8</v>
      </c>
      <c r="I114" s="35">
        <f>IF(G114 &lt; 'v1_Algo_int_model_Jan23-Ap'!ntcr, 'v1_Algo_int_model_Jan23-Ap'!base_int*100, IF(G114 &gt; 'v1_Algo_int_model_Jan23-Ap'!ctcr, 'v1_Algo_int_model_Jan23-Ap'!upper_limit_int*100, ('v1_Algo_int_model_Jan23-Ap'!base_int + ((G114 -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14" s="23">
        <f t="shared" si="0"/>
        <v>0.95</v>
      </c>
      <c r="K114" s="24">
        <f t="shared" si="1"/>
        <v>9.5</v>
      </c>
    </row>
    <row r="115" spans="1:11" ht="15.75" customHeight="1">
      <c r="A115" s="18">
        <v>45040</v>
      </c>
      <c r="B115" s="2">
        <v>1682274600</v>
      </c>
      <c r="C115" s="2">
        <v>0.93807600000000002</v>
      </c>
      <c r="D115" s="2">
        <v>0.389096</v>
      </c>
      <c r="E115" s="2">
        <v>49618159.289999999</v>
      </c>
      <c r="F115" s="2">
        <v>8518140.9240000006</v>
      </c>
      <c r="G115" s="2">
        <v>2.2664840000000002</v>
      </c>
      <c r="H115" s="5">
        <v>448087.5</v>
      </c>
      <c r="I115" s="35">
        <f>IF(G115 &lt; 'v1_Algo_int_model_Jan23-Ap'!ntcr, 'v1_Algo_int_model_Jan23-Ap'!base_int*100, IF(G115 &gt; 'v1_Algo_int_model_Jan23-Ap'!ctcr, 'v1_Algo_int_model_Jan23-Ap'!upper_limit_int*100, ('v1_Algo_int_model_Jan23-Ap'!base_int + ((G115 -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15" s="23">
        <f t="shared" si="0"/>
        <v>0.95</v>
      </c>
      <c r="K115" s="24">
        <f t="shared" si="1"/>
        <v>9.5</v>
      </c>
    </row>
    <row r="116" spans="1:11" ht="15.75" customHeight="1">
      <c r="A116" s="18">
        <v>45041</v>
      </c>
      <c r="B116" s="2">
        <v>1682361000</v>
      </c>
      <c r="C116" s="2">
        <v>0.93151799999999996</v>
      </c>
      <c r="D116" s="2">
        <v>0.38405099999999998</v>
      </c>
      <c r="E116" s="2">
        <v>49647379.219999999</v>
      </c>
      <c r="F116" s="2">
        <v>8530400.3190000001</v>
      </c>
      <c r="G116" s="2">
        <v>2.2351969999999999</v>
      </c>
      <c r="H116" s="5">
        <v>493237.5</v>
      </c>
      <c r="I116" s="35">
        <f>IF(G116 &lt; 'v1_Algo_int_model_Jan23-Ap'!ntcr, 'v1_Algo_int_model_Jan23-Ap'!base_int*100, IF(G116 &gt; 'v1_Algo_int_model_Jan23-Ap'!ctcr, 'v1_Algo_int_model_Jan23-Ap'!upper_limit_int*100, ('v1_Algo_int_model_Jan23-Ap'!base_int + ((G116 -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16" s="23">
        <f t="shared" si="0"/>
        <v>0.95</v>
      </c>
      <c r="K116" s="24">
        <f t="shared" si="1"/>
        <v>9.5</v>
      </c>
    </row>
    <row r="117" spans="1:11" ht="15.75" customHeight="1">
      <c r="A117" s="18">
        <v>45042</v>
      </c>
      <c r="B117" s="2">
        <v>1682447400</v>
      </c>
      <c r="C117" s="2">
        <v>0.952214</v>
      </c>
      <c r="D117" s="2">
        <v>0.39508500000000002</v>
      </c>
      <c r="E117" s="2">
        <v>49641059.560000002</v>
      </c>
      <c r="F117" s="2">
        <v>8522238.1970000006</v>
      </c>
      <c r="G117" s="2">
        <v>2.3013249999999998</v>
      </c>
      <c r="H117" s="5">
        <v>390480.6</v>
      </c>
      <c r="I117" s="35">
        <f>IF(G117 &lt; 'v1_Algo_int_model_Jan23-Ap'!ntcr, 'v1_Algo_int_model_Jan23-Ap'!base_int*100, IF(G117 &gt; 'v1_Algo_int_model_Jan23-Ap'!ctcr, 'v1_Algo_int_model_Jan23-Ap'!upper_limit_int*100, ('v1_Algo_int_model_Jan23-Ap'!base_int + ((G117 -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17" s="23">
        <f t="shared" si="0"/>
        <v>0.95</v>
      </c>
      <c r="K117" s="24">
        <f t="shared" si="1"/>
        <v>9.5</v>
      </c>
    </row>
    <row r="118" spans="1:11" ht="15.75" customHeight="1">
      <c r="A118" s="18">
        <v>45043</v>
      </c>
      <c r="B118" s="2">
        <v>1682533800</v>
      </c>
      <c r="C118" s="2">
        <v>0.96038400000000002</v>
      </c>
      <c r="D118" s="2">
        <v>0.40130100000000002</v>
      </c>
      <c r="E118" s="2">
        <v>48706236.140000001</v>
      </c>
      <c r="F118" s="2">
        <v>8355644.4589999998</v>
      </c>
      <c r="G118" s="2">
        <v>2.3392400000000002</v>
      </c>
      <c r="H118" s="5">
        <v>397715.7</v>
      </c>
      <c r="I118" s="35">
        <f>IF(G118 &lt; 'v1_Algo_int_model_Jan23-Ap'!ntcr, 'v1_Algo_int_model_Jan23-Ap'!base_int*100, IF(G118 &gt; 'v1_Algo_int_model_Jan23-Ap'!ctcr, 'v1_Algo_int_model_Jan23-Ap'!upper_limit_int*100, ('v1_Algo_int_model_Jan23-Ap'!base_int + ((G118 -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18" s="23">
        <f t="shared" si="0"/>
        <v>0.95</v>
      </c>
      <c r="K118" s="24">
        <f t="shared" si="1"/>
        <v>9.5</v>
      </c>
    </row>
    <row r="119" spans="1:11" ht="15.75" customHeight="1">
      <c r="A119" s="18">
        <v>45044</v>
      </c>
      <c r="B119" s="2">
        <v>1682620200</v>
      </c>
      <c r="C119" s="2">
        <v>0.95614600000000005</v>
      </c>
      <c r="D119" s="2">
        <v>0.41031899999999999</v>
      </c>
      <c r="E119" s="2">
        <v>48680890.990000002</v>
      </c>
      <c r="F119" s="2">
        <v>8339288.2529999996</v>
      </c>
      <c r="G119" s="2">
        <v>2.3952520000000002</v>
      </c>
      <c r="H119" s="5">
        <v>313185</v>
      </c>
      <c r="I119" s="35">
        <f>IF(G119 &lt; 'v1_Algo_int_model_Jan23-Ap'!ntcr, 'v1_Algo_int_model_Jan23-Ap'!base_int*100, IF(G119 &gt; 'v1_Algo_int_model_Jan23-Ap'!ctcr, 'v1_Algo_int_model_Jan23-Ap'!upper_limit_int*100, ('v1_Algo_int_model_Jan23-Ap'!base_int + ((G119 -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19" s="23">
        <f t="shared" si="0"/>
        <v>0.95</v>
      </c>
      <c r="K119" s="24">
        <f t="shared" si="1"/>
        <v>9.5</v>
      </c>
    </row>
    <row r="120" spans="1:11" ht="15.75" customHeight="1">
      <c r="A120" s="18">
        <v>45045</v>
      </c>
      <c r="B120" s="2">
        <v>1682706600</v>
      </c>
      <c r="C120" s="2">
        <v>0.95486499999999996</v>
      </c>
      <c r="D120" s="2">
        <v>0.40522900000000001</v>
      </c>
      <c r="E120" s="2">
        <v>48682097.170000002</v>
      </c>
      <c r="F120" s="2">
        <v>8347821.0199999996</v>
      </c>
      <c r="G120" s="2">
        <v>2.3631790000000001</v>
      </c>
      <c r="H120" s="5">
        <v>358275.3</v>
      </c>
      <c r="I120" s="35">
        <f>IF(G120 &lt; 'v1_Algo_int_model_Jan23-Ap'!ntcr, 'v1_Algo_int_model_Jan23-Ap'!base_int*100, IF(G120 &gt; 'v1_Algo_int_model_Jan23-Ap'!ctcr, 'v1_Algo_int_model_Jan23-Ap'!upper_limit_int*100, ('v1_Algo_int_model_Jan23-Ap'!base_int + ((G120 -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0" s="23">
        <f t="shared" si="0"/>
        <v>0.95</v>
      </c>
      <c r="K120" s="24">
        <f t="shared" si="1"/>
        <v>9.5</v>
      </c>
    </row>
    <row r="121" spans="1:11" ht="15.75" customHeight="1">
      <c r="A121" s="18">
        <v>45046</v>
      </c>
      <c r="B121" s="2">
        <v>1682793000</v>
      </c>
      <c r="C121" s="2">
        <v>0.95256399999999997</v>
      </c>
      <c r="D121" s="2">
        <v>0.402617</v>
      </c>
      <c r="E121" s="2">
        <v>48734764.539999999</v>
      </c>
      <c r="F121" s="2">
        <v>8355609.8959999997</v>
      </c>
      <c r="G121" s="2">
        <v>2.3482959999999999</v>
      </c>
      <c r="H121" s="5">
        <v>347426.6</v>
      </c>
      <c r="I121" s="35">
        <f>IF(G121 &lt; 'v1_Algo_int_model_Jan23-Ap'!ntcr, 'v1_Algo_int_model_Jan23-Ap'!base_int*100, IF(G121 &gt; 'v1_Algo_int_model_Jan23-Ap'!ctcr, 'v1_Algo_int_model_Jan23-Ap'!upper_limit_int*100, ('v1_Algo_int_model_Jan23-Ap'!base_int + ((G121 -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1" s="23">
        <f t="shared" si="0"/>
        <v>0.95</v>
      </c>
      <c r="K121" s="24">
        <f t="shared" si="1"/>
        <v>9.5</v>
      </c>
    </row>
    <row r="122" spans="1:11" ht="15.75" customHeight="1">
      <c r="A122" s="18">
        <v>45047</v>
      </c>
      <c r="B122" s="2">
        <v>1682879400</v>
      </c>
      <c r="C122" s="2">
        <v>0.94590600000000002</v>
      </c>
      <c r="D122" s="2">
        <v>0.39825899999999997</v>
      </c>
      <c r="E122" s="2">
        <v>48761172.880000003</v>
      </c>
      <c r="F122" s="2">
        <v>8414899.0270000007</v>
      </c>
      <c r="G122" s="2">
        <v>2.3077610000000002</v>
      </c>
      <c r="H122" s="5">
        <v>386444.2</v>
      </c>
      <c r="I122" s="35">
        <f>IF(G122 &lt; 'v1_Algo_int_model_Jan23-Ap'!ntcr, 'v1_Algo_int_model_Jan23-Ap'!base_int*100, IF(G122 &gt; 'v1_Algo_int_model_Jan23-Ap'!ctcr, 'v1_Algo_int_model_Jan23-Ap'!upper_limit_int*100, ('v1_Algo_int_model_Jan23-Ap'!base_int + ((G122 -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2" s="23">
        <f t="shared" si="0"/>
        <v>0.95</v>
      </c>
      <c r="K122" s="24">
        <f t="shared" si="1"/>
        <v>9.5</v>
      </c>
    </row>
    <row r="123" spans="1:11" ht="15.75" customHeight="1">
      <c r="A123" s="18">
        <v>45048</v>
      </c>
      <c r="B123" s="2">
        <v>1682965800</v>
      </c>
      <c r="C123" s="2">
        <v>0.94994199999999995</v>
      </c>
      <c r="D123" s="2">
        <v>0.387299</v>
      </c>
      <c r="E123" s="2">
        <v>48723571.780000001</v>
      </c>
      <c r="F123" s="2">
        <v>8412536.4220000003</v>
      </c>
      <c r="G123" s="2">
        <v>2.2431510000000001</v>
      </c>
      <c r="H123" s="5">
        <v>474080.4</v>
      </c>
      <c r="I123" s="35">
        <f>IF(G123 &lt; 'v1_Algo_int_model_Jan23-Ap'!ntcr, 'v1_Algo_int_model_Jan23-Ap'!base_int*100, IF(G123 &gt; 'v1_Algo_int_model_Jan23-Ap'!ctcr, 'v1_Algo_int_model_Jan23-Ap'!upper_limit_int*100, ('v1_Algo_int_model_Jan23-Ap'!base_int + ((G123 -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3" s="23">
        <f t="shared" si="0"/>
        <v>0.95</v>
      </c>
      <c r="K123" s="24">
        <f t="shared" si="1"/>
        <v>9.5</v>
      </c>
    </row>
    <row r="124" spans="1:11" ht="15.75" customHeight="1">
      <c r="A124" s="18">
        <v>45049</v>
      </c>
      <c r="B124" s="2">
        <v>1683052200</v>
      </c>
      <c r="C124" s="2">
        <v>0.94976700000000003</v>
      </c>
      <c r="D124" s="2">
        <v>0.391565</v>
      </c>
      <c r="E124" s="2">
        <v>48738945.039999999</v>
      </c>
      <c r="F124" s="2">
        <v>8412610.5700000003</v>
      </c>
      <c r="G124" s="2">
        <v>2.268554</v>
      </c>
      <c r="H124" s="5">
        <v>430354</v>
      </c>
      <c r="I124" s="35">
        <f>IF(G124 &lt; 'v1_Algo_int_model_Jan23-Ap'!ntcr, 'v1_Algo_int_model_Jan23-Ap'!base_int*100, IF(G124 &gt; 'v1_Algo_int_model_Jan23-Ap'!ctcr, 'v1_Algo_int_model_Jan23-Ap'!upper_limit_int*100, ('v1_Algo_int_model_Jan23-Ap'!base_int + ((G124 -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4" s="23">
        <f t="shared" si="0"/>
        <v>0.95</v>
      </c>
      <c r="K124" s="24">
        <f t="shared" si="1"/>
        <v>9.5</v>
      </c>
    </row>
    <row r="125" spans="1:11" ht="15.75" customHeight="1">
      <c r="A125" s="18">
        <v>45050</v>
      </c>
      <c r="B125" s="2">
        <v>1683138600</v>
      </c>
      <c r="C125" s="2">
        <v>0.97589700000000001</v>
      </c>
      <c r="D125" s="2">
        <v>0.39383800000000002</v>
      </c>
      <c r="E125" s="2">
        <v>48871654.700000003</v>
      </c>
      <c r="F125" s="2">
        <v>8443904.2650000006</v>
      </c>
      <c r="G125" s="2">
        <v>2.2794569999999998</v>
      </c>
      <c r="H125" s="5">
        <v>437621.4</v>
      </c>
      <c r="I125" s="35">
        <f>IF(G125 &lt; 'v1_Algo_int_model_Jan23-Ap'!ntcr, 'v1_Algo_int_model_Jan23-Ap'!base_int*100, IF(G125 &gt; 'v1_Algo_int_model_Jan23-Ap'!ctcr, 'v1_Algo_int_model_Jan23-Ap'!upper_limit_int*100, ('v1_Algo_int_model_Jan23-Ap'!base_int + ((G125 -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5" s="23">
        <f t="shared" si="0"/>
        <v>0.95</v>
      </c>
      <c r="K125" s="24">
        <f t="shared" si="1"/>
        <v>9.5</v>
      </c>
    </row>
    <row r="126" spans="1:11" ht="15.75" customHeight="1">
      <c r="A126" s="18">
        <v>45051</v>
      </c>
      <c r="B126" s="2">
        <v>1683225000</v>
      </c>
      <c r="C126" s="2">
        <v>0.96256600000000003</v>
      </c>
      <c r="D126" s="2">
        <v>0.38771</v>
      </c>
      <c r="E126" s="2">
        <v>48898970.229999997</v>
      </c>
      <c r="F126" s="2">
        <v>8449091.7579999994</v>
      </c>
      <c r="G126" s="2">
        <v>2.243865</v>
      </c>
      <c r="H126" s="5">
        <v>494474.3</v>
      </c>
      <c r="I126" s="35">
        <f>IF(G126 &lt; 'v1_Algo_int_model_Jan23-Ap'!ntcr, 'v1_Algo_int_model_Jan23-Ap'!base_int*100, IF(G126 &gt; 'v1_Algo_int_model_Jan23-Ap'!ctcr, 'v1_Algo_int_model_Jan23-Ap'!upper_limit_int*100, ('v1_Algo_int_model_Jan23-Ap'!base_int + ((G126 -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6" s="23">
        <f t="shared" si="0"/>
        <v>0.95</v>
      </c>
      <c r="K126" s="24">
        <f t="shared" si="1"/>
        <v>9.5</v>
      </c>
    </row>
    <row r="127" spans="1:11" ht="15.75" customHeight="1">
      <c r="A127" s="18">
        <v>45052</v>
      </c>
      <c r="B127" s="2">
        <v>1683311400</v>
      </c>
      <c r="C127" s="2">
        <v>0.97664899999999999</v>
      </c>
      <c r="D127" s="2">
        <v>0.39453500000000002</v>
      </c>
      <c r="E127" s="2">
        <v>48969729.729999997</v>
      </c>
      <c r="F127" s="2">
        <v>8463953.8340000007</v>
      </c>
      <c r="G127" s="2">
        <v>2.2826529999999998</v>
      </c>
      <c r="H127" s="5">
        <v>437092.8</v>
      </c>
      <c r="I127" s="35">
        <f>IF(G127 &lt; 'v1_Algo_int_model_Jan23-Ap'!ntcr, 'v1_Algo_int_model_Jan23-Ap'!base_int*100, IF(G127 &gt; 'v1_Algo_int_model_Jan23-Ap'!ctcr, 'v1_Algo_int_model_Jan23-Ap'!upper_limit_int*100, ('v1_Algo_int_model_Jan23-Ap'!base_int + ((G127 -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7" s="23">
        <f t="shared" si="0"/>
        <v>0.95</v>
      </c>
      <c r="K127" s="24">
        <f t="shared" si="1"/>
        <v>9.5</v>
      </c>
    </row>
    <row r="128" spans="1:11" ht="15.75" customHeight="1">
      <c r="A128" s="18">
        <v>45053</v>
      </c>
      <c r="B128" s="2">
        <v>1683397800</v>
      </c>
      <c r="C128" s="2">
        <v>0.95169499999999996</v>
      </c>
      <c r="D128" s="2">
        <v>0.38026100000000002</v>
      </c>
      <c r="E128" s="2">
        <v>49405668.07</v>
      </c>
      <c r="F128" s="2">
        <v>8547422.1490000002</v>
      </c>
      <c r="G128" s="2">
        <v>2.197978</v>
      </c>
      <c r="H128" s="5">
        <v>563411.80000000005</v>
      </c>
      <c r="I128" s="35">
        <f>IF(G128 &lt; 'v1_Algo_int_model_Jan23-Ap'!ntcr, 'v1_Algo_int_model_Jan23-Ap'!base_int*100, IF(G128 &gt; 'v1_Algo_int_model_Jan23-Ap'!ctcr, 'v1_Algo_int_model_Jan23-Ap'!upper_limit_int*100, ('v1_Algo_int_model_Jan23-Ap'!base_int + ((G128 -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8" s="23">
        <f t="shared" si="0"/>
        <v>0.95</v>
      </c>
      <c r="K128" s="24">
        <f t="shared" si="1"/>
        <v>9.5</v>
      </c>
    </row>
    <row r="129" spans="1:11" ht="15.75" customHeight="1">
      <c r="A129" s="18">
        <v>45054</v>
      </c>
      <c r="B129" s="2">
        <v>1683484200</v>
      </c>
      <c r="C129" s="2">
        <v>0.97578299999999996</v>
      </c>
      <c r="D129" s="2">
        <v>0.37809100000000001</v>
      </c>
      <c r="E129" s="2">
        <v>49379878.960000001</v>
      </c>
      <c r="F129" s="2">
        <v>8540051.1980000008</v>
      </c>
      <c r="G129" s="2">
        <v>2.1861799999999998</v>
      </c>
      <c r="H129" s="5">
        <v>579820.6</v>
      </c>
      <c r="I129" s="35">
        <f>IF(G129 &lt; 'v1_Algo_int_model_Jan23-Ap'!ntcr, 'v1_Algo_int_model_Jan23-Ap'!base_int*100, IF(G129 &gt; 'v1_Algo_int_model_Jan23-Ap'!ctcr, 'v1_Algo_int_model_Jan23-Ap'!upper_limit_int*100, ('v1_Algo_int_model_Jan23-Ap'!base_int + ((G129 -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29" s="23">
        <f t="shared" si="0"/>
        <v>0.95</v>
      </c>
      <c r="K129" s="24">
        <f t="shared" si="1"/>
        <v>9.5</v>
      </c>
    </row>
    <row r="130" spans="1:11" ht="15.75" customHeight="1">
      <c r="A130" s="18">
        <v>45055</v>
      </c>
      <c r="B130" s="2">
        <v>1683570600</v>
      </c>
      <c r="C130" s="2">
        <v>0.98277099999999995</v>
      </c>
      <c r="D130" s="2">
        <v>0.36614600000000003</v>
      </c>
      <c r="E130" s="2">
        <v>49496865.310000002</v>
      </c>
      <c r="F130" s="2">
        <v>8538005.8059999999</v>
      </c>
      <c r="G130" s="2">
        <v>2.122636</v>
      </c>
      <c r="H130" s="5">
        <v>673436.3</v>
      </c>
      <c r="I130" s="35">
        <f>IF(G130 &lt; 'v1_Algo_int_model_Jan23-Ap'!ntcr, 'v1_Algo_int_model_Jan23-Ap'!base_int*100, IF(G130 &gt; 'v1_Algo_int_model_Jan23-Ap'!ctcr, 'v1_Algo_int_model_Jan23-Ap'!upper_limit_int*100, ('v1_Algo_int_model_Jan23-Ap'!base_int + ((G130 -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0" s="23">
        <f t="shared" si="0"/>
        <v>0.95</v>
      </c>
      <c r="K130" s="24">
        <f t="shared" si="1"/>
        <v>9.5</v>
      </c>
    </row>
    <row r="131" spans="1:11" ht="15.75" customHeight="1">
      <c r="A131" s="18">
        <v>45056</v>
      </c>
      <c r="B131" s="2">
        <v>1683657000</v>
      </c>
      <c r="C131" s="2">
        <v>0.98085199999999995</v>
      </c>
      <c r="D131" s="2">
        <v>0.36357800000000001</v>
      </c>
      <c r="E131" s="2">
        <v>49419761.649999999</v>
      </c>
      <c r="F131" s="2">
        <v>8479956.1119999997</v>
      </c>
      <c r="G131" s="2">
        <v>2.1188720000000001</v>
      </c>
      <c r="H131" s="5">
        <v>602761.30000000005</v>
      </c>
      <c r="I131" s="35">
        <f>IF(G131 &lt; 'v1_Algo_int_model_Jan23-Ap'!ntcr, 'v1_Algo_int_model_Jan23-Ap'!base_int*100, IF(G131 &gt; 'v1_Algo_int_model_Jan23-Ap'!ctcr, 'v1_Algo_int_model_Jan23-Ap'!upper_limit_int*100, ('v1_Algo_int_model_Jan23-Ap'!base_int + ((G131 -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1" s="23">
        <f t="shared" si="0"/>
        <v>0.95</v>
      </c>
      <c r="K131" s="24">
        <f t="shared" si="1"/>
        <v>9.5</v>
      </c>
    </row>
    <row r="132" spans="1:11" ht="15.75" customHeight="1">
      <c r="A132" s="18">
        <v>45057</v>
      </c>
      <c r="B132" s="2">
        <v>1683743400</v>
      </c>
      <c r="C132" s="2">
        <v>0.97356100000000001</v>
      </c>
      <c r="D132" s="2">
        <v>0.37060900000000002</v>
      </c>
      <c r="E132" s="2">
        <v>49466682.789999999</v>
      </c>
      <c r="F132" s="2">
        <v>8500678.3849999998</v>
      </c>
      <c r="G132" s="2">
        <v>2.156628</v>
      </c>
      <c r="H132" s="5">
        <v>544914.80000000005</v>
      </c>
      <c r="I132" s="35">
        <f>IF(G132 &lt; 'v1_Algo_int_model_Jan23-Ap'!ntcr, 'v1_Algo_int_model_Jan23-Ap'!base_int*100, IF(G132 &gt; 'v1_Algo_int_model_Jan23-Ap'!ctcr, 'v1_Algo_int_model_Jan23-Ap'!upper_limit_int*100, ('v1_Algo_int_model_Jan23-Ap'!base_int + ((G132 -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2" s="23">
        <f t="shared" si="0"/>
        <v>0.95</v>
      </c>
      <c r="K132" s="24">
        <f t="shared" si="1"/>
        <v>9.5</v>
      </c>
    </row>
    <row r="133" spans="1:11" ht="15.75" customHeight="1">
      <c r="A133" s="18">
        <v>45058</v>
      </c>
      <c r="B133" s="2">
        <v>1683829800</v>
      </c>
      <c r="C133" s="2">
        <v>0.96591199999999999</v>
      </c>
      <c r="D133" s="2">
        <v>0.36062899999999998</v>
      </c>
      <c r="E133" s="2">
        <v>49800779.439999998</v>
      </c>
      <c r="F133" s="2">
        <v>8535656.3000000007</v>
      </c>
      <c r="G133" s="2">
        <v>2.1040679999999998</v>
      </c>
      <c r="H133" s="5">
        <v>602988</v>
      </c>
      <c r="I133" s="35">
        <f>IF(G133 &lt; 'v1_Algo_int_model_Jan23-Ap'!ntcr, 'v1_Algo_int_model_Jan23-Ap'!base_int*100, IF(G133 &gt; 'v1_Algo_int_model_Jan23-Ap'!ctcr, 'v1_Algo_int_model_Jan23-Ap'!upper_limit_int*100, ('v1_Algo_int_model_Jan23-Ap'!base_int + ((G133 -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3" s="23">
        <f t="shared" si="0"/>
        <v>0.95</v>
      </c>
      <c r="K133" s="24">
        <f t="shared" si="1"/>
        <v>9.5</v>
      </c>
    </row>
    <row r="134" spans="1:11" ht="15.75" customHeight="1">
      <c r="A134" s="18">
        <v>45059</v>
      </c>
      <c r="B134" s="2">
        <v>1683916200</v>
      </c>
      <c r="C134" s="2">
        <v>0.96990200000000004</v>
      </c>
      <c r="D134" s="2">
        <v>0.37081199999999997</v>
      </c>
      <c r="E134" s="2">
        <v>49837697.130000003</v>
      </c>
      <c r="F134" s="2">
        <v>8514027.6640000008</v>
      </c>
      <c r="G134" s="2">
        <v>2.1705839999999998</v>
      </c>
      <c r="H134" s="5">
        <v>436756.5</v>
      </c>
      <c r="I134" s="35">
        <f>IF(G134 &lt; 'v1_Algo_int_model_Jan23-Ap'!ntcr, 'v1_Algo_int_model_Jan23-Ap'!base_int*100, IF(G134 &gt; 'v1_Algo_int_model_Jan23-Ap'!ctcr, 'v1_Algo_int_model_Jan23-Ap'!upper_limit_int*100, ('v1_Algo_int_model_Jan23-Ap'!base_int + ((G134 -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4" s="23">
        <f t="shared" si="0"/>
        <v>0.95</v>
      </c>
      <c r="K134" s="24">
        <f t="shared" si="1"/>
        <v>9.5</v>
      </c>
    </row>
    <row r="135" spans="1:11" ht="15.75" customHeight="1">
      <c r="A135" s="18">
        <v>45060</v>
      </c>
      <c r="B135" s="2">
        <v>1684002600</v>
      </c>
      <c r="C135" s="2">
        <v>0.96429100000000001</v>
      </c>
      <c r="D135" s="2">
        <v>0.365093</v>
      </c>
      <c r="E135" s="2">
        <v>50117844.609999999</v>
      </c>
      <c r="F135" s="2">
        <v>8570010.7430000007</v>
      </c>
      <c r="G135" s="2">
        <v>2.1350820000000001</v>
      </c>
      <c r="H135" s="5">
        <v>513422</v>
      </c>
      <c r="I135" s="35">
        <f>IF(G135 &lt; 'v1_Algo_int_model_Jan23-Ap'!ntcr, 'v1_Algo_int_model_Jan23-Ap'!base_int*100, IF(G135 &gt; 'v1_Algo_int_model_Jan23-Ap'!ctcr, 'v1_Algo_int_model_Jan23-Ap'!upper_limit_int*100, ('v1_Algo_int_model_Jan23-Ap'!base_int + ((G135 -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5" s="23">
        <f t="shared" si="0"/>
        <v>0.95</v>
      </c>
      <c r="K135" s="24">
        <f t="shared" si="1"/>
        <v>9.5</v>
      </c>
    </row>
    <row r="136" spans="1:11" ht="15.75" customHeight="1">
      <c r="A136" s="18">
        <v>45061</v>
      </c>
      <c r="B136" s="2">
        <v>1684089000</v>
      </c>
      <c r="C136" s="2">
        <v>0.96430700000000003</v>
      </c>
      <c r="D136" s="2">
        <v>0.37081900000000001</v>
      </c>
      <c r="E136" s="2">
        <v>50140094.609999999</v>
      </c>
      <c r="F136" s="2">
        <v>8575485.8990000002</v>
      </c>
      <c r="G136" s="2">
        <v>2.168145</v>
      </c>
      <c r="H136" s="5">
        <v>450995.7</v>
      </c>
      <c r="I136" s="35">
        <f>IF(G136 &lt; 'v1_Algo_int_model_Jan23-Ap'!ntcr, 'v1_Algo_int_model_Jan23-Ap'!base_int*100, IF(G136 &gt; 'v1_Algo_int_model_Jan23-Ap'!ctcr, 'v1_Algo_int_model_Jan23-Ap'!upper_limit_int*100, ('v1_Algo_int_model_Jan23-Ap'!base_int + ((G136 -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6" s="23">
        <f t="shared" si="0"/>
        <v>0.95</v>
      </c>
      <c r="K136" s="24">
        <f t="shared" si="1"/>
        <v>9.5</v>
      </c>
    </row>
    <row r="137" spans="1:11" ht="15.75" customHeight="1">
      <c r="A137" s="18">
        <v>45062</v>
      </c>
      <c r="B137" s="2">
        <v>1684175400</v>
      </c>
      <c r="C137" s="2">
        <v>0.94872400000000001</v>
      </c>
      <c r="D137" s="2">
        <v>0.368085</v>
      </c>
      <c r="E137" s="2">
        <v>50209760.170000002</v>
      </c>
      <c r="F137" s="2">
        <v>8582676.9729999993</v>
      </c>
      <c r="G137" s="2">
        <v>2.1533440000000001</v>
      </c>
      <c r="H137" s="5">
        <v>478326.4</v>
      </c>
      <c r="I137" s="35">
        <f>IF(G137 &lt; 'v1_Algo_int_model_Jan23-Ap'!ntcr, 'v1_Algo_int_model_Jan23-Ap'!base_int*100, IF(G137 &gt; 'v1_Algo_int_model_Jan23-Ap'!ctcr, 'v1_Algo_int_model_Jan23-Ap'!upper_limit_int*100, ('v1_Algo_int_model_Jan23-Ap'!base_int + ((G137 -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7" s="23">
        <f t="shared" si="0"/>
        <v>0.95</v>
      </c>
      <c r="K137" s="24">
        <f t="shared" si="1"/>
        <v>9.5</v>
      </c>
    </row>
    <row r="138" spans="1:11" ht="15.75" customHeight="1">
      <c r="A138" s="18">
        <v>45063</v>
      </c>
      <c r="B138" s="2">
        <v>1684261800</v>
      </c>
      <c r="C138" s="2">
        <v>0.98165400000000003</v>
      </c>
      <c r="D138" s="2">
        <v>0.368087</v>
      </c>
      <c r="E138" s="2">
        <v>49360438.68</v>
      </c>
      <c r="F138" s="2">
        <v>8407449.5030000005</v>
      </c>
      <c r="G138" s="2">
        <v>2.1610520000000002</v>
      </c>
      <c r="H138" s="5">
        <v>472763.7</v>
      </c>
      <c r="I138" s="35">
        <f>IF(G138 &lt; 'v1_Algo_int_model_Jan23-Ap'!ntcr, 'v1_Algo_int_model_Jan23-Ap'!base_int*100, IF(G138 &gt; 'v1_Algo_int_model_Jan23-Ap'!ctcr, 'v1_Algo_int_model_Jan23-Ap'!upper_limit_int*100, ('v1_Algo_int_model_Jan23-Ap'!base_int + ((G138 -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8" s="23">
        <f t="shared" si="0"/>
        <v>0.95</v>
      </c>
      <c r="K138" s="24">
        <f t="shared" si="1"/>
        <v>9.5</v>
      </c>
    </row>
    <row r="139" spans="1:11" ht="15.75" customHeight="1">
      <c r="A139" s="18">
        <v>45064</v>
      </c>
      <c r="B139" s="2">
        <v>1684348200</v>
      </c>
      <c r="C139" s="2">
        <v>0.981657</v>
      </c>
      <c r="D139" s="2">
        <v>0.375195</v>
      </c>
      <c r="E139" s="2">
        <v>49379851.719999999</v>
      </c>
      <c r="F139" s="2">
        <v>8413156.4220000003</v>
      </c>
      <c r="G139" s="2">
        <v>2.2021549999999999</v>
      </c>
      <c r="H139" s="5">
        <v>406913.6</v>
      </c>
      <c r="I139" s="35">
        <f>IF(G139 &lt; 'v1_Algo_int_model_Jan23-Ap'!ntcr, 'v1_Algo_int_model_Jan23-Ap'!base_int*100, IF(G139 &gt; 'v1_Algo_int_model_Jan23-Ap'!ctcr, 'v1_Algo_int_model_Jan23-Ap'!upper_limit_int*100, ('v1_Algo_int_model_Jan23-Ap'!base_int + ((G139 -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39" s="23">
        <f t="shared" si="0"/>
        <v>0.95</v>
      </c>
      <c r="K139" s="24">
        <f t="shared" si="1"/>
        <v>9.5</v>
      </c>
    </row>
    <row r="140" spans="1:11" ht="15.75" customHeight="1">
      <c r="A140" s="18">
        <v>45065</v>
      </c>
      <c r="B140" s="2">
        <v>1684434600</v>
      </c>
      <c r="C140" s="2">
        <v>0.97110799999999997</v>
      </c>
      <c r="D140" s="2">
        <v>0.37273899999999999</v>
      </c>
      <c r="E140" s="2">
        <v>49455601.880000003</v>
      </c>
      <c r="F140" s="2">
        <v>8450617.0010000002</v>
      </c>
      <c r="G140" s="2">
        <v>2.1813829999999998</v>
      </c>
      <c r="H140" s="5">
        <v>448803.7</v>
      </c>
      <c r="I140" s="35">
        <f>IF(G140 &lt; 'v1_Algo_int_model_Jan23-Ap'!ntcr, 'v1_Algo_int_model_Jan23-Ap'!base_int*100, IF(G140 &gt; 'v1_Algo_int_model_Jan23-Ap'!ctcr, 'v1_Algo_int_model_Jan23-Ap'!upper_limit_int*100, ('v1_Algo_int_model_Jan23-Ap'!base_int + ((G140 -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0" s="23">
        <f t="shared" si="0"/>
        <v>0.95</v>
      </c>
      <c r="K140" s="24">
        <f t="shared" si="1"/>
        <v>9.5</v>
      </c>
    </row>
    <row r="141" spans="1:11" ht="15.75" customHeight="1">
      <c r="A141" s="18">
        <v>45066</v>
      </c>
      <c r="B141" s="2">
        <v>1684521000</v>
      </c>
      <c r="C141" s="2">
        <v>0.95699699999999999</v>
      </c>
      <c r="D141" s="2">
        <v>0.36859900000000001</v>
      </c>
      <c r="E141" s="2">
        <v>49501538.82</v>
      </c>
      <c r="F141" s="2">
        <v>8459942.1180000007</v>
      </c>
      <c r="G141" s="2">
        <v>2.1567780000000001</v>
      </c>
      <c r="H141" s="5">
        <v>495157.1</v>
      </c>
      <c r="I141" s="35">
        <f>IF(G141 &lt; 'v1_Algo_int_model_Jan23-Ap'!ntcr, 'v1_Algo_int_model_Jan23-Ap'!base_int*100, IF(G141 &gt; 'v1_Algo_int_model_Jan23-Ap'!ctcr, 'v1_Algo_int_model_Jan23-Ap'!upper_limit_int*100, ('v1_Algo_int_model_Jan23-Ap'!base_int + ((G141 -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1" s="23">
        <f t="shared" si="0"/>
        <v>0.95</v>
      </c>
      <c r="K141" s="24">
        <f t="shared" si="1"/>
        <v>9.5</v>
      </c>
    </row>
    <row r="142" spans="1:11" ht="15.75" customHeight="1">
      <c r="A142" s="18">
        <v>45067</v>
      </c>
      <c r="B142" s="2">
        <v>1684607400</v>
      </c>
      <c r="C142" s="2">
        <v>0.966194</v>
      </c>
      <c r="D142" s="2">
        <v>0.36646800000000002</v>
      </c>
      <c r="E142" s="2">
        <v>50868677.159999996</v>
      </c>
      <c r="F142" s="2">
        <v>8708619.5549999997</v>
      </c>
      <c r="G142" s="2">
        <v>2.1406079999999998</v>
      </c>
      <c r="H142" s="5">
        <v>516772.8</v>
      </c>
      <c r="I142" s="35">
        <f>IF(G142 &lt; 'v1_Algo_int_model_Jan23-Ap'!ntcr, 'v1_Algo_int_model_Jan23-Ap'!base_int*100, IF(G142 &gt; 'v1_Algo_int_model_Jan23-Ap'!ctcr, 'v1_Algo_int_model_Jan23-Ap'!upper_limit_int*100, ('v1_Algo_int_model_Jan23-Ap'!base_int + ((G142 -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2" s="23">
        <f t="shared" si="0"/>
        <v>0.95</v>
      </c>
      <c r="K142" s="24">
        <f t="shared" si="1"/>
        <v>9.5</v>
      </c>
    </row>
    <row r="143" spans="1:11" ht="15.75" customHeight="1">
      <c r="A143" s="18">
        <v>45068</v>
      </c>
      <c r="B143" s="2">
        <v>1684693800</v>
      </c>
      <c r="C143" s="2">
        <v>0.971966</v>
      </c>
      <c r="D143" s="2">
        <v>0.36109400000000003</v>
      </c>
      <c r="E143" s="2">
        <v>51209185.850000001</v>
      </c>
      <c r="F143" s="2">
        <v>8779424.2679999992</v>
      </c>
      <c r="G143" s="2">
        <v>2.1062120000000002</v>
      </c>
      <c r="H143" s="5">
        <v>599358.1</v>
      </c>
      <c r="I143" s="35">
        <f>IF(G143 &lt; 'v1_Algo_int_model_Jan23-Ap'!ntcr, 'v1_Algo_int_model_Jan23-Ap'!base_int*100, IF(G143 &gt; 'v1_Algo_int_model_Jan23-Ap'!ctcr, 'v1_Algo_int_model_Jan23-Ap'!upper_limit_int*100, ('v1_Algo_int_model_Jan23-Ap'!base_int + ((G143 -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3" s="23">
        <f t="shared" si="0"/>
        <v>0.95</v>
      </c>
      <c r="K143" s="24">
        <f t="shared" si="1"/>
        <v>9.5</v>
      </c>
    </row>
    <row r="144" spans="1:11" ht="15.75" customHeight="1">
      <c r="A144" s="18">
        <v>45069</v>
      </c>
      <c r="B144" s="2">
        <v>1684780200</v>
      </c>
      <c r="C144" s="2">
        <v>0.960928</v>
      </c>
      <c r="D144" s="2">
        <v>0.36824600000000002</v>
      </c>
      <c r="E144" s="2">
        <v>51575878.939999998</v>
      </c>
      <c r="F144" s="2">
        <v>8853014.9000000004</v>
      </c>
      <c r="G144" s="2">
        <v>2.145327</v>
      </c>
      <c r="H144" s="5">
        <v>513227.3</v>
      </c>
      <c r="I144" s="35">
        <f>IF(G144 &lt; 'v1_Algo_int_model_Jan23-Ap'!ntcr, 'v1_Algo_int_model_Jan23-Ap'!base_int*100, IF(G144 &gt; 'v1_Algo_int_model_Jan23-Ap'!ctcr, 'v1_Algo_int_model_Jan23-Ap'!upper_limit_int*100, ('v1_Algo_int_model_Jan23-Ap'!base_int + ((G144 -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4" s="23">
        <f t="shared" si="0"/>
        <v>0.95</v>
      </c>
      <c r="K144" s="24">
        <f t="shared" si="1"/>
        <v>9.5</v>
      </c>
    </row>
    <row r="145" spans="1:11" ht="15.75" customHeight="1">
      <c r="A145" s="18">
        <v>45070</v>
      </c>
      <c r="B145" s="2">
        <v>1684866600</v>
      </c>
      <c r="C145" s="2">
        <v>0.97269300000000003</v>
      </c>
      <c r="D145" s="2">
        <v>0.370583</v>
      </c>
      <c r="E145" s="2">
        <v>51685659.689999998</v>
      </c>
      <c r="F145" s="2">
        <v>8900302.1659999993</v>
      </c>
      <c r="G145" s="2">
        <v>2.1520419999999998</v>
      </c>
      <c r="H145" s="5">
        <v>534126.80000000005</v>
      </c>
      <c r="I145" s="35">
        <f>IF(G145 &lt; 'v1_Algo_int_model_Jan23-Ap'!ntcr, 'v1_Algo_int_model_Jan23-Ap'!base_int*100, IF(G145 &gt; 'v1_Algo_int_model_Jan23-Ap'!ctcr, 'v1_Algo_int_model_Jan23-Ap'!upper_limit_int*100, ('v1_Algo_int_model_Jan23-Ap'!base_int + ((G145 -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5" s="23">
        <f t="shared" si="0"/>
        <v>0.95</v>
      </c>
      <c r="K145" s="24">
        <f t="shared" si="1"/>
        <v>9.5</v>
      </c>
    </row>
    <row r="146" spans="1:11" ht="15.75" customHeight="1">
      <c r="A146" s="18">
        <v>45071</v>
      </c>
      <c r="B146" s="2">
        <v>1684953000</v>
      </c>
      <c r="C146" s="2">
        <v>0.976962</v>
      </c>
      <c r="D146" s="2">
        <v>0.36448599999999998</v>
      </c>
      <c r="E146" s="2">
        <v>51729763.280000001</v>
      </c>
      <c r="F146" s="2">
        <v>8912179.7799999993</v>
      </c>
      <c r="G146" s="2">
        <v>2.1156190000000001</v>
      </c>
      <c r="H146" s="5">
        <v>609266.19999999995</v>
      </c>
      <c r="I146" s="35">
        <f>IF(G146 &lt; 'v1_Algo_int_model_Jan23-Ap'!ntcr, 'v1_Algo_int_model_Jan23-Ap'!base_int*100, IF(G146 &gt; 'v1_Algo_int_model_Jan23-Ap'!ctcr, 'v1_Algo_int_model_Jan23-Ap'!upper_limit_int*100, ('v1_Algo_int_model_Jan23-Ap'!base_int + ((G146 -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6" s="23">
        <f t="shared" si="0"/>
        <v>0.95</v>
      </c>
      <c r="K146" s="24">
        <f t="shared" si="1"/>
        <v>9.5</v>
      </c>
    </row>
    <row r="147" spans="1:11" ht="15.75" customHeight="1">
      <c r="A147" s="18">
        <v>45072</v>
      </c>
      <c r="B147" s="2">
        <v>1685039400</v>
      </c>
      <c r="C147" s="2">
        <v>0.96650400000000003</v>
      </c>
      <c r="D147" s="2">
        <v>0.35855700000000001</v>
      </c>
      <c r="E147" s="2">
        <v>51755201.030000001</v>
      </c>
      <c r="F147" s="2">
        <v>8896521.9370000008</v>
      </c>
      <c r="G147" s="2">
        <v>2.085893</v>
      </c>
      <c r="H147" s="5">
        <v>644068</v>
      </c>
      <c r="I147" s="35">
        <f>IF(G147 &lt; 'v1_Algo_int_model_Jan23-Ap'!ntcr, 'v1_Algo_int_model_Jan23-Ap'!base_int*100, IF(G147 &gt; 'v1_Algo_int_model_Jan23-Ap'!ctcr, 'v1_Algo_int_model_Jan23-Ap'!upper_limit_int*100, ('v1_Algo_int_model_Jan23-Ap'!base_int + ((G147 -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7" s="23">
        <f t="shared" si="0"/>
        <v>0.95</v>
      </c>
      <c r="K147" s="24">
        <f t="shared" si="1"/>
        <v>9.5</v>
      </c>
    </row>
    <row r="148" spans="1:11" ht="15.75" customHeight="1">
      <c r="A148" s="18">
        <v>45073</v>
      </c>
      <c r="B148" s="2">
        <v>1685125800</v>
      </c>
      <c r="C148" s="2">
        <v>0.96545499999999995</v>
      </c>
      <c r="D148" s="2">
        <v>0.36299799999999999</v>
      </c>
      <c r="E148" s="2">
        <v>51823538.899999999</v>
      </c>
      <c r="F148" s="2">
        <v>8910349.1500000004</v>
      </c>
      <c r="G148" s="2">
        <v>2.1112350000000002</v>
      </c>
      <c r="H148" s="5">
        <v>592832.9</v>
      </c>
      <c r="I148" s="35">
        <f>IF(G148 &lt; 'v1_Algo_int_model_Jan23-Ap'!ntcr, 'v1_Algo_int_model_Jan23-Ap'!base_int*100, IF(G148 &gt; 'v1_Algo_int_model_Jan23-Ap'!ctcr, 'v1_Algo_int_model_Jan23-Ap'!upper_limit_int*100, ('v1_Algo_int_model_Jan23-Ap'!base_int + ((G148 -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8" s="23">
        <f t="shared" si="0"/>
        <v>0.95</v>
      </c>
      <c r="K148" s="24">
        <f t="shared" si="1"/>
        <v>9.5</v>
      </c>
    </row>
    <row r="149" spans="1:11" ht="15.75" customHeight="1">
      <c r="A149" s="18">
        <v>45074</v>
      </c>
      <c r="B149" s="2">
        <v>1685212200</v>
      </c>
      <c r="C149" s="2">
        <v>0.983491</v>
      </c>
      <c r="D149" s="2">
        <v>0.36705199999999999</v>
      </c>
      <c r="E149" s="2">
        <v>52829863.880000003</v>
      </c>
      <c r="F149" s="2">
        <v>9090013.9839999992</v>
      </c>
      <c r="G149" s="2">
        <v>2.133254</v>
      </c>
      <c r="H149" s="5">
        <v>538489.59999999998</v>
      </c>
      <c r="I149" s="35">
        <f>IF(G149 &lt; 'v1_Algo_int_model_Jan23-Ap'!ntcr, 'v1_Algo_int_model_Jan23-Ap'!base_int*100, IF(G149 &gt; 'v1_Algo_int_model_Jan23-Ap'!ctcr, 'v1_Algo_int_model_Jan23-Ap'!upper_limit_int*100, ('v1_Algo_int_model_Jan23-Ap'!base_int + ((G149 -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49" s="23">
        <f t="shared" si="0"/>
        <v>0.95</v>
      </c>
      <c r="K149" s="24">
        <f t="shared" si="1"/>
        <v>9.5</v>
      </c>
    </row>
    <row r="150" spans="1:11" ht="15.75" customHeight="1">
      <c r="A150" s="18">
        <v>45075</v>
      </c>
      <c r="B150" s="2">
        <v>1685298600</v>
      </c>
      <c r="C150" s="2">
        <v>0.99687999999999999</v>
      </c>
      <c r="D150" s="2">
        <v>0.383357</v>
      </c>
      <c r="E150" s="2">
        <v>52848665.810000002</v>
      </c>
      <c r="F150" s="2">
        <v>9108509.5309999995</v>
      </c>
      <c r="G150" s="2">
        <v>2.2242829999999998</v>
      </c>
      <c r="H150" s="5">
        <v>399897.2</v>
      </c>
      <c r="I150" s="35">
        <f>IF(G150 &lt; 'v1_Algo_int_model_Jan23-Ap'!ntcr, 'v1_Algo_int_model_Jan23-Ap'!base_int*100, IF(G150 &gt; 'v1_Algo_int_model_Jan23-Ap'!ctcr, 'v1_Algo_int_model_Jan23-Ap'!upper_limit_int*100, ('v1_Algo_int_model_Jan23-Ap'!base_int + ((G150 -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0" s="23">
        <f t="shared" si="0"/>
        <v>0.95</v>
      </c>
      <c r="K150" s="24">
        <f t="shared" si="1"/>
        <v>9.5</v>
      </c>
    </row>
    <row r="151" spans="1:11" ht="15.75" customHeight="1">
      <c r="A151" s="18">
        <v>45076</v>
      </c>
      <c r="B151" s="2">
        <v>1685385000</v>
      </c>
      <c r="C151" s="2">
        <v>0.987174</v>
      </c>
      <c r="D151" s="2">
        <v>0.37900299999999998</v>
      </c>
      <c r="E151" s="2">
        <v>53820234.350000001</v>
      </c>
      <c r="F151" s="2">
        <v>9353286.523</v>
      </c>
      <c r="G151" s="2">
        <v>2.180841</v>
      </c>
      <c r="H151" s="5">
        <v>546417.80000000005</v>
      </c>
      <c r="I151" s="35">
        <f>IF(G151 &lt; 'v1_Algo_int_model_Jan23-Ap'!ntcr, 'v1_Algo_int_model_Jan23-Ap'!base_int*100, IF(G151 &gt; 'v1_Algo_int_model_Jan23-Ap'!ctcr, 'v1_Algo_int_model_Jan23-Ap'!upper_limit_int*100, ('v1_Algo_int_model_Jan23-Ap'!base_int + ((G151 -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1" s="23">
        <f t="shared" si="0"/>
        <v>0.95</v>
      </c>
      <c r="K151" s="24">
        <f t="shared" si="1"/>
        <v>9.5</v>
      </c>
    </row>
    <row r="152" spans="1:11" ht="15.75" customHeight="1">
      <c r="A152" s="18">
        <v>45077</v>
      </c>
      <c r="B152" s="2">
        <v>1685471400</v>
      </c>
      <c r="C152" s="2">
        <v>0.98446100000000003</v>
      </c>
      <c r="D152" s="2">
        <v>0.37798100000000001</v>
      </c>
      <c r="E152" s="2">
        <v>54031940.140000001</v>
      </c>
      <c r="F152" s="2">
        <v>9417126.3369999994</v>
      </c>
      <c r="G152" s="2">
        <v>2.1687129999999999</v>
      </c>
      <c r="H152" s="5">
        <v>570815.1</v>
      </c>
      <c r="I152" s="35">
        <f>IF(G152 &lt; 'v1_Algo_int_model_Jan23-Ap'!ntcr, 'v1_Algo_int_model_Jan23-Ap'!base_int*100, IF(G152 &gt; 'v1_Algo_int_model_Jan23-Ap'!ctcr, 'v1_Algo_int_model_Jan23-Ap'!upper_limit_int*100, ('v1_Algo_int_model_Jan23-Ap'!base_int + ((G152 -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2" s="23">
        <f t="shared" si="0"/>
        <v>0.95</v>
      </c>
      <c r="K152" s="24">
        <f t="shared" si="1"/>
        <v>9.5</v>
      </c>
    </row>
    <row r="153" spans="1:11" ht="15.75" customHeight="1">
      <c r="A153" s="18">
        <v>45078</v>
      </c>
      <c r="B153" s="2">
        <v>1685557800</v>
      </c>
      <c r="C153" s="2">
        <v>0.99431899999999995</v>
      </c>
      <c r="D153" s="2">
        <v>0.37508599999999997</v>
      </c>
      <c r="E153" s="2">
        <v>54175945.359999999</v>
      </c>
      <c r="F153" s="2">
        <v>9459103.9130000006</v>
      </c>
      <c r="G153" s="2">
        <v>2.148263</v>
      </c>
      <c r="H153" s="5">
        <v>634925.5</v>
      </c>
      <c r="I153" s="35">
        <f>IF(G153 &lt; 'v1_Algo_int_model_Jan23-Ap'!ntcr, 'v1_Algo_int_model_Jan23-Ap'!base_int*100, IF(G153 &gt; 'v1_Algo_int_model_Jan23-Ap'!ctcr, 'v1_Algo_int_model_Jan23-Ap'!upper_limit_int*100, ('v1_Algo_int_model_Jan23-Ap'!base_int + ((G153 -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3" s="23">
        <f t="shared" si="0"/>
        <v>0.95</v>
      </c>
      <c r="K153" s="24">
        <f t="shared" si="1"/>
        <v>9.5</v>
      </c>
    </row>
    <row r="154" spans="1:11" ht="15.75" customHeight="1">
      <c r="A154" s="18">
        <v>45079</v>
      </c>
      <c r="B154" s="2">
        <v>1685644200</v>
      </c>
      <c r="C154" s="2">
        <v>1.0030790000000001</v>
      </c>
      <c r="D154" s="2">
        <v>0.36517500000000003</v>
      </c>
      <c r="E154" s="2">
        <v>56115939.399999999</v>
      </c>
      <c r="F154" s="2">
        <v>9539536.9480000008</v>
      </c>
      <c r="G154" s="2">
        <v>2.1481270000000001</v>
      </c>
      <c r="H154" s="5">
        <v>729403.6</v>
      </c>
      <c r="I154" s="35">
        <f>IF(G154 &lt; 'v1_Algo_int_model_Jan23-Ap'!ntcr, 'v1_Algo_int_model_Jan23-Ap'!base_int*100, IF(G154 &gt; 'v1_Algo_int_model_Jan23-Ap'!ctcr, 'v1_Algo_int_model_Jan23-Ap'!upper_limit_int*100, ('v1_Algo_int_model_Jan23-Ap'!base_int + ((G154 -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4" s="23">
        <f t="shared" si="0"/>
        <v>0.95</v>
      </c>
      <c r="K154" s="24">
        <f t="shared" si="1"/>
        <v>9.5</v>
      </c>
    </row>
    <row r="155" spans="1:11" ht="15.75" customHeight="1">
      <c r="A155" s="18">
        <v>45080</v>
      </c>
      <c r="B155" s="2">
        <v>1685730600</v>
      </c>
      <c r="C155" s="2">
        <v>1.012734</v>
      </c>
      <c r="D155" s="2">
        <v>0.37848999999999999</v>
      </c>
      <c r="E155" s="2">
        <v>56447489.780000001</v>
      </c>
      <c r="F155" s="2">
        <v>9630183.6439999994</v>
      </c>
      <c r="G155" s="2">
        <v>2.2185260000000002</v>
      </c>
      <c r="H155" s="5">
        <v>573863.9</v>
      </c>
      <c r="I155" s="35">
        <f>IF(G155 &lt; 'v1_Algo_int_model_Jan23-Ap'!ntcr, 'v1_Algo_int_model_Jan23-Ap'!base_int*100, IF(G155 &gt; 'v1_Algo_int_model_Jan23-Ap'!ctcr, 'v1_Algo_int_model_Jan23-Ap'!upper_limit_int*100, ('v1_Algo_int_model_Jan23-Ap'!base_int + ((G155 -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5" s="23">
        <f t="shared" si="0"/>
        <v>0.95</v>
      </c>
      <c r="K155" s="24">
        <f t="shared" si="1"/>
        <v>9.5</v>
      </c>
    </row>
    <row r="156" spans="1:11" ht="15.75" customHeight="1">
      <c r="A156" s="18">
        <v>45081</v>
      </c>
      <c r="B156" s="2">
        <v>1685817000</v>
      </c>
      <c r="C156" s="2">
        <v>1.0194019999999999</v>
      </c>
      <c r="D156" s="2">
        <v>0.375948</v>
      </c>
      <c r="E156" s="2">
        <v>57082799.329999998</v>
      </c>
      <c r="F156" s="2">
        <v>9760826.0399999991</v>
      </c>
      <c r="G156" s="2">
        <v>2.198601</v>
      </c>
      <c r="H156" s="5">
        <v>651287.80000000005</v>
      </c>
      <c r="I156" s="35">
        <f>IF(G156 &lt; 'v1_Algo_int_model_Jan23-Ap'!ntcr, 'v1_Algo_int_model_Jan23-Ap'!base_int*100, IF(G156 &gt; 'v1_Algo_int_model_Jan23-Ap'!ctcr, 'v1_Algo_int_model_Jan23-Ap'!upper_limit_int*100, ('v1_Algo_int_model_Jan23-Ap'!base_int + ((G156 -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6" s="23">
        <f t="shared" si="0"/>
        <v>0.95</v>
      </c>
      <c r="K156" s="24">
        <f t="shared" si="1"/>
        <v>9.5</v>
      </c>
    </row>
    <row r="157" spans="1:11" ht="15.75" customHeight="1">
      <c r="A157" s="18">
        <v>45082</v>
      </c>
      <c r="B157" s="2">
        <v>1685903400</v>
      </c>
      <c r="C157" s="2">
        <v>1.008445</v>
      </c>
      <c r="D157" s="2">
        <v>0.37862499999999999</v>
      </c>
      <c r="E157" s="2">
        <v>57170661.229999997</v>
      </c>
      <c r="F157" s="2">
        <v>9791926.4120000005</v>
      </c>
      <c r="G157" s="2">
        <v>2.2106210000000002</v>
      </c>
      <c r="H157" s="5">
        <v>660686</v>
      </c>
      <c r="I157" s="35">
        <f>IF(G157 &lt; 'v1_Algo_int_model_Jan23-Ap'!ntcr, 'v1_Algo_int_model_Jan23-Ap'!base_int*100, IF(G157 &gt; 'v1_Algo_int_model_Jan23-Ap'!ctcr, 'v1_Algo_int_model_Jan23-Ap'!upper_limit_int*100, ('v1_Algo_int_model_Jan23-Ap'!base_int + ((G157 -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7" s="23">
        <f t="shared" si="0"/>
        <v>0.95</v>
      </c>
      <c r="K157" s="24">
        <f t="shared" si="1"/>
        <v>9.5</v>
      </c>
    </row>
    <row r="158" spans="1:11" ht="15.75" customHeight="1">
      <c r="A158" s="18">
        <v>45083</v>
      </c>
      <c r="B158" s="2">
        <v>1685989800</v>
      </c>
      <c r="C158" s="2">
        <v>0.98031000000000001</v>
      </c>
      <c r="D158" s="2">
        <v>0.35208</v>
      </c>
      <c r="E158" s="2">
        <v>57945763.759999998</v>
      </c>
      <c r="F158" s="2">
        <v>9906158.5179999992</v>
      </c>
      <c r="G158" s="2">
        <v>2.0594809999999999</v>
      </c>
      <c r="H158" s="5">
        <v>1006361</v>
      </c>
      <c r="I158" s="35">
        <f>IF(G158 &lt; 'v1_Algo_int_model_Jan23-Ap'!ntcr, 'v1_Algo_int_model_Jan23-Ap'!base_int*100, IF(G158 &gt; 'v1_Algo_int_model_Jan23-Ap'!ctcr, 'v1_Algo_int_model_Jan23-Ap'!upper_limit_int*100, ('v1_Algo_int_model_Jan23-Ap'!base_int + ((G158 -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8" s="23">
        <f t="shared" si="0"/>
        <v>0.95</v>
      </c>
      <c r="K158" s="24">
        <f t="shared" si="1"/>
        <v>9.5</v>
      </c>
    </row>
    <row r="159" spans="1:11" ht="15.75" customHeight="1">
      <c r="A159" s="18">
        <v>45084</v>
      </c>
      <c r="B159" s="2">
        <v>1686076200</v>
      </c>
      <c r="C159" s="2">
        <v>0.98464700000000005</v>
      </c>
      <c r="D159" s="2">
        <v>0.354105</v>
      </c>
      <c r="E159" s="2">
        <v>64290625.530000001</v>
      </c>
      <c r="F159" s="2">
        <v>11561173.43</v>
      </c>
      <c r="G159" s="2">
        <v>1.9691449999999999</v>
      </c>
      <c r="H159" s="5">
        <v>997698.6</v>
      </c>
      <c r="I159" s="35">
        <f>IF(G159 &lt; 'v1_Algo_int_model_Jan23-Ap'!ntcr, 'v1_Algo_int_model_Jan23-Ap'!base_int*100, IF(G159 &gt; 'v1_Algo_int_model_Jan23-Ap'!ctcr, 'v1_Algo_int_model_Jan23-Ap'!upper_limit_int*100, ('v1_Algo_int_model_Jan23-Ap'!base_int + ((G159 -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59" s="23">
        <f t="shared" si="0"/>
        <v>0.95</v>
      </c>
      <c r="K159" s="24">
        <f t="shared" si="1"/>
        <v>9.5</v>
      </c>
    </row>
    <row r="160" spans="1:11" ht="15.75" customHeight="1">
      <c r="A160" s="18">
        <v>45085</v>
      </c>
      <c r="B160" s="2">
        <v>1686162600</v>
      </c>
      <c r="C160" s="2">
        <v>0.98849900000000002</v>
      </c>
      <c r="D160" s="2">
        <v>0.32239099999999998</v>
      </c>
      <c r="E160" s="2">
        <v>64358320</v>
      </c>
      <c r="F160" s="2">
        <v>11311852.6</v>
      </c>
      <c r="G160" s="2">
        <v>1.83423</v>
      </c>
      <c r="H160" s="5">
        <v>1416249</v>
      </c>
      <c r="I160" s="35">
        <f>IF(G160 &lt; 'v1_Algo_int_model_Jan23-Ap'!ntcr, 'v1_Algo_int_model_Jan23-Ap'!base_int*100, IF(G160 &gt; 'v1_Algo_int_model_Jan23-Ap'!ctcr, 'v1_Algo_int_model_Jan23-Ap'!upper_limit_int*100, ('v1_Algo_int_model_Jan23-Ap'!base_int + ((G160 -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0" s="23">
        <f t="shared" si="0"/>
        <v>0.95</v>
      </c>
      <c r="K160" s="24">
        <f t="shared" si="1"/>
        <v>9.5</v>
      </c>
    </row>
    <row r="161" spans="1:11" ht="15.75" customHeight="1">
      <c r="A161" s="18">
        <v>45086</v>
      </c>
      <c r="B161" s="2">
        <v>1686249000</v>
      </c>
      <c r="C161" s="2">
        <v>0.989259</v>
      </c>
      <c r="D161" s="2">
        <v>0.32316699999999998</v>
      </c>
      <c r="E161" s="2">
        <v>65781900.390000001</v>
      </c>
      <c r="F161" s="2">
        <v>11428576.92</v>
      </c>
      <c r="G161" s="2">
        <v>1.8601209999999999</v>
      </c>
      <c r="H161" s="5">
        <v>1174220</v>
      </c>
      <c r="I161" s="35">
        <f>IF(G161 &lt; 'v1_Algo_int_model_Jan23-Ap'!ntcr, 'v1_Algo_int_model_Jan23-Ap'!base_int*100, IF(G161 &gt; 'v1_Algo_int_model_Jan23-Ap'!ctcr, 'v1_Algo_int_model_Jan23-Ap'!upper_limit_int*100, ('v1_Algo_int_model_Jan23-Ap'!base_int + ((G161 -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1" s="23">
        <f t="shared" si="0"/>
        <v>0.95</v>
      </c>
      <c r="K161" s="24">
        <f t="shared" si="1"/>
        <v>9.5</v>
      </c>
    </row>
    <row r="162" spans="1:11" ht="15.75" customHeight="1">
      <c r="A162" s="18">
        <v>45087</v>
      </c>
      <c r="B162" s="2">
        <v>1686335400</v>
      </c>
      <c r="C162" s="2">
        <v>1.0149820000000001</v>
      </c>
      <c r="D162" s="2">
        <v>0.29522199999999998</v>
      </c>
      <c r="E162" s="2">
        <v>65925726.869999997</v>
      </c>
      <c r="F162" s="2">
        <v>11328015.699999999</v>
      </c>
      <c r="G162" s="2">
        <v>1.718105</v>
      </c>
      <c r="H162" s="5">
        <v>2709323</v>
      </c>
      <c r="I162" s="35">
        <f>IF(G162 &lt; 'v1_Algo_int_model_Jan23-Ap'!ntcr, 'v1_Algo_int_model_Jan23-Ap'!base_int*100, IF(G162 &gt; 'v1_Algo_int_model_Jan23-Ap'!ctcr, 'v1_Algo_int_model_Jan23-Ap'!upper_limit_int*100, ('v1_Algo_int_model_Jan23-Ap'!base_int + ((G162 -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2" s="23">
        <f t="shared" si="0"/>
        <v>0.95</v>
      </c>
      <c r="K162" s="24">
        <f t="shared" si="1"/>
        <v>9.5</v>
      </c>
    </row>
    <row r="163" spans="1:11" ht="15.75" customHeight="1">
      <c r="A163" s="18">
        <v>45088</v>
      </c>
      <c r="B163" s="2">
        <v>1686421800</v>
      </c>
      <c r="C163" s="2">
        <v>0.98027900000000001</v>
      </c>
      <c r="D163" s="2">
        <v>0.27631</v>
      </c>
      <c r="E163" s="2">
        <v>70896609.620000005</v>
      </c>
      <c r="F163" s="2">
        <v>9952827.7259999998</v>
      </c>
      <c r="G163" s="2">
        <v>1.968229</v>
      </c>
      <c r="H163" s="5">
        <v>711779.8</v>
      </c>
      <c r="I163" s="35">
        <f>IF(G163 &lt; 'v1_Algo_int_model_Jan23-Ap'!ntcr, 'v1_Algo_int_model_Jan23-Ap'!base_int*100, IF(G163 &gt; 'v1_Algo_int_model_Jan23-Ap'!ctcr, 'v1_Algo_int_model_Jan23-Ap'!upper_limit_int*100, ('v1_Algo_int_model_Jan23-Ap'!base_int + ((G163 -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3" s="23">
        <f t="shared" si="0"/>
        <v>0.95</v>
      </c>
      <c r="K163" s="24">
        <f t="shared" si="1"/>
        <v>9.5</v>
      </c>
    </row>
    <row r="164" spans="1:11" ht="15.75" customHeight="1">
      <c r="A164" s="18">
        <v>45089</v>
      </c>
      <c r="B164" s="2">
        <v>1686508200</v>
      </c>
      <c r="C164" s="2">
        <v>0.98510600000000004</v>
      </c>
      <c r="D164" s="2">
        <v>0.272899</v>
      </c>
      <c r="E164" s="2">
        <v>70853201.159999996</v>
      </c>
      <c r="F164" s="2">
        <v>8581659.273</v>
      </c>
      <c r="G164" s="2">
        <v>2.2531500000000002</v>
      </c>
      <c r="H164" s="5">
        <v>272201</v>
      </c>
      <c r="I164" s="35">
        <f>IF(G164 &lt; 'v1_Algo_int_model_Jan23-Ap'!ntcr, 'v1_Algo_int_model_Jan23-Ap'!base_int*100, IF(G164 &gt; 'v1_Algo_int_model_Jan23-Ap'!ctcr, 'v1_Algo_int_model_Jan23-Ap'!upper_limit_int*100, ('v1_Algo_int_model_Jan23-Ap'!base_int + ((G164 -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4" s="23">
        <f t="shared" si="0"/>
        <v>0.95</v>
      </c>
      <c r="K164" s="24">
        <f t="shared" si="1"/>
        <v>9.5</v>
      </c>
    </row>
    <row r="165" spans="1:11" ht="15.75" customHeight="1">
      <c r="A165" s="18">
        <v>45090</v>
      </c>
      <c r="B165" s="2">
        <v>1686594600</v>
      </c>
      <c r="C165" s="2">
        <v>1.0120359999999999</v>
      </c>
      <c r="D165" s="2">
        <v>0.27565699999999999</v>
      </c>
      <c r="E165" s="2">
        <v>70859137.629999995</v>
      </c>
      <c r="F165" s="2">
        <v>8660791.4969999995</v>
      </c>
      <c r="G165" s="2">
        <v>2.255315</v>
      </c>
      <c r="H165" s="5">
        <v>300691.5</v>
      </c>
      <c r="I165" s="35">
        <f>IF(G165 &lt; 'v1_Algo_int_model_Jan23-Ap'!ntcr, 'v1_Algo_int_model_Jan23-Ap'!base_int*100, IF(G165 &gt; 'v1_Algo_int_model_Jan23-Ap'!ctcr, 'v1_Algo_int_model_Jan23-Ap'!upper_limit_int*100, ('v1_Algo_int_model_Jan23-Ap'!base_int + ((G165 -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5" s="23">
        <f t="shared" si="0"/>
        <v>0.95</v>
      </c>
      <c r="K165" s="24">
        <f t="shared" si="1"/>
        <v>9.5</v>
      </c>
    </row>
    <row r="166" spans="1:11" ht="15.75" customHeight="1">
      <c r="A166" s="18">
        <v>45091</v>
      </c>
      <c r="B166" s="2">
        <v>1686681000</v>
      </c>
      <c r="C166" s="2">
        <v>0.99175100000000005</v>
      </c>
      <c r="D166" s="2">
        <v>0.27491399999999999</v>
      </c>
      <c r="E166" s="2">
        <v>71252130.280000001</v>
      </c>
      <c r="F166" s="2">
        <v>8749546.7870000005</v>
      </c>
      <c r="G166" s="2">
        <v>2.2387679999999999</v>
      </c>
      <c r="H166" s="5">
        <v>320574.09999999998</v>
      </c>
      <c r="I166" s="35">
        <f>IF(G166 &lt; 'v1_Algo_int_model_Jan23-Ap'!ntcr, 'v1_Algo_int_model_Jan23-Ap'!base_int*100, IF(G166 &gt; 'v1_Algo_int_model_Jan23-Ap'!ctcr, 'v1_Algo_int_model_Jan23-Ap'!upper_limit_int*100, ('v1_Algo_int_model_Jan23-Ap'!base_int + ((G166 -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6" s="23">
        <f t="shared" si="0"/>
        <v>0.95</v>
      </c>
      <c r="K166" s="24">
        <f t="shared" si="1"/>
        <v>9.5</v>
      </c>
    </row>
    <row r="167" spans="1:11" ht="15.75" customHeight="1">
      <c r="A167" s="18">
        <v>45092</v>
      </c>
      <c r="B167" s="2">
        <v>1686767400</v>
      </c>
      <c r="C167" s="2">
        <v>0.99944299999999997</v>
      </c>
      <c r="D167" s="2">
        <v>0.26320900000000003</v>
      </c>
      <c r="E167" s="2">
        <v>71490231.209999993</v>
      </c>
      <c r="F167" s="2">
        <v>8785044.6469999999</v>
      </c>
      <c r="G167" s="2">
        <v>2.141921</v>
      </c>
      <c r="H167" s="5">
        <v>514654.2</v>
      </c>
      <c r="I167" s="35">
        <f>IF(G167 &lt; 'v1_Algo_int_model_Jan23-Ap'!ntcr, 'v1_Algo_int_model_Jan23-Ap'!base_int*100, IF(G167 &gt; 'v1_Algo_int_model_Jan23-Ap'!ctcr, 'v1_Algo_int_model_Jan23-Ap'!upper_limit_int*100, ('v1_Algo_int_model_Jan23-Ap'!base_int + ((G167 -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7" s="23">
        <f t="shared" si="0"/>
        <v>0.95</v>
      </c>
      <c r="K167" s="24">
        <f t="shared" si="1"/>
        <v>9.5</v>
      </c>
    </row>
    <row r="168" spans="1:11" ht="15.75" customHeight="1">
      <c r="A168" s="18">
        <v>45093</v>
      </c>
      <c r="B168" s="2">
        <v>1686853800</v>
      </c>
      <c r="C168" s="2">
        <v>1.013617</v>
      </c>
      <c r="D168" s="2">
        <v>0.26169999999999999</v>
      </c>
      <c r="E168" s="2">
        <v>71586555.209999993</v>
      </c>
      <c r="F168" s="2">
        <v>8679394.8739999998</v>
      </c>
      <c r="G168" s="2">
        <v>2.1584690000000002</v>
      </c>
      <c r="H168" s="5">
        <v>377272.9</v>
      </c>
      <c r="I168" s="35">
        <f>IF(G168 &lt; 'v1_Algo_int_model_Jan23-Ap'!ntcr, 'v1_Algo_int_model_Jan23-Ap'!base_int*100, IF(G168 &gt; 'v1_Algo_int_model_Jan23-Ap'!ctcr, 'v1_Algo_int_model_Jan23-Ap'!upper_limit_int*100, ('v1_Algo_int_model_Jan23-Ap'!base_int + ((G168 -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8" s="23">
        <f t="shared" si="0"/>
        <v>0.95</v>
      </c>
      <c r="K168" s="24">
        <f t="shared" si="1"/>
        <v>9.5</v>
      </c>
    </row>
    <row r="169" spans="1:11" ht="15.75" customHeight="1">
      <c r="A169" s="18">
        <v>45094</v>
      </c>
      <c r="B169" s="2">
        <v>1686940200</v>
      </c>
      <c r="C169" s="2">
        <v>1.014356</v>
      </c>
      <c r="D169" s="2">
        <v>0.26334800000000003</v>
      </c>
      <c r="E169" s="2">
        <v>71787479.439999998</v>
      </c>
      <c r="F169" s="2">
        <v>8742396.4120000005</v>
      </c>
      <c r="G169" s="2">
        <v>2.162461</v>
      </c>
      <c r="H169" s="5">
        <v>420073.8</v>
      </c>
      <c r="I169" s="35">
        <f>IF(G169 &lt; 'v1_Algo_int_model_Jan23-Ap'!ntcr, 'v1_Algo_int_model_Jan23-Ap'!base_int*100, IF(G169 &gt; 'v1_Algo_int_model_Jan23-Ap'!ctcr, 'v1_Algo_int_model_Jan23-Ap'!upper_limit_int*100, ('v1_Algo_int_model_Jan23-Ap'!base_int + ((G169 -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69" s="23">
        <f t="shared" si="0"/>
        <v>0.95</v>
      </c>
      <c r="K169" s="24">
        <f t="shared" si="1"/>
        <v>9.5</v>
      </c>
    </row>
    <row r="170" spans="1:11" ht="15.75" customHeight="1">
      <c r="A170" s="18">
        <v>45095</v>
      </c>
      <c r="B170" s="2">
        <v>1687026600</v>
      </c>
      <c r="C170" s="2">
        <v>1.008542</v>
      </c>
      <c r="D170" s="2">
        <v>0.26696500000000001</v>
      </c>
      <c r="E170" s="2">
        <v>72589987.319999993</v>
      </c>
      <c r="F170" s="2">
        <v>8844815.8000000007</v>
      </c>
      <c r="G170" s="2">
        <v>2.1909990000000001</v>
      </c>
      <c r="H170" s="5">
        <v>379736.9</v>
      </c>
      <c r="I170" s="35">
        <f>IF(G170 &lt; 'v1_Algo_int_model_Jan23-Ap'!ntcr, 'v1_Algo_int_model_Jan23-Ap'!base_int*100, IF(G170 &gt; 'v1_Algo_int_model_Jan23-Ap'!ctcr, 'v1_Algo_int_model_Jan23-Ap'!upper_limit_int*100, ('v1_Algo_int_model_Jan23-Ap'!base_int + ((G170 -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0" s="23">
        <f t="shared" si="0"/>
        <v>0.95</v>
      </c>
      <c r="K170" s="24">
        <f t="shared" si="1"/>
        <v>9.5</v>
      </c>
    </row>
    <row r="171" spans="1:11" ht="15.75" customHeight="1">
      <c r="A171" s="18">
        <v>45096</v>
      </c>
      <c r="B171" s="2">
        <v>1687113000</v>
      </c>
      <c r="C171" s="2">
        <v>0.992201</v>
      </c>
      <c r="D171" s="2">
        <v>0.261127</v>
      </c>
      <c r="E171" s="2">
        <v>73214710.260000005</v>
      </c>
      <c r="F171" s="2">
        <v>8973038.784</v>
      </c>
      <c r="G171" s="2">
        <v>2.1306419999999999</v>
      </c>
      <c r="H171" s="5">
        <v>542040.80000000005</v>
      </c>
      <c r="I171" s="35">
        <f>IF(G171 &lt; 'v1_Algo_int_model_Jan23-Ap'!ntcr, 'v1_Algo_int_model_Jan23-Ap'!base_int*100, IF(G171 &gt; 'v1_Algo_int_model_Jan23-Ap'!ctcr, 'v1_Algo_int_model_Jan23-Ap'!upper_limit_int*100, ('v1_Algo_int_model_Jan23-Ap'!base_int + ((G171 -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1" s="23">
        <f t="shared" si="0"/>
        <v>0.95</v>
      </c>
      <c r="K171" s="24">
        <f t="shared" si="1"/>
        <v>9.5</v>
      </c>
    </row>
    <row r="172" spans="1:11" ht="15.75" customHeight="1">
      <c r="A172" s="18">
        <v>45097</v>
      </c>
      <c r="B172" s="2">
        <v>1687199400</v>
      </c>
      <c r="C172" s="2">
        <v>1.0401579999999999</v>
      </c>
      <c r="D172" s="2">
        <v>0.26303500000000002</v>
      </c>
      <c r="E172" s="2">
        <v>74568238.930000007</v>
      </c>
      <c r="F172" s="2">
        <v>9104554.3890000004</v>
      </c>
      <c r="G172" s="2">
        <v>2.1543130000000001</v>
      </c>
      <c r="H172" s="5">
        <v>483472.7</v>
      </c>
      <c r="I172" s="35">
        <f>IF(G172 &lt; 'v1_Algo_int_model_Jan23-Ap'!ntcr, 'v1_Algo_int_model_Jan23-Ap'!base_int*100, IF(G172 &gt; 'v1_Algo_int_model_Jan23-Ap'!ctcr, 'v1_Algo_int_model_Jan23-Ap'!upper_limit_int*100, ('v1_Algo_int_model_Jan23-Ap'!base_int + ((G172 -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2" s="23">
        <f t="shared" si="0"/>
        <v>0.95</v>
      </c>
      <c r="K172" s="24">
        <f t="shared" si="1"/>
        <v>9.5</v>
      </c>
    </row>
    <row r="173" spans="1:11" ht="15.75" customHeight="1">
      <c r="A173" s="18">
        <v>45098</v>
      </c>
      <c r="B173" s="2">
        <v>1687285800</v>
      </c>
      <c r="C173" s="2">
        <v>1.041218</v>
      </c>
      <c r="D173" s="2">
        <v>0.26966400000000001</v>
      </c>
      <c r="E173" s="2">
        <v>74401951.329999998</v>
      </c>
      <c r="F173" s="2">
        <v>9084593.5079999994</v>
      </c>
      <c r="G173" s="2">
        <v>2.2085219999999999</v>
      </c>
      <c r="H173" s="5">
        <v>375980.3</v>
      </c>
      <c r="I173" s="35">
        <f>IF(G173 &lt; 'v1_Algo_int_model_Jan23-Ap'!ntcr, 'v1_Algo_int_model_Jan23-Ap'!base_int*100, IF(G173 &gt; 'v1_Algo_int_model_Jan23-Ap'!ctcr, 'v1_Algo_int_model_Jan23-Ap'!upper_limit_int*100, ('v1_Algo_int_model_Jan23-Ap'!base_int + ((G173 -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3" s="23">
        <f t="shared" si="0"/>
        <v>0.95</v>
      </c>
      <c r="K173" s="24">
        <f t="shared" si="1"/>
        <v>9.5</v>
      </c>
    </row>
    <row r="174" spans="1:11" ht="15.75" customHeight="1">
      <c r="A174" s="18">
        <v>45099</v>
      </c>
      <c r="B174" s="2">
        <v>1687372200</v>
      </c>
      <c r="C174" s="2">
        <v>1.0190699999999999</v>
      </c>
      <c r="D174" s="2">
        <v>0.28714800000000001</v>
      </c>
      <c r="E174" s="2">
        <v>74625529.989999995</v>
      </c>
      <c r="F174" s="2">
        <v>9172351.7430000007</v>
      </c>
      <c r="G174" s="2">
        <v>2.3362129999999999</v>
      </c>
      <c r="H174" s="5">
        <v>240541.6</v>
      </c>
      <c r="I174" s="35">
        <f>IF(G174 &lt; 'v1_Algo_int_model_Jan23-Ap'!ntcr, 'v1_Algo_int_model_Jan23-Ap'!base_int*100, IF(G174 &gt; 'v1_Algo_int_model_Jan23-Ap'!ctcr, 'v1_Algo_int_model_Jan23-Ap'!upper_limit_int*100, ('v1_Algo_int_model_Jan23-Ap'!base_int + ((G174 -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4" s="23">
        <f t="shared" si="0"/>
        <v>0.95</v>
      </c>
      <c r="K174" s="24">
        <f t="shared" si="1"/>
        <v>9.5</v>
      </c>
    </row>
    <row r="175" spans="1:11" ht="15.75" customHeight="1">
      <c r="A175" s="18">
        <v>45100</v>
      </c>
      <c r="B175" s="2">
        <v>1687458600</v>
      </c>
      <c r="C175" s="2">
        <v>1.004246</v>
      </c>
      <c r="D175" s="2">
        <v>0.29026000000000002</v>
      </c>
      <c r="E175" s="2">
        <v>74845932.859999999</v>
      </c>
      <c r="F175" s="2">
        <v>9314404.8609999996</v>
      </c>
      <c r="G175" s="2">
        <v>2.3323849999999999</v>
      </c>
      <c r="H175" s="5">
        <v>346006.2</v>
      </c>
      <c r="I175" s="35">
        <f>IF(G175 &lt; 'v1_Algo_int_model_Jan23-Ap'!ntcr, 'v1_Algo_int_model_Jan23-Ap'!base_int*100, IF(G175 &gt; 'v1_Algo_int_model_Jan23-Ap'!ctcr, 'v1_Algo_int_model_Jan23-Ap'!upper_limit_int*100, ('v1_Algo_int_model_Jan23-Ap'!base_int + ((G175 -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5" s="23">
        <f t="shared" si="0"/>
        <v>0.95</v>
      </c>
      <c r="K175" s="24">
        <f t="shared" si="1"/>
        <v>9.5</v>
      </c>
    </row>
    <row r="176" spans="1:11" ht="15.75" customHeight="1">
      <c r="A176" s="18">
        <v>45101</v>
      </c>
      <c r="B176" s="2">
        <v>1687545000</v>
      </c>
      <c r="C176" s="2">
        <v>1.0084770000000001</v>
      </c>
      <c r="D176" s="2">
        <v>0.295871</v>
      </c>
      <c r="E176" s="2">
        <v>75109707.319999993</v>
      </c>
      <c r="F176" s="2">
        <v>9363525.3929999992</v>
      </c>
      <c r="G176" s="2">
        <v>2.373335</v>
      </c>
      <c r="H176" s="5">
        <v>293285.09999999998</v>
      </c>
      <c r="I176" s="35">
        <f>IF(G176 &lt; 'v1_Algo_int_model_Jan23-Ap'!ntcr, 'v1_Algo_int_model_Jan23-Ap'!base_int*100, IF(G176 &gt; 'v1_Algo_int_model_Jan23-Ap'!ctcr, 'v1_Algo_int_model_Jan23-Ap'!upper_limit_int*100, ('v1_Algo_int_model_Jan23-Ap'!base_int + ((G176 -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6" s="23">
        <f t="shared" si="0"/>
        <v>0.95</v>
      </c>
      <c r="K176" s="24">
        <f t="shared" si="1"/>
        <v>9.5</v>
      </c>
    </row>
    <row r="177" spans="1:11" ht="15.75" customHeight="1">
      <c r="A177" s="18">
        <v>45102</v>
      </c>
      <c r="B177" s="2">
        <v>1687631400</v>
      </c>
      <c r="C177" s="2">
        <v>1.026424</v>
      </c>
      <c r="D177" s="2">
        <v>0.28961399999999998</v>
      </c>
      <c r="E177" s="2">
        <v>75251827.969999999</v>
      </c>
      <c r="F177" s="2">
        <v>9373041.8000000007</v>
      </c>
      <c r="G177" s="2">
        <v>2.325177</v>
      </c>
      <c r="H177" s="5">
        <v>294695.3</v>
      </c>
      <c r="I177" s="35">
        <f>IF(G177 &lt; 'v1_Algo_int_model_Jan23-Ap'!ntcr, 'v1_Algo_int_model_Jan23-Ap'!base_int*100, IF(G177 &gt; 'v1_Algo_int_model_Jan23-Ap'!ctcr, 'v1_Algo_int_model_Jan23-Ap'!upper_limit_int*100, ('v1_Algo_int_model_Jan23-Ap'!base_int + ((G177 -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7" s="23">
        <f t="shared" si="0"/>
        <v>0.95</v>
      </c>
      <c r="K177" s="24">
        <f t="shared" si="1"/>
        <v>9.5</v>
      </c>
    </row>
    <row r="178" spans="1:11" ht="15.75" customHeight="1">
      <c r="A178" s="18">
        <v>45103</v>
      </c>
      <c r="B178" s="2">
        <v>1687717800</v>
      </c>
      <c r="C178" s="2">
        <v>1.031156</v>
      </c>
      <c r="D178" s="2">
        <v>0.292018</v>
      </c>
      <c r="E178" s="2">
        <v>75504846.760000005</v>
      </c>
      <c r="F178" s="2">
        <v>9446959.6380000003</v>
      </c>
      <c r="G178" s="2">
        <v>2.333955</v>
      </c>
      <c r="H178" s="5">
        <v>331055.7</v>
      </c>
      <c r="I178" s="35">
        <f>IF(G178 &lt; 'v1_Algo_int_model_Jan23-Ap'!ntcr, 'v1_Algo_int_model_Jan23-Ap'!base_int*100, IF(G178 &gt; 'v1_Algo_int_model_Jan23-Ap'!ctcr, 'v1_Algo_int_model_Jan23-Ap'!upper_limit_int*100, ('v1_Algo_int_model_Jan23-Ap'!base_int + ((G178 -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8" s="23">
        <f t="shared" si="0"/>
        <v>0.95</v>
      </c>
      <c r="K178" s="24">
        <f t="shared" si="1"/>
        <v>9.5</v>
      </c>
    </row>
    <row r="179" spans="1:11" ht="15.75" customHeight="1">
      <c r="A179" s="18">
        <v>45104</v>
      </c>
      <c r="B179" s="2">
        <v>1687804200</v>
      </c>
      <c r="C179" s="2">
        <v>1.0083789999999999</v>
      </c>
      <c r="D179" s="2">
        <v>0.28061599999999998</v>
      </c>
      <c r="E179" s="2">
        <v>75548688.890000001</v>
      </c>
      <c r="F179" s="2">
        <v>9439737.3690000009</v>
      </c>
      <c r="G179" s="2">
        <v>2.2458429999999998</v>
      </c>
      <c r="H179" s="5">
        <v>430492.3</v>
      </c>
      <c r="I179" s="35">
        <f>IF(G179 &lt; 'v1_Algo_int_model_Jan23-Ap'!ntcr, 'v1_Algo_int_model_Jan23-Ap'!base_int*100, IF(G179 &gt; 'v1_Algo_int_model_Jan23-Ap'!ctcr, 'v1_Algo_int_model_Jan23-Ap'!upper_limit_int*100, ('v1_Algo_int_model_Jan23-Ap'!base_int + ((G179 -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79" s="23">
        <f t="shared" si="0"/>
        <v>0.95</v>
      </c>
      <c r="K179" s="24">
        <f t="shared" si="1"/>
        <v>9.5</v>
      </c>
    </row>
    <row r="180" spans="1:11" ht="15.75" customHeight="1">
      <c r="A180" s="18">
        <v>45105</v>
      </c>
      <c r="B180" s="2">
        <v>1687890600</v>
      </c>
      <c r="C180" s="2">
        <v>1.0145470000000001</v>
      </c>
      <c r="D180" s="2">
        <v>0.28636400000000001</v>
      </c>
      <c r="E180" s="2">
        <v>75599403.75</v>
      </c>
      <c r="F180" s="2">
        <v>9408644.5659999996</v>
      </c>
      <c r="G180" s="2">
        <v>2.3009629999999999</v>
      </c>
      <c r="H180" s="5">
        <v>348951.9</v>
      </c>
      <c r="I180" s="35">
        <f>IF(G180 &lt; 'v1_Algo_int_model_Jan23-Ap'!ntcr, 'v1_Algo_int_model_Jan23-Ap'!base_int*100, IF(G180 &gt; 'v1_Algo_int_model_Jan23-Ap'!ctcr, 'v1_Algo_int_model_Jan23-Ap'!upper_limit_int*100, ('v1_Algo_int_model_Jan23-Ap'!base_int + ((G180 -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0" s="23">
        <f t="shared" si="0"/>
        <v>0.95</v>
      </c>
      <c r="K180" s="24">
        <f t="shared" si="1"/>
        <v>9.5</v>
      </c>
    </row>
    <row r="181" spans="1:11" ht="15.75" customHeight="1">
      <c r="A181" s="18">
        <v>45106</v>
      </c>
      <c r="B181" s="2">
        <v>1687977000</v>
      </c>
      <c r="C181" s="2">
        <v>0.99904599999999999</v>
      </c>
      <c r="D181" s="2">
        <v>0.26698699999999997</v>
      </c>
      <c r="E181" s="2">
        <v>76307298.209999993</v>
      </c>
      <c r="F181" s="2">
        <v>9537351.8690000009</v>
      </c>
      <c r="G181" s="2">
        <v>2.1361330000000001</v>
      </c>
      <c r="H181" s="5">
        <v>671912.8</v>
      </c>
      <c r="I181" s="35">
        <f>IF(G181 &lt; 'v1_Algo_int_model_Jan23-Ap'!ntcr, 'v1_Algo_int_model_Jan23-Ap'!base_int*100, IF(G181 &gt; 'v1_Algo_int_model_Jan23-Ap'!ctcr, 'v1_Algo_int_model_Jan23-Ap'!upper_limit_int*100, ('v1_Algo_int_model_Jan23-Ap'!base_int + ((G181 -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1" s="23">
        <f t="shared" si="0"/>
        <v>0.95</v>
      </c>
      <c r="K181" s="24">
        <f t="shared" si="1"/>
        <v>9.5</v>
      </c>
    </row>
    <row r="182" spans="1:11" ht="15.75" customHeight="1">
      <c r="A182" s="18">
        <v>45107</v>
      </c>
      <c r="B182" s="2">
        <v>1688063400</v>
      </c>
      <c r="C182" s="2">
        <v>1.0337000000000001</v>
      </c>
      <c r="D182" s="2">
        <v>0.27573599999999998</v>
      </c>
      <c r="E182" s="2">
        <v>76377443.189999998</v>
      </c>
      <c r="F182" s="2">
        <v>9507801.6539999992</v>
      </c>
      <c r="G182" s="2">
        <v>2.2150240000000001</v>
      </c>
      <c r="H182" s="5">
        <v>484060.9</v>
      </c>
      <c r="I182" s="35">
        <f>IF(G182 &lt; 'v1_Algo_int_model_Jan23-Ap'!ntcr, 'v1_Algo_int_model_Jan23-Ap'!base_int*100, IF(G182 &gt; 'v1_Algo_int_model_Jan23-Ap'!ctcr, 'v1_Algo_int_model_Jan23-Ap'!upper_limit_int*100, ('v1_Algo_int_model_Jan23-Ap'!base_int + ((G182 -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2" s="23">
        <f t="shared" si="0"/>
        <v>0.95</v>
      </c>
      <c r="K182" s="24">
        <f t="shared" si="1"/>
        <v>9.5</v>
      </c>
    </row>
    <row r="183" spans="1:11" ht="15.75" customHeight="1">
      <c r="A183" s="18">
        <v>45108</v>
      </c>
      <c r="B183" s="2">
        <v>1688149800</v>
      </c>
      <c r="C183" s="2">
        <v>1.017884</v>
      </c>
      <c r="D183" s="2">
        <v>0.28684599999999999</v>
      </c>
      <c r="E183" s="2">
        <v>78994494.900000006</v>
      </c>
      <c r="F183" s="2">
        <v>9948739.9710000008</v>
      </c>
      <c r="G183" s="2">
        <v>2.2776000000000001</v>
      </c>
      <c r="H183" s="5">
        <v>380252.3</v>
      </c>
      <c r="I183" s="35">
        <f>IF(G183 &lt; 'v1_Algo_int_model_Jan23-Ap'!ntcr, 'v1_Algo_int_model_Jan23-Ap'!base_int*100, IF(G183 &gt; 'v1_Algo_int_model_Jan23-Ap'!ctcr, 'v1_Algo_int_model_Jan23-Ap'!upper_limit_int*100, ('v1_Algo_int_model_Jan23-Ap'!base_int + ((G183 -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3" s="23">
        <f t="shared" si="0"/>
        <v>0.95</v>
      </c>
      <c r="K183" s="24">
        <f t="shared" si="1"/>
        <v>9.5</v>
      </c>
    </row>
    <row r="184" spans="1:11" ht="15.75" customHeight="1">
      <c r="A184" s="18">
        <v>45109</v>
      </c>
      <c r="B184" s="2">
        <v>1688236200</v>
      </c>
      <c r="C184" s="2">
        <v>1.0351060000000001</v>
      </c>
      <c r="D184" s="2">
        <v>0.29213099999999997</v>
      </c>
      <c r="E184" s="2">
        <v>79148966.849999994</v>
      </c>
      <c r="F184" s="2">
        <v>9992212.4069999997</v>
      </c>
      <c r="G184" s="2">
        <v>2.3139889999999999</v>
      </c>
      <c r="H184" s="5">
        <v>331758.7</v>
      </c>
      <c r="I184" s="35">
        <f>IF(G184 &lt; 'v1_Algo_int_model_Jan23-Ap'!ntcr, 'v1_Algo_int_model_Jan23-Ap'!base_int*100, IF(G184 &gt; 'v1_Algo_int_model_Jan23-Ap'!ctcr, 'v1_Algo_int_model_Jan23-Ap'!upper_limit_int*100, ('v1_Algo_int_model_Jan23-Ap'!base_int + ((G184 -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4" s="23">
        <f t="shared" si="0"/>
        <v>0.95</v>
      </c>
      <c r="K184" s="24">
        <f t="shared" si="1"/>
        <v>9.5</v>
      </c>
    </row>
    <row r="185" spans="1:11" ht="15.75" customHeight="1">
      <c r="A185" s="18">
        <v>45110</v>
      </c>
      <c r="B185" s="2">
        <v>1688322600</v>
      </c>
      <c r="C185" s="2">
        <v>1.0213410000000001</v>
      </c>
      <c r="D185" s="2">
        <v>0.29157499999999997</v>
      </c>
      <c r="E185" s="2">
        <v>79193943.349999994</v>
      </c>
      <c r="F185" s="2">
        <v>10014797.82</v>
      </c>
      <c r="G185" s="2">
        <v>2.305685</v>
      </c>
      <c r="H185" s="5">
        <v>356997.4</v>
      </c>
      <c r="I185" s="35">
        <f>IF(G185 &lt; 'v1_Algo_int_model_Jan23-Ap'!ntcr, 'v1_Algo_int_model_Jan23-Ap'!base_int*100, IF(G185 &gt; 'v1_Algo_int_model_Jan23-Ap'!ctcr, 'v1_Algo_int_model_Jan23-Ap'!upper_limit_int*100, ('v1_Algo_int_model_Jan23-Ap'!base_int + ((G185 -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5" s="23">
        <f t="shared" si="0"/>
        <v>0.95</v>
      </c>
      <c r="K185" s="24">
        <f t="shared" si="1"/>
        <v>9.5</v>
      </c>
    </row>
    <row r="186" spans="1:11" ht="15.75" customHeight="1">
      <c r="A186" s="18">
        <v>45111</v>
      </c>
      <c r="B186" s="2">
        <v>1688409000</v>
      </c>
      <c r="C186" s="2">
        <v>1.006259</v>
      </c>
      <c r="D186" s="2">
        <v>0.29571799999999998</v>
      </c>
      <c r="E186" s="2">
        <v>79406321.390000001</v>
      </c>
      <c r="F186" s="2">
        <v>10054466.24</v>
      </c>
      <c r="G186" s="2">
        <v>2.335467</v>
      </c>
      <c r="H186" s="5">
        <v>305555</v>
      </c>
      <c r="I186" s="35">
        <f>IF(G186 &lt; 'v1_Algo_int_model_Jan23-Ap'!ntcr, 'v1_Algo_int_model_Jan23-Ap'!base_int*100, IF(G186 &gt; 'v1_Algo_int_model_Jan23-Ap'!ctcr, 'v1_Algo_int_model_Jan23-Ap'!upper_limit_int*100, ('v1_Algo_int_model_Jan23-Ap'!base_int + ((G186 -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6" s="23">
        <f t="shared" si="0"/>
        <v>0.95</v>
      </c>
      <c r="K186" s="24">
        <f t="shared" si="1"/>
        <v>9.5</v>
      </c>
    </row>
    <row r="187" spans="1:11" ht="15.75" customHeight="1">
      <c r="A187" s="18">
        <v>45112</v>
      </c>
      <c r="B187" s="2">
        <v>1688495400</v>
      </c>
      <c r="C187" s="2">
        <v>1.0393030000000001</v>
      </c>
      <c r="D187" s="2">
        <v>0.29287600000000003</v>
      </c>
      <c r="E187" s="2">
        <v>79349951.620000005</v>
      </c>
      <c r="F187" s="2">
        <v>10062677.32</v>
      </c>
      <c r="G187" s="2">
        <v>2.3094939999999999</v>
      </c>
      <c r="H187" s="5">
        <v>353307</v>
      </c>
      <c r="I187" s="35">
        <f>IF(G187 &lt; 'v1_Algo_int_model_Jan23-Ap'!ntcr, 'v1_Algo_int_model_Jan23-Ap'!base_int*100, IF(G187 &gt; 'v1_Algo_int_model_Jan23-Ap'!ctcr, 'v1_Algo_int_model_Jan23-Ap'!upper_limit_int*100, ('v1_Algo_int_model_Jan23-Ap'!base_int + ((G187 -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7" s="23">
        <f t="shared" si="0"/>
        <v>0.95</v>
      </c>
      <c r="K187" s="24">
        <f t="shared" si="1"/>
        <v>9.5</v>
      </c>
    </row>
    <row r="188" spans="1:11" ht="15.75" customHeight="1">
      <c r="A188" s="18">
        <v>45113</v>
      </c>
      <c r="B188" s="2">
        <v>1688581800</v>
      </c>
      <c r="C188" s="2">
        <v>1.006543</v>
      </c>
      <c r="D188" s="2">
        <v>0.28415299999999999</v>
      </c>
      <c r="E188" s="2">
        <v>79715088.950000003</v>
      </c>
      <c r="F188" s="2">
        <v>10117269.76</v>
      </c>
      <c r="G188" s="2">
        <v>2.2388729999999999</v>
      </c>
      <c r="H188" s="5">
        <v>506726.40000000002</v>
      </c>
      <c r="I188" s="35">
        <f>IF(G188 &lt; 'v1_Algo_int_model_Jan23-Ap'!ntcr, 'v1_Algo_int_model_Jan23-Ap'!base_int*100, IF(G188 &gt; 'v1_Algo_int_model_Jan23-Ap'!ctcr, 'v1_Algo_int_model_Jan23-Ap'!upper_limit_int*100, ('v1_Algo_int_model_Jan23-Ap'!base_int + ((G188 -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8" s="23">
        <f t="shared" si="0"/>
        <v>0.95</v>
      </c>
      <c r="K188" s="24">
        <f t="shared" si="1"/>
        <v>9.5</v>
      </c>
    </row>
    <row r="189" spans="1:11" ht="15.75" customHeight="1">
      <c r="A189" s="18">
        <v>45114</v>
      </c>
      <c r="B189" s="2">
        <v>1688668200</v>
      </c>
      <c r="C189" s="2">
        <v>1.01556</v>
      </c>
      <c r="D189" s="2">
        <v>0.28001700000000002</v>
      </c>
      <c r="E189" s="2">
        <v>79891574.239999995</v>
      </c>
      <c r="F189" s="2">
        <v>10138762.189999999</v>
      </c>
      <c r="G189" s="2">
        <v>2.2064819999999998</v>
      </c>
      <c r="H189" s="5">
        <v>592962.6</v>
      </c>
      <c r="I189" s="35">
        <f>IF(G189 &lt; 'v1_Algo_int_model_Jan23-Ap'!ntcr, 'v1_Algo_int_model_Jan23-Ap'!base_int*100, IF(G189 &gt; 'v1_Algo_int_model_Jan23-Ap'!ctcr, 'v1_Algo_int_model_Jan23-Ap'!upper_limit_int*100, ('v1_Algo_int_model_Jan23-Ap'!base_int + ((G189 -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89" s="23">
        <f t="shared" si="0"/>
        <v>0.95</v>
      </c>
      <c r="K189" s="24">
        <f t="shared" si="1"/>
        <v>9.5</v>
      </c>
    </row>
    <row r="190" spans="1:11" ht="15.75" customHeight="1">
      <c r="A190" s="18">
        <v>45115</v>
      </c>
      <c r="B190" s="2">
        <v>1688754600</v>
      </c>
      <c r="C190" s="2">
        <v>1.0253650000000001</v>
      </c>
      <c r="D190" s="2">
        <v>0.28415400000000002</v>
      </c>
      <c r="E190" s="2">
        <v>81101865.290000007</v>
      </c>
      <c r="F190" s="2">
        <v>10310880.279999999</v>
      </c>
      <c r="G190" s="2">
        <v>2.235058</v>
      </c>
      <c r="H190" s="5">
        <v>545579.30000000005</v>
      </c>
      <c r="I190" s="35">
        <f>IF(G190 &lt; 'v1_Algo_int_model_Jan23-Ap'!ntcr, 'v1_Algo_int_model_Jan23-Ap'!base_int*100, IF(G190 &gt; 'v1_Algo_int_model_Jan23-Ap'!ctcr, 'v1_Algo_int_model_Jan23-Ap'!upper_limit_int*100, ('v1_Algo_int_model_Jan23-Ap'!base_int + ((G190 -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0" s="23">
        <f t="shared" si="0"/>
        <v>0.95</v>
      </c>
      <c r="K190" s="24">
        <f t="shared" si="1"/>
        <v>9.5</v>
      </c>
    </row>
    <row r="191" spans="1:11" ht="15.75" customHeight="1">
      <c r="A191" s="18">
        <v>45116</v>
      </c>
      <c r="B191" s="2">
        <v>1688841000</v>
      </c>
      <c r="C191" s="2">
        <v>1.018829</v>
      </c>
      <c r="D191" s="2">
        <v>0.29059299999999999</v>
      </c>
      <c r="E191" s="2">
        <v>81366003.609999999</v>
      </c>
      <c r="F191" s="2">
        <v>10366204.779999999</v>
      </c>
      <c r="G191" s="2">
        <v>2.2809110000000001</v>
      </c>
      <c r="H191" s="5">
        <v>463439.9</v>
      </c>
      <c r="I191" s="35">
        <f>IF(G191 &lt; 'v1_Algo_int_model_Jan23-Ap'!ntcr, 'v1_Algo_int_model_Jan23-Ap'!base_int*100, IF(G191 &gt; 'v1_Algo_int_model_Jan23-Ap'!ctcr, 'v1_Algo_int_model_Jan23-Ap'!upper_limit_int*100, ('v1_Algo_int_model_Jan23-Ap'!base_int + ((G191 -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1" s="23">
        <f t="shared" si="0"/>
        <v>0.95</v>
      </c>
      <c r="K191" s="24">
        <f t="shared" si="1"/>
        <v>9.5</v>
      </c>
    </row>
    <row r="192" spans="1:11" ht="15.75" customHeight="1">
      <c r="A192" s="18">
        <v>45117</v>
      </c>
      <c r="B192" s="2">
        <v>1688927400</v>
      </c>
      <c r="C192" s="2">
        <v>1.015134</v>
      </c>
      <c r="D192" s="2">
        <v>0.28445300000000001</v>
      </c>
      <c r="E192" s="2">
        <v>81314903.140000001</v>
      </c>
      <c r="F192" s="2">
        <v>10380914.52</v>
      </c>
      <c r="G192" s="2">
        <v>2.2281529999999998</v>
      </c>
      <c r="H192" s="5">
        <v>609265.9</v>
      </c>
      <c r="I192" s="35">
        <f>IF(G192 &lt; 'v1_Algo_int_model_Jan23-Ap'!ntcr, 'v1_Algo_int_model_Jan23-Ap'!base_int*100, IF(G192 &gt; 'v1_Algo_int_model_Jan23-Ap'!ctcr, 'v1_Algo_int_model_Jan23-Ap'!upper_limit_int*100, ('v1_Algo_int_model_Jan23-Ap'!base_int + ((G192 -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2" s="23">
        <f t="shared" si="0"/>
        <v>0.95</v>
      </c>
      <c r="K192" s="24">
        <f t="shared" si="1"/>
        <v>9.5</v>
      </c>
    </row>
    <row r="193" spans="1:11" ht="15.75" customHeight="1">
      <c r="A193" s="18">
        <v>45118</v>
      </c>
      <c r="B193" s="2">
        <v>1689013800</v>
      </c>
      <c r="C193" s="2">
        <v>0.98810200000000004</v>
      </c>
      <c r="D193" s="2">
        <v>0.287748</v>
      </c>
      <c r="E193" s="2">
        <v>81192971.879999995</v>
      </c>
      <c r="F193" s="2">
        <v>10388987.6</v>
      </c>
      <c r="G193" s="2">
        <v>2.2488350000000001</v>
      </c>
      <c r="H193" s="5">
        <v>550235.1</v>
      </c>
      <c r="I193" s="35">
        <f>IF(G193 &lt; 'v1_Algo_int_model_Jan23-Ap'!ntcr, 'v1_Algo_int_model_Jan23-Ap'!base_int*100, IF(G193 &gt; 'v1_Algo_int_model_Jan23-Ap'!ctcr, 'v1_Algo_int_model_Jan23-Ap'!upper_limit_int*100, ('v1_Algo_int_model_Jan23-Ap'!base_int + ((G193 -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3" s="23">
        <f t="shared" si="0"/>
        <v>0.95</v>
      </c>
      <c r="K193" s="24">
        <f t="shared" si="1"/>
        <v>9.5</v>
      </c>
    </row>
    <row r="194" spans="1:11" ht="15.75" customHeight="1">
      <c r="A194" s="18">
        <v>45119</v>
      </c>
      <c r="B194" s="2">
        <v>1689100200</v>
      </c>
      <c r="C194" s="2">
        <v>1.027882</v>
      </c>
      <c r="D194" s="2">
        <v>0.29266700000000001</v>
      </c>
      <c r="E194" s="2">
        <v>81460654.530000001</v>
      </c>
      <c r="F194" s="2">
        <v>10440226.189999999</v>
      </c>
      <c r="G194" s="2">
        <v>2.2835559999999999</v>
      </c>
      <c r="H194" s="5">
        <v>475790.5</v>
      </c>
      <c r="I194" s="35">
        <f>IF(G194 &lt; 'v1_Algo_int_model_Jan23-Ap'!ntcr, 'v1_Algo_int_model_Jan23-Ap'!base_int*100, IF(G194 &gt; 'v1_Algo_int_model_Jan23-Ap'!ctcr, 'v1_Algo_int_model_Jan23-Ap'!upper_limit_int*100, ('v1_Algo_int_model_Jan23-Ap'!base_int + ((G194 -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4" s="23">
        <f t="shared" si="0"/>
        <v>0.95</v>
      </c>
      <c r="K194" s="24">
        <f t="shared" si="1"/>
        <v>9.5</v>
      </c>
    </row>
    <row r="195" spans="1:11" ht="15.75" customHeight="1">
      <c r="A195" s="18">
        <v>45120</v>
      </c>
      <c r="B195" s="2">
        <v>1689186600</v>
      </c>
      <c r="C195" s="2">
        <v>1.025809</v>
      </c>
      <c r="D195" s="2">
        <v>0.28873799999999999</v>
      </c>
      <c r="E195" s="2">
        <v>81635047.769999996</v>
      </c>
      <c r="F195" s="2">
        <v>10474641.52</v>
      </c>
      <c r="G195" s="2">
        <v>2.250305</v>
      </c>
      <c r="H195" s="5">
        <v>560415.9</v>
      </c>
      <c r="I195" s="35">
        <f>IF(G195 &lt; 'v1_Algo_int_model_Jan23-Ap'!ntcr, 'v1_Algo_int_model_Jan23-Ap'!base_int*100, IF(G195 &gt; 'v1_Algo_int_model_Jan23-Ap'!ctcr, 'v1_Algo_int_model_Jan23-Ap'!upper_limit_int*100, ('v1_Algo_int_model_Jan23-Ap'!base_int + ((G195 -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5" s="23">
        <f t="shared" si="0"/>
        <v>0.95</v>
      </c>
      <c r="K195" s="24">
        <f t="shared" si="1"/>
        <v>9.5</v>
      </c>
    </row>
    <row r="196" spans="1:11" ht="15.75" customHeight="1">
      <c r="A196" s="18">
        <v>45121</v>
      </c>
      <c r="B196" s="2">
        <v>1689273000</v>
      </c>
      <c r="C196" s="2">
        <v>0.95755599999999996</v>
      </c>
      <c r="D196" s="2">
        <v>0.35688399999999998</v>
      </c>
      <c r="E196" s="2">
        <v>82112459.790000007</v>
      </c>
      <c r="F196" s="2">
        <v>10615396</v>
      </c>
      <c r="G196" s="2">
        <v>2.7605770000000001</v>
      </c>
      <c r="H196" s="5">
        <v>58938.86</v>
      </c>
      <c r="I196" s="35">
        <f>IF(G196 &lt; 'v1_Algo_int_model_Jan23-Ap'!ntcr, 'v1_Algo_int_model_Jan23-Ap'!base_int*100, IF(G196 &gt; 'v1_Algo_int_model_Jan23-Ap'!ctcr, 'v1_Algo_int_model_Jan23-Ap'!upper_limit_int*100, ('v1_Algo_int_model_Jan23-Ap'!base_int + ((G196 - 'v1_Algo_int_model_Jan23-Ap'!ntcr) / ('v1_Algo_int_model_Jan23-Ap'!ctcr - 'v1_Algo_int_model_Jan23-Ap'!ntcr)) ^ 'v1_Algo_int_model_Jan23-Ap'!exponent * ('v1_Algo_int_model_Jan23-Ap'!upper_limit_int - 'v1_Algo_int_model_Jan23-Ap'!base_int)) * 100))</f>
        <v>16.948720000000002</v>
      </c>
      <c r="J196" s="23">
        <f t="shared" si="0"/>
        <v>0.95</v>
      </c>
      <c r="K196" s="24">
        <f t="shared" si="1"/>
        <v>16.101284</v>
      </c>
    </row>
    <row r="197" spans="1:11" ht="15.75" customHeight="1">
      <c r="A197" s="18">
        <v>45122</v>
      </c>
      <c r="B197" s="2">
        <v>1689359400</v>
      </c>
      <c r="C197" s="2">
        <v>0.98990599999999995</v>
      </c>
      <c r="D197" s="2">
        <v>0.32866699999999999</v>
      </c>
      <c r="E197" s="2">
        <v>82508985.659999996</v>
      </c>
      <c r="F197" s="2">
        <v>11251711.67</v>
      </c>
      <c r="G197" s="2">
        <v>2.41012</v>
      </c>
      <c r="H197" s="5">
        <v>816293.1</v>
      </c>
      <c r="I197" s="35">
        <f>IF(G197 &lt; 'v1_Algo_int_model_Jan23-Ap'!ntcr, 'v1_Algo_int_model_Jan23-Ap'!base_int*100, IF(G197 &gt; 'v1_Algo_int_model_Jan23-Ap'!ctcr, 'v1_Algo_int_model_Jan23-Ap'!upper_limit_int*100, ('v1_Algo_int_model_Jan23-Ap'!base_int + ((G197 -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7" s="23">
        <f t="shared" si="0"/>
        <v>0.95</v>
      </c>
      <c r="K197" s="24">
        <f t="shared" si="1"/>
        <v>9.5</v>
      </c>
    </row>
    <row r="198" spans="1:11" ht="15.75" customHeight="1">
      <c r="A198" s="18">
        <v>45123</v>
      </c>
      <c r="B198" s="2">
        <v>1689445800</v>
      </c>
      <c r="C198" s="2">
        <v>0.99038400000000004</v>
      </c>
      <c r="D198" s="2">
        <v>0.32593800000000001</v>
      </c>
      <c r="E198" s="2">
        <v>82806480.680000007</v>
      </c>
      <c r="F198" s="2">
        <v>11320758.42</v>
      </c>
      <c r="G198" s="2">
        <v>2.384096</v>
      </c>
      <c r="H198" s="5">
        <v>865803.5</v>
      </c>
      <c r="I198" s="35">
        <f>IF(G198 &lt; 'v1_Algo_int_model_Jan23-Ap'!ntcr, 'v1_Algo_int_model_Jan23-Ap'!base_int*100, IF(G198 &gt; 'v1_Algo_int_model_Jan23-Ap'!ctcr, 'v1_Algo_int_model_Jan23-Ap'!upper_limit_int*100, ('v1_Algo_int_model_Jan23-Ap'!base_int + ((G198 -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8" s="23">
        <f t="shared" si="0"/>
        <v>0.95</v>
      </c>
      <c r="K198" s="24">
        <f t="shared" si="1"/>
        <v>9.5</v>
      </c>
    </row>
    <row r="199" spans="1:11" ht="15.75" customHeight="1">
      <c r="A199" s="18">
        <v>45124</v>
      </c>
      <c r="B199" s="2">
        <v>1689532200</v>
      </c>
      <c r="C199" s="2">
        <v>0.97159200000000001</v>
      </c>
      <c r="D199" s="2">
        <v>0.31472800000000001</v>
      </c>
      <c r="E199" s="2">
        <v>83022995.370000005</v>
      </c>
      <c r="F199" s="2">
        <v>11381178.109999999</v>
      </c>
      <c r="G199" s="2">
        <v>2.2958660000000002</v>
      </c>
      <c r="H199" s="5">
        <v>1110917</v>
      </c>
      <c r="I199" s="35">
        <f>IF(G199 &lt; 'v1_Algo_int_model_Jan23-Ap'!ntcr, 'v1_Algo_int_model_Jan23-Ap'!base_int*100, IF(G199 &gt; 'v1_Algo_int_model_Jan23-Ap'!ctcr, 'v1_Algo_int_model_Jan23-Ap'!upper_limit_int*100, ('v1_Algo_int_model_Jan23-Ap'!base_int + ((G199 -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199" s="23">
        <f t="shared" si="0"/>
        <v>0.95</v>
      </c>
      <c r="K199" s="24">
        <f t="shared" si="1"/>
        <v>9.5</v>
      </c>
    </row>
    <row r="200" spans="1:11" ht="15.75" customHeight="1">
      <c r="A200" s="18">
        <v>45125</v>
      </c>
      <c r="B200" s="2">
        <v>1689618600</v>
      </c>
      <c r="C200" s="2">
        <v>0.99528700000000003</v>
      </c>
      <c r="D200" s="2">
        <v>0.31260399999999999</v>
      </c>
      <c r="E200" s="2">
        <v>84006215.120000005</v>
      </c>
      <c r="F200" s="2">
        <v>11460084.890000001</v>
      </c>
      <c r="G200" s="2">
        <v>2.2914910000000002</v>
      </c>
      <c r="H200" s="5">
        <v>952430.8</v>
      </c>
      <c r="I200" s="35">
        <f>IF(G200 &lt; 'v1_Algo_int_model_Jan23-Ap'!ntcr, 'v1_Algo_int_model_Jan23-Ap'!base_int*100, IF(G200 &gt; 'v1_Algo_int_model_Jan23-Ap'!ctcr, 'v1_Algo_int_model_Jan23-Ap'!upper_limit_int*100, ('v1_Algo_int_model_Jan23-Ap'!base_int + ((G200 -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0" s="23">
        <f t="shared" si="0"/>
        <v>0.95</v>
      </c>
      <c r="K200" s="24">
        <f t="shared" si="1"/>
        <v>9.5</v>
      </c>
    </row>
    <row r="201" spans="1:11" ht="15.75" customHeight="1">
      <c r="A201" s="18">
        <v>45126</v>
      </c>
      <c r="B201" s="2">
        <v>1689705000</v>
      </c>
      <c r="C201" s="2">
        <v>0.97546500000000003</v>
      </c>
      <c r="D201" s="2">
        <v>0.30693300000000001</v>
      </c>
      <c r="E201" s="2">
        <v>84084473.950000003</v>
      </c>
      <c r="F201" s="2">
        <v>11449907.609999999</v>
      </c>
      <c r="G201" s="2">
        <v>2.2540179999999999</v>
      </c>
      <c r="H201" s="5">
        <v>1057838</v>
      </c>
      <c r="I201" s="35">
        <f>IF(G201 &lt; 'v1_Algo_int_model_Jan23-Ap'!ntcr, 'v1_Algo_int_model_Jan23-Ap'!base_int*100, IF(G201 &gt; 'v1_Algo_int_model_Jan23-Ap'!ctcr, 'v1_Algo_int_model_Jan23-Ap'!upper_limit_int*100, ('v1_Algo_int_model_Jan23-Ap'!base_int + ((G201 -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1" s="23">
        <f t="shared" si="0"/>
        <v>0.95</v>
      </c>
      <c r="K201" s="24">
        <f t="shared" si="1"/>
        <v>9.5</v>
      </c>
    </row>
    <row r="202" spans="1:11" ht="15.75" customHeight="1">
      <c r="A202" s="18">
        <v>45127</v>
      </c>
      <c r="B202" s="2">
        <v>1689791400</v>
      </c>
      <c r="C202" s="2">
        <v>0.99701700000000004</v>
      </c>
      <c r="D202" s="2">
        <v>0.32408199999999998</v>
      </c>
      <c r="E202" s="2">
        <v>84062589.459999993</v>
      </c>
      <c r="F202" s="2">
        <v>11465887.460000001</v>
      </c>
      <c r="G202" s="2">
        <v>2.3760189999999999</v>
      </c>
      <c r="H202" s="5">
        <v>710651.6</v>
      </c>
      <c r="I202" s="35">
        <f>IF(G202 &lt; 'v1_Algo_int_model_Jan23-Ap'!ntcr, 'v1_Algo_int_model_Jan23-Ap'!base_int*100, IF(G202 &gt; 'v1_Algo_int_model_Jan23-Ap'!ctcr, 'v1_Algo_int_model_Jan23-Ap'!upper_limit_int*100, ('v1_Algo_int_model_Jan23-Ap'!base_int + ((G202 -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2" s="23">
        <f t="shared" si="0"/>
        <v>0.95</v>
      </c>
      <c r="K202" s="24">
        <f t="shared" si="1"/>
        <v>9.5</v>
      </c>
    </row>
    <row r="203" spans="1:11" ht="15.75" customHeight="1">
      <c r="A203" s="18">
        <v>45128</v>
      </c>
      <c r="B203" s="2">
        <v>1689877800</v>
      </c>
      <c r="C203" s="2">
        <v>0.97508600000000001</v>
      </c>
      <c r="D203" s="2">
        <v>0.31576500000000002</v>
      </c>
      <c r="E203" s="2">
        <v>84311116.609999999</v>
      </c>
      <c r="F203" s="2">
        <v>11542398.050000001</v>
      </c>
      <c r="G203" s="2">
        <v>2.3064960000000001</v>
      </c>
      <c r="H203" s="5">
        <v>936230.8</v>
      </c>
      <c r="I203" s="35">
        <f>IF(G203 &lt; 'v1_Algo_int_model_Jan23-Ap'!ntcr, 'v1_Algo_int_model_Jan23-Ap'!base_int*100, IF(G203 &gt; 'v1_Algo_int_model_Jan23-Ap'!ctcr, 'v1_Algo_int_model_Jan23-Ap'!upper_limit_int*100, ('v1_Algo_int_model_Jan23-Ap'!base_int + ((G203 -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3" s="23">
        <f t="shared" si="0"/>
        <v>0.95</v>
      </c>
      <c r="K203" s="24">
        <f t="shared" si="1"/>
        <v>9.5</v>
      </c>
    </row>
    <row r="204" spans="1:11" ht="15.75" customHeight="1">
      <c r="A204" s="18">
        <v>45129</v>
      </c>
      <c r="B204" s="2">
        <v>1689964200</v>
      </c>
      <c r="C204" s="2">
        <v>0.96838000000000002</v>
      </c>
      <c r="D204" s="2">
        <v>0.31317099999999998</v>
      </c>
      <c r="E204" s="2">
        <v>84481811.739999995</v>
      </c>
      <c r="F204" s="2">
        <v>11533292.23</v>
      </c>
      <c r="G204" s="2">
        <v>2.29399</v>
      </c>
      <c r="H204" s="5">
        <v>914007.2</v>
      </c>
      <c r="I204" s="35">
        <f>IF(G204 &lt; 'v1_Algo_int_model_Jan23-Ap'!ntcr, 'v1_Algo_int_model_Jan23-Ap'!base_int*100, IF(G204 &gt; 'v1_Algo_int_model_Jan23-Ap'!ctcr, 'v1_Algo_int_model_Jan23-Ap'!upper_limit_int*100, ('v1_Algo_int_model_Jan23-Ap'!base_int + ((G204 -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4" s="23">
        <f t="shared" si="0"/>
        <v>0.95</v>
      </c>
      <c r="K204" s="24">
        <f t="shared" si="1"/>
        <v>9.5</v>
      </c>
    </row>
    <row r="205" spans="1:11" ht="15.75" customHeight="1">
      <c r="A205" s="18">
        <v>45130</v>
      </c>
      <c r="B205" s="2">
        <v>1690050600</v>
      </c>
      <c r="C205" s="2">
        <v>0.96781499999999998</v>
      </c>
      <c r="D205" s="2">
        <v>0.308174</v>
      </c>
      <c r="E205" s="2">
        <v>84524256.319999993</v>
      </c>
      <c r="F205" s="2">
        <v>11537768.93</v>
      </c>
      <c r="G205" s="2">
        <v>2.257644</v>
      </c>
      <c r="H205" s="5">
        <v>1021455</v>
      </c>
      <c r="I205" s="35">
        <f>IF(G205 &lt; 'v1_Algo_int_model_Jan23-Ap'!ntcr, 'v1_Algo_int_model_Jan23-Ap'!base_int*100, IF(G205 &gt; 'v1_Algo_int_model_Jan23-Ap'!ctcr, 'v1_Algo_int_model_Jan23-Ap'!upper_limit_int*100, ('v1_Algo_int_model_Jan23-Ap'!base_int + ((G205 -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5" s="23">
        <f t="shared" si="0"/>
        <v>0.95</v>
      </c>
      <c r="K205" s="24">
        <f t="shared" si="1"/>
        <v>9.5</v>
      </c>
    </row>
    <row r="206" spans="1:11" ht="15.75" customHeight="1">
      <c r="A206" s="18">
        <v>45131</v>
      </c>
      <c r="B206" s="2">
        <v>1690137000</v>
      </c>
      <c r="C206" s="2">
        <v>0.97526800000000002</v>
      </c>
      <c r="D206" s="2">
        <v>0.31703399999999998</v>
      </c>
      <c r="E206" s="2">
        <v>84495599.569999993</v>
      </c>
      <c r="F206" s="2">
        <v>11533838.76</v>
      </c>
      <c r="G206" s="2">
        <v>2.3225549999999999</v>
      </c>
      <c r="H206" s="5">
        <v>812687.1</v>
      </c>
      <c r="I206" s="35">
        <f>IF(G206 &lt; 'v1_Algo_int_model_Jan23-Ap'!ntcr, 'v1_Algo_int_model_Jan23-Ap'!base_int*100, IF(G206 &gt; 'v1_Algo_int_model_Jan23-Ap'!ctcr, 'v1_Algo_int_model_Jan23-Ap'!upper_limit_int*100, ('v1_Algo_int_model_Jan23-Ap'!base_int + ((G206 -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6" s="23">
        <f t="shared" si="0"/>
        <v>0.95</v>
      </c>
      <c r="K206" s="24">
        <f t="shared" si="1"/>
        <v>9.5</v>
      </c>
    </row>
    <row r="207" spans="1:11" ht="15.75" customHeight="1">
      <c r="A207" s="18">
        <v>45132</v>
      </c>
      <c r="B207" s="2">
        <v>1690223400</v>
      </c>
      <c r="C207" s="2">
        <v>0.99344200000000005</v>
      </c>
      <c r="D207" s="2">
        <v>0.30533500000000002</v>
      </c>
      <c r="E207" s="2">
        <v>84173090.670000002</v>
      </c>
      <c r="F207" s="2">
        <v>11473941.98</v>
      </c>
      <c r="G207" s="2">
        <v>2.2399439999999999</v>
      </c>
      <c r="H207" s="5">
        <v>1071924</v>
      </c>
      <c r="I207" s="35">
        <f>IF(G207 &lt; 'v1_Algo_int_model_Jan23-Ap'!ntcr, 'v1_Algo_int_model_Jan23-Ap'!base_int*100, IF(G207 &gt; 'v1_Algo_int_model_Jan23-Ap'!ctcr, 'v1_Algo_int_model_Jan23-Ap'!upper_limit_int*100, ('v1_Algo_int_model_Jan23-Ap'!base_int + ((G207 -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7" s="23">
        <f t="shared" si="0"/>
        <v>0.95</v>
      </c>
      <c r="K207" s="24">
        <f t="shared" si="1"/>
        <v>9.5</v>
      </c>
    </row>
    <row r="208" spans="1:11" ht="15.75" customHeight="1">
      <c r="A208" s="18">
        <v>45133</v>
      </c>
      <c r="B208" s="2">
        <v>1690309800</v>
      </c>
      <c r="C208" s="2">
        <v>0.99182099999999995</v>
      </c>
      <c r="D208" s="2">
        <v>0.30389100000000002</v>
      </c>
      <c r="E208" s="2">
        <v>84704849.900000006</v>
      </c>
      <c r="F208" s="2">
        <v>11534163.800000001</v>
      </c>
      <c r="G208" s="2">
        <v>2.231722</v>
      </c>
      <c r="H208" s="5">
        <v>1102140</v>
      </c>
      <c r="I208" s="35">
        <f>IF(G208 &lt; 'v1_Algo_int_model_Jan23-Ap'!ntcr, 'v1_Algo_int_model_Jan23-Ap'!base_int*100, IF(G208 &gt; 'v1_Algo_int_model_Jan23-Ap'!ctcr, 'v1_Algo_int_model_Jan23-Ap'!upper_limit_int*100, ('v1_Algo_int_model_Jan23-Ap'!base_int + ((G208 -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8" s="23">
        <f t="shared" si="0"/>
        <v>0.95</v>
      </c>
      <c r="K208" s="24">
        <f t="shared" si="1"/>
        <v>9.5</v>
      </c>
    </row>
    <row r="209" spans="1:11" ht="15.75" customHeight="1">
      <c r="A209" s="18">
        <v>45134</v>
      </c>
      <c r="B209" s="2">
        <v>1690396200</v>
      </c>
      <c r="C209" s="2">
        <v>1.00343</v>
      </c>
      <c r="D209" s="2">
        <v>0.306585</v>
      </c>
      <c r="E209" s="2">
        <v>84876336.390000001</v>
      </c>
      <c r="F209" s="2">
        <v>11558481.57</v>
      </c>
      <c r="G209" s="2">
        <v>2.2513169999999998</v>
      </c>
      <c r="H209" s="5">
        <v>1049421</v>
      </c>
      <c r="I209" s="35">
        <f>IF(G209 &lt; 'v1_Algo_int_model_Jan23-Ap'!ntcr, 'v1_Algo_int_model_Jan23-Ap'!base_int*100, IF(G209 &gt; 'v1_Algo_int_model_Jan23-Ap'!ctcr, 'v1_Algo_int_model_Jan23-Ap'!upper_limit_int*100, ('v1_Algo_int_model_Jan23-Ap'!base_int + ((G209 -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09" s="23">
        <f t="shared" si="0"/>
        <v>0.95</v>
      </c>
      <c r="K209" s="24">
        <f t="shared" si="1"/>
        <v>9.5</v>
      </c>
    </row>
    <row r="210" spans="1:11" ht="15.75" customHeight="1">
      <c r="A210" s="18">
        <v>45135</v>
      </c>
      <c r="B210" s="2">
        <v>1690482600</v>
      </c>
      <c r="C210" s="2">
        <v>0.99560099999999996</v>
      </c>
      <c r="D210" s="2">
        <v>0.30743100000000001</v>
      </c>
      <c r="E210" s="2">
        <v>84946671.870000005</v>
      </c>
      <c r="F210" s="2">
        <v>11568234.23</v>
      </c>
      <c r="G210" s="2">
        <v>2.2574960000000002</v>
      </c>
      <c r="H210" s="5">
        <v>1020977</v>
      </c>
      <c r="I210" s="35">
        <f>IF(G210 &lt; 'v1_Algo_int_model_Jan23-Ap'!ntcr, 'v1_Algo_int_model_Jan23-Ap'!base_int*100, IF(G210 &gt; 'v1_Algo_int_model_Jan23-Ap'!ctcr, 'v1_Algo_int_model_Jan23-Ap'!upper_limit_int*100, ('v1_Algo_int_model_Jan23-Ap'!base_int + ((G210 -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0" s="23">
        <f t="shared" si="0"/>
        <v>0.95</v>
      </c>
      <c r="K210" s="24">
        <f t="shared" si="1"/>
        <v>9.5</v>
      </c>
    </row>
    <row r="211" spans="1:11" ht="15.75" customHeight="1">
      <c r="A211" s="18">
        <v>45136</v>
      </c>
      <c r="B211" s="2">
        <v>1690569000</v>
      </c>
      <c r="C211" s="2">
        <v>1.0049539999999999</v>
      </c>
      <c r="D211" s="2">
        <v>0.30991999999999997</v>
      </c>
      <c r="E211" s="2">
        <v>85090869.640000001</v>
      </c>
      <c r="F211" s="2">
        <v>11596350.609999999</v>
      </c>
      <c r="G211" s="2">
        <v>2.2741090000000002</v>
      </c>
      <c r="H211" s="5">
        <v>973825.6</v>
      </c>
      <c r="I211" s="35">
        <f>IF(G211 &lt; 'v1_Algo_int_model_Jan23-Ap'!ntcr, 'v1_Algo_int_model_Jan23-Ap'!base_int*100, IF(G211 &gt; 'v1_Algo_int_model_Jan23-Ap'!ctcr, 'v1_Algo_int_model_Jan23-Ap'!upper_limit_int*100, ('v1_Algo_int_model_Jan23-Ap'!base_int + ((G211 -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1" s="23">
        <f t="shared" si="0"/>
        <v>0.95</v>
      </c>
      <c r="K211" s="24">
        <f t="shared" si="1"/>
        <v>9.5</v>
      </c>
    </row>
    <row r="212" spans="1:11" ht="15.75" customHeight="1">
      <c r="A212" s="18">
        <v>45137</v>
      </c>
      <c r="B212" s="2">
        <v>1690655400</v>
      </c>
      <c r="C212" s="2">
        <v>1.001671</v>
      </c>
      <c r="D212" s="2">
        <v>0.312612</v>
      </c>
      <c r="E212" s="2">
        <v>85174757.379999995</v>
      </c>
      <c r="F212" s="2">
        <v>11613111.18</v>
      </c>
      <c r="G212" s="2">
        <v>2.2928090000000001</v>
      </c>
      <c r="H212" s="5">
        <v>913631.2</v>
      </c>
      <c r="I212" s="35">
        <f>IF(G212 &lt; 'v1_Algo_int_model_Jan23-Ap'!ntcr, 'v1_Algo_int_model_Jan23-Ap'!base_int*100, IF(G212 &gt; 'v1_Algo_int_model_Jan23-Ap'!ctcr, 'v1_Algo_int_model_Jan23-Ap'!upper_limit_int*100, ('v1_Algo_int_model_Jan23-Ap'!base_int + ((G212 -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2" s="23">
        <f t="shared" si="0"/>
        <v>0.95</v>
      </c>
      <c r="K212" s="24">
        <f t="shared" si="1"/>
        <v>9.5</v>
      </c>
    </row>
    <row r="213" spans="1:11" ht="15.75" customHeight="1">
      <c r="A213" s="18">
        <v>45138</v>
      </c>
      <c r="B213" s="2">
        <v>1690741800</v>
      </c>
      <c r="C213" s="2">
        <v>1.0099819999999999</v>
      </c>
      <c r="D213" s="2">
        <v>0.31533699999999998</v>
      </c>
      <c r="E213" s="2">
        <v>85304304.459999993</v>
      </c>
      <c r="F213" s="2">
        <v>11658090.67</v>
      </c>
      <c r="G213" s="2">
        <v>2.3073760000000001</v>
      </c>
      <c r="H213" s="5">
        <v>855541.2</v>
      </c>
      <c r="I213" s="35">
        <f>IF(G213 &lt; 'v1_Algo_int_model_Jan23-Ap'!ntcr, 'v1_Algo_int_model_Jan23-Ap'!base_int*100, IF(G213 &gt; 'v1_Algo_int_model_Jan23-Ap'!ctcr, 'v1_Algo_int_model_Jan23-Ap'!upper_limit_int*100, ('v1_Algo_int_model_Jan23-Ap'!base_int + ((G213 -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3" s="23">
        <f t="shared" si="0"/>
        <v>0.95</v>
      </c>
      <c r="K213" s="24">
        <f t="shared" si="1"/>
        <v>9.5</v>
      </c>
    </row>
    <row r="214" spans="1:11" ht="15.75" customHeight="1">
      <c r="A214" s="18">
        <v>45139</v>
      </c>
      <c r="B214" s="2">
        <v>1690828200</v>
      </c>
      <c r="C214" s="2">
        <v>1.0119670000000001</v>
      </c>
      <c r="D214" s="2">
        <v>0.30734600000000001</v>
      </c>
      <c r="E214" s="2">
        <v>85334595.129999995</v>
      </c>
      <c r="F214" s="2">
        <v>11671550.25</v>
      </c>
      <c r="G214" s="2">
        <v>2.247109</v>
      </c>
      <c r="H214" s="5">
        <v>1042313</v>
      </c>
      <c r="I214" s="35">
        <f>IF(G214 &lt; 'v1_Algo_int_model_Jan23-Ap'!ntcr, 'v1_Algo_int_model_Jan23-Ap'!base_int*100, IF(G214 &gt; 'v1_Algo_int_model_Jan23-Ap'!ctcr, 'v1_Algo_int_model_Jan23-Ap'!upper_limit_int*100, ('v1_Algo_int_model_Jan23-Ap'!base_int + ((G214 -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4" s="23">
        <f t="shared" si="0"/>
        <v>0.95</v>
      </c>
      <c r="K214" s="24">
        <f t="shared" si="1"/>
        <v>9.5</v>
      </c>
    </row>
    <row r="215" spans="1:11" ht="15.75" customHeight="1">
      <c r="A215" s="18">
        <v>45140</v>
      </c>
      <c r="B215" s="2">
        <v>1690914600</v>
      </c>
      <c r="C215" s="2">
        <v>1.0184960000000001</v>
      </c>
      <c r="D215" s="2">
        <v>0.30937500000000001</v>
      </c>
      <c r="E215" s="2">
        <v>85286727.950000003</v>
      </c>
      <c r="F215" s="2">
        <v>11659300.449999999</v>
      </c>
      <c r="G215" s="2">
        <v>2.2630499999999998</v>
      </c>
      <c r="H215" s="5">
        <v>986344.4</v>
      </c>
      <c r="I215" s="35">
        <f>IF(G215 &lt; 'v1_Algo_int_model_Jan23-Ap'!ntcr, 'v1_Algo_int_model_Jan23-Ap'!base_int*100, IF(G215 &gt; 'v1_Algo_int_model_Jan23-Ap'!ctcr, 'v1_Algo_int_model_Jan23-Ap'!upper_limit_int*100, ('v1_Algo_int_model_Jan23-Ap'!base_int + ((G215 -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5" s="23">
        <f t="shared" si="0"/>
        <v>0.95</v>
      </c>
      <c r="K215" s="24">
        <f t="shared" si="1"/>
        <v>9.5</v>
      </c>
    </row>
    <row r="216" spans="1:11" ht="15.75" customHeight="1">
      <c r="A216" s="18">
        <v>45141</v>
      </c>
      <c r="B216" s="2">
        <v>1691001000</v>
      </c>
      <c r="C216" s="2">
        <v>0.99915299999999996</v>
      </c>
      <c r="D216" s="2">
        <v>0.29900500000000002</v>
      </c>
      <c r="E216" s="2">
        <v>85303037.040000007</v>
      </c>
      <c r="F216" s="2">
        <v>11661760.289999999</v>
      </c>
      <c r="G216" s="2">
        <v>2.1871510000000001</v>
      </c>
      <c r="H216" s="5">
        <v>1230443</v>
      </c>
      <c r="I216" s="35">
        <f>IF(G216 &lt; 'v1_Algo_int_model_Jan23-Ap'!ntcr, 'v1_Algo_int_model_Jan23-Ap'!base_int*100, IF(G216 &gt; 'v1_Algo_int_model_Jan23-Ap'!ctcr, 'v1_Algo_int_model_Jan23-Ap'!upper_limit_int*100, ('v1_Algo_int_model_Jan23-Ap'!base_int + ((G216 -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6" s="23">
        <f t="shared" si="0"/>
        <v>0.95</v>
      </c>
      <c r="K216" s="24">
        <f t="shared" si="1"/>
        <v>9.5</v>
      </c>
    </row>
    <row r="217" spans="1:11" ht="15.75" customHeight="1">
      <c r="A217" s="18">
        <v>45142</v>
      </c>
      <c r="B217" s="2">
        <v>1691087400</v>
      </c>
      <c r="C217" s="2">
        <v>1.006421</v>
      </c>
      <c r="D217" s="2">
        <v>0.29243799999999998</v>
      </c>
      <c r="E217" s="2">
        <v>85104815.879999995</v>
      </c>
      <c r="F217" s="2">
        <v>11558060.460000001</v>
      </c>
      <c r="G217" s="2">
        <v>2.153292</v>
      </c>
      <c r="H217" s="5">
        <v>1296289</v>
      </c>
      <c r="I217" s="35">
        <f>IF(G217 &lt; 'v1_Algo_int_model_Jan23-Ap'!ntcr, 'v1_Algo_int_model_Jan23-Ap'!base_int*100, IF(G217 &gt; 'v1_Algo_int_model_Jan23-Ap'!ctcr, 'v1_Algo_int_model_Jan23-Ap'!upper_limit_int*100, ('v1_Algo_int_model_Jan23-Ap'!base_int + ((G217 -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7" s="23">
        <f t="shared" si="0"/>
        <v>0.95</v>
      </c>
      <c r="K217" s="24">
        <f t="shared" si="1"/>
        <v>9.5</v>
      </c>
    </row>
    <row r="218" spans="1:11" ht="15.75" customHeight="1">
      <c r="A218" s="18">
        <v>45143</v>
      </c>
      <c r="B218" s="2">
        <v>1691173800</v>
      </c>
      <c r="C218" s="2">
        <v>0.98853800000000003</v>
      </c>
      <c r="D218" s="2">
        <v>0.293485</v>
      </c>
      <c r="E218" s="2">
        <v>84800721.859999999</v>
      </c>
      <c r="F218" s="2">
        <v>11448052.49</v>
      </c>
      <c r="G218" s="2">
        <v>2.173972</v>
      </c>
      <c r="H218" s="5">
        <v>1192182</v>
      </c>
      <c r="I218" s="35">
        <f>IF(G218 &lt; 'v1_Algo_int_model_Jan23-Ap'!ntcr, 'v1_Algo_int_model_Jan23-Ap'!base_int*100, IF(G218 &gt; 'v1_Algo_int_model_Jan23-Ap'!ctcr, 'v1_Algo_int_model_Jan23-Ap'!upper_limit_int*100, ('v1_Algo_int_model_Jan23-Ap'!base_int + ((G218 -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8" s="23">
        <f t="shared" si="0"/>
        <v>0.95</v>
      </c>
      <c r="K218" s="24">
        <f t="shared" si="1"/>
        <v>9.5</v>
      </c>
    </row>
    <row r="219" spans="1:11" ht="15.75" customHeight="1">
      <c r="A219" s="18">
        <v>45144</v>
      </c>
      <c r="B219" s="2">
        <v>1691260200</v>
      </c>
      <c r="C219" s="2">
        <v>1.005787</v>
      </c>
      <c r="D219" s="2">
        <v>0.293599</v>
      </c>
      <c r="E219" s="2">
        <v>84979595.230000004</v>
      </c>
      <c r="F219" s="2">
        <v>11457607.529999999</v>
      </c>
      <c r="G219" s="2">
        <v>2.1775859999999998</v>
      </c>
      <c r="H219" s="5">
        <v>1169634</v>
      </c>
      <c r="I219" s="35">
        <f>IF(G219 &lt; 'v1_Algo_int_model_Jan23-Ap'!ntcr, 'v1_Algo_int_model_Jan23-Ap'!base_int*100, IF(G219 &gt; 'v1_Algo_int_model_Jan23-Ap'!ctcr, 'v1_Algo_int_model_Jan23-Ap'!upper_limit_int*100, ('v1_Algo_int_model_Jan23-Ap'!base_int + ((G219 -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19" s="23">
        <f t="shared" si="0"/>
        <v>0.95</v>
      </c>
      <c r="K219" s="24">
        <f t="shared" si="1"/>
        <v>9.5</v>
      </c>
    </row>
    <row r="220" spans="1:11" ht="15.75" customHeight="1">
      <c r="A220" s="18">
        <v>45145</v>
      </c>
      <c r="B220" s="2">
        <v>1691346600</v>
      </c>
      <c r="C220" s="2">
        <v>0.99697800000000003</v>
      </c>
      <c r="D220" s="2">
        <v>0.29169800000000001</v>
      </c>
      <c r="E220" s="2">
        <v>85088699.239999995</v>
      </c>
      <c r="F220" s="2">
        <v>11472846.18</v>
      </c>
      <c r="G220" s="2">
        <v>2.1633870000000002</v>
      </c>
      <c r="H220" s="5">
        <v>1209933</v>
      </c>
      <c r="I220" s="35">
        <f>IF(G220 &lt; 'v1_Algo_int_model_Jan23-Ap'!ntcr, 'v1_Algo_int_model_Jan23-Ap'!base_int*100, IF(G220 &gt; 'v1_Algo_int_model_Jan23-Ap'!ctcr, 'v1_Algo_int_model_Jan23-Ap'!upper_limit_int*100, ('v1_Algo_int_model_Jan23-Ap'!base_int + ((G220 -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0" s="23">
        <f t="shared" si="0"/>
        <v>0.95</v>
      </c>
      <c r="K220" s="24">
        <f t="shared" si="1"/>
        <v>9.5</v>
      </c>
    </row>
    <row r="221" spans="1:11" ht="15.75" customHeight="1">
      <c r="A221" s="18">
        <v>45146</v>
      </c>
      <c r="B221" s="2">
        <v>1691433000</v>
      </c>
      <c r="C221" s="2">
        <v>0.99792999999999998</v>
      </c>
      <c r="D221" s="2">
        <v>0.29018100000000002</v>
      </c>
      <c r="E221" s="2">
        <v>85254096.840000004</v>
      </c>
      <c r="F221" s="2">
        <v>11448163.5</v>
      </c>
      <c r="G221" s="2">
        <v>2.160968</v>
      </c>
      <c r="H221" s="5">
        <v>1151451</v>
      </c>
      <c r="I221" s="35">
        <f>IF(G221 &lt; 'v1_Algo_int_model_Jan23-Ap'!ntcr, 'v1_Algo_int_model_Jan23-Ap'!base_int*100, IF(G221 &gt; 'v1_Algo_int_model_Jan23-Ap'!ctcr, 'v1_Algo_int_model_Jan23-Ap'!upper_limit_int*100, ('v1_Algo_int_model_Jan23-Ap'!base_int + ((G221 -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1" s="23">
        <f t="shared" si="0"/>
        <v>0.95</v>
      </c>
      <c r="K221" s="24">
        <f t="shared" si="1"/>
        <v>9.5</v>
      </c>
    </row>
    <row r="222" spans="1:11" ht="15.75" customHeight="1">
      <c r="A222" s="18">
        <v>45147</v>
      </c>
      <c r="B222" s="2">
        <v>1691519400</v>
      </c>
      <c r="C222" s="2">
        <v>1.002643</v>
      </c>
      <c r="D222" s="2">
        <v>0.29783199999999999</v>
      </c>
      <c r="E222" s="2">
        <v>85286522.409999996</v>
      </c>
      <c r="F222" s="2">
        <v>11444198.800000001</v>
      </c>
      <c r="G222" s="2">
        <v>2.219557</v>
      </c>
      <c r="H222" s="5">
        <v>965207.5</v>
      </c>
      <c r="I222" s="35">
        <f>IF(G222 &lt; 'v1_Algo_int_model_Jan23-Ap'!ntcr, 'v1_Algo_int_model_Jan23-Ap'!base_int*100, IF(G222 &gt; 'v1_Algo_int_model_Jan23-Ap'!ctcr, 'v1_Algo_int_model_Jan23-Ap'!upper_limit_int*100, ('v1_Algo_int_model_Jan23-Ap'!base_int + ((G222 -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2" s="23">
        <f t="shared" si="0"/>
        <v>0.95</v>
      </c>
      <c r="K222" s="24">
        <f t="shared" si="1"/>
        <v>9.5</v>
      </c>
    </row>
    <row r="223" spans="1:11" ht="15.75" customHeight="1">
      <c r="A223" s="18">
        <v>45148</v>
      </c>
      <c r="B223" s="2">
        <v>1691605800</v>
      </c>
      <c r="C223" s="2">
        <v>1.0067390000000001</v>
      </c>
      <c r="D223" s="2">
        <v>0.30120599999999997</v>
      </c>
      <c r="E223" s="2">
        <v>85209123.790000007</v>
      </c>
      <c r="F223" s="2">
        <v>11460176.380000001</v>
      </c>
      <c r="G223" s="2">
        <v>2.239538</v>
      </c>
      <c r="H223" s="5">
        <v>927737.7</v>
      </c>
      <c r="I223" s="35">
        <f>IF(G223 &lt; 'v1_Algo_int_model_Jan23-Ap'!ntcr, 'v1_Algo_int_model_Jan23-Ap'!base_int*100, IF(G223 &gt; 'v1_Algo_int_model_Jan23-Ap'!ctcr, 'v1_Algo_int_model_Jan23-Ap'!upper_limit_int*100, ('v1_Algo_int_model_Jan23-Ap'!base_int + ((G223 -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3" s="23">
        <f t="shared" si="0"/>
        <v>0.95</v>
      </c>
      <c r="K223" s="24">
        <f t="shared" si="1"/>
        <v>9.5</v>
      </c>
    </row>
    <row r="224" spans="1:11" ht="15.75" customHeight="1">
      <c r="A224" s="18">
        <v>45149</v>
      </c>
      <c r="B224" s="2">
        <v>1691692200</v>
      </c>
      <c r="C224" s="2">
        <v>0.99806600000000001</v>
      </c>
      <c r="D224" s="2">
        <v>0.29602699999999998</v>
      </c>
      <c r="E224" s="2">
        <v>85228453.090000004</v>
      </c>
      <c r="F224" s="2">
        <v>11466673.33</v>
      </c>
      <c r="G224" s="2">
        <v>2.2002830000000002</v>
      </c>
      <c r="H224" s="5">
        <v>1047994</v>
      </c>
      <c r="I224" s="35">
        <f>IF(G224 &lt; 'v1_Algo_int_model_Jan23-Ap'!ntcr, 'v1_Algo_int_model_Jan23-Ap'!base_int*100, IF(G224 &gt; 'v1_Algo_int_model_Jan23-Ap'!ctcr, 'v1_Algo_int_model_Jan23-Ap'!upper_limit_int*100, ('v1_Algo_int_model_Jan23-Ap'!base_int + ((G224 -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4" s="23">
        <f t="shared" si="0"/>
        <v>0.95</v>
      </c>
      <c r="K224" s="24">
        <f t="shared" si="1"/>
        <v>9.5</v>
      </c>
    </row>
    <row r="225" spans="1:11" ht="15.75" customHeight="1">
      <c r="A225" s="18">
        <v>45150</v>
      </c>
      <c r="B225" s="2">
        <v>1691778600</v>
      </c>
      <c r="C225" s="2">
        <v>1.0010619999999999</v>
      </c>
      <c r="D225" s="2">
        <v>0.293325</v>
      </c>
      <c r="E225" s="2">
        <v>85344411.950000003</v>
      </c>
      <c r="F225" s="2">
        <v>11484869.460000001</v>
      </c>
      <c r="G225" s="2">
        <v>2.1797070000000001</v>
      </c>
      <c r="H225" s="5">
        <v>1111960</v>
      </c>
      <c r="I225" s="35">
        <f>IF(G225 &lt; 'v1_Algo_int_model_Jan23-Ap'!ntcr, 'v1_Algo_int_model_Jan23-Ap'!base_int*100, IF(G225 &gt; 'v1_Algo_int_model_Jan23-Ap'!ctcr, 'v1_Algo_int_model_Jan23-Ap'!upper_limit_int*100, ('v1_Algo_int_model_Jan23-Ap'!base_int + ((G225 -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5" s="23">
        <f t="shared" si="0"/>
        <v>0.95</v>
      </c>
      <c r="K225" s="24">
        <f t="shared" si="1"/>
        <v>9.5</v>
      </c>
    </row>
    <row r="226" spans="1:11" ht="15.75" customHeight="1">
      <c r="A226" s="18">
        <v>45151</v>
      </c>
      <c r="B226" s="2">
        <v>1691865000</v>
      </c>
      <c r="C226" s="2">
        <v>0.99515500000000001</v>
      </c>
      <c r="D226" s="2">
        <v>0.29166599999999998</v>
      </c>
      <c r="E226" s="2">
        <v>85382764.109999999</v>
      </c>
      <c r="F226" s="2">
        <v>11492964.609999999</v>
      </c>
      <c r="G226" s="2">
        <v>2.1668259999999999</v>
      </c>
      <c r="H226" s="5">
        <v>1155976</v>
      </c>
      <c r="I226" s="35">
        <f>IF(G226 &lt; 'v1_Algo_int_model_Jan23-Ap'!ntcr, 'v1_Algo_int_model_Jan23-Ap'!base_int*100, IF(G226 &gt; 'v1_Algo_int_model_Jan23-Ap'!ctcr, 'v1_Algo_int_model_Jan23-Ap'!upper_limit_int*100, ('v1_Algo_int_model_Jan23-Ap'!base_int + ((G226 -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6" s="23">
        <f t="shared" si="0"/>
        <v>0.95</v>
      </c>
      <c r="K226" s="24">
        <f t="shared" si="1"/>
        <v>9.5</v>
      </c>
    </row>
    <row r="227" spans="1:11" ht="15.75" customHeight="1">
      <c r="A227" s="18">
        <v>45152</v>
      </c>
      <c r="B227" s="2">
        <v>1691951400</v>
      </c>
      <c r="C227" s="2">
        <v>1.000761</v>
      </c>
      <c r="D227" s="2">
        <v>0.28937200000000002</v>
      </c>
      <c r="E227" s="2">
        <v>85439832.230000004</v>
      </c>
      <c r="F227" s="2">
        <v>11491482.98</v>
      </c>
      <c r="G227" s="2">
        <v>2.151497</v>
      </c>
      <c r="H227" s="5">
        <v>1193761</v>
      </c>
      <c r="I227" s="35">
        <f>IF(G227 &lt; 'v1_Algo_int_model_Jan23-Ap'!ntcr, 'v1_Algo_int_model_Jan23-Ap'!base_int*100, IF(G227 &gt; 'v1_Algo_int_model_Jan23-Ap'!ctcr, 'v1_Algo_int_model_Jan23-Ap'!upper_limit_int*100, ('v1_Algo_int_model_Jan23-Ap'!base_int + ((G227 -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7" s="23">
        <f t="shared" si="0"/>
        <v>0.95</v>
      </c>
      <c r="K227" s="24">
        <f t="shared" si="1"/>
        <v>9.5</v>
      </c>
    </row>
    <row r="228" spans="1:11" ht="15.75" customHeight="1">
      <c r="A228" s="18">
        <v>45153</v>
      </c>
      <c r="B228" s="2">
        <v>1692037800</v>
      </c>
      <c r="C228" s="2">
        <v>1.0076970000000001</v>
      </c>
      <c r="D228" s="2">
        <v>0.29045199999999999</v>
      </c>
      <c r="E228" s="2">
        <v>85674226.530000001</v>
      </c>
      <c r="F228" s="2">
        <v>11524688.119999999</v>
      </c>
      <c r="G228" s="2">
        <v>2.1592120000000001</v>
      </c>
      <c r="H228" s="5">
        <v>1159448</v>
      </c>
      <c r="I228" s="35">
        <f>IF(G228 &lt; 'v1_Algo_int_model_Jan23-Ap'!ntcr, 'v1_Algo_int_model_Jan23-Ap'!base_int*100, IF(G228 &gt; 'v1_Algo_int_model_Jan23-Ap'!ctcr, 'v1_Algo_int_model_Jan23-Ap'!upper_limit_int*100, ('v1_Algo_int_model_Jan23-Ap'!base_int + ((G228 -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8" s="23">
        <f t="shared" si="0"/>
        <v>0.95</v>
      </c>
      <c r="K228" s="24">
        <f t="shared" si="1"/>
        <v>9.5</v>
      </c>
    </row>
    <row r="229" spans="1:11" ht="15.75" customHeight="1">
      <c r="A229" s="18">
        <v>45154</v>
      </c>
      <c r="B229" s="2">
        <v>1692124200</v>
      </c>
      <c r="C229" s="2">
        <v>1.000262</v>
      </c>
      <c r="D229" s="2">
        <v>0.28172900000000001</v>
      </c>
      <c r="E229" s="2">
        <v>85627408.620000005</v>
      </c>
      <c r="F229" s="2">
        <v>11518104.289999999</v>
      </c>
      <c r="G229" s="2">
        <v>2.0944180000000001</v>
      </c>
      <c r="H229" s="5">
        <v>1376116</v>
      </c>
      <c r="I229" s="35">
        <f>IF(G229 &lt; 'v1_Algo_int_model_Jan23-Ap'!ntcr, 'v1_Algo_int_model_Jan23-Ap'!base_int*100, IF(G229 &gt; 'v1_Algo_int_model_Jan23-Ap'!ctcr, 'v1_Algo_int_model_Jan23-Ap'!upper_limit_int*100, ('v1_Algo_int_model_Jan23-Ap'!base_int + ((G229 -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29" s="23">
        <f t="shared" si="0"/>
        <v>0.95</v>
      </c>
      <c r="K229" s="24">
        <f t="shared" si="1"/>
        <v>9.5</v>
      </c>
    </row>
    <row r="230" spans="1:11" ht="15.75" customHeight="1">
      <c r="A230" s="18">
        <v>45155</v>
      </c>
      <c r="B230" s="2">
        <v>1692210600</v>
      </c>
      <c r="C230" s="2">
        <v>1.013863</v>
      </c>
      <c r="D230" s="2">
        <v>0.27485199999999999</v>
      </c>
      <c r="E230" s="2">
        <v>86412834.629999995</v>
      </c>
      <c r="F230" s="2">
        <v>11368554.34</v>
      </c>
      <c r="G230" s="2">
        <v>2.0891609999999998</v>
      </c>
      <c r="H230" s="5">
        <v>1172574</v>
      </c>
      <c r="I230" s="35">
        <f>IF(G230 &lt; 'v1_Algo_int_model_Jan23-Ap'!ntcr, 'v1_Algo_int_model_Jan23-Ap'!base_int*100, IF(G230 &gt; 'v1_Algo_int_model_Jan23-Ap'!ctcr, 'v1_Algo_int_model_Jan23-Ap'!upper_limit_int*100, ('v1_Algo_int_model_Jan23-Ap'!base_int + ((G230 -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0" s="23">
        <f t="shared" si="0"/>
        <v>0.95</v>
      </c>
      <c r="K230" s="24">
        <f t="shared" si="1"/>
        <v>9.5</v>
      </c>
    </row>
    <row r="231" spans="1:11" ht="15.75" customHeight="1">
      <c r="A231" s="18">
        <v>45156</v>
      </c>
      <c r="B231" s="2">
        <v>1692297000</v>
      </c>
      <c r="C231" s="2">
        <v>0.96026500000000004</v>
      </c>
      <c r="D231" s="2">
        <v>0.254361</v>
      </c>
      <c r="E231" s="2">
        <v>86876929.590000004</v>
      </c>
      <c r="F231" s="2">
        <v>11307180.68</v>
      </c>
      <c r="G231" s="2">
        <v>1.954342</v>
      </c>
      <c r="H231" s="5">
        <v>1577240</v>
      </c>
      <c r="I231" s="35">
        <f>IF(G231 &lt; 'v1_Algo_int_model_Jan23-Ap'!ntcr, 'v1_Algo_int_model_Jan23-Ap'!base_int*100, IF(G231 &gt; 'v1_Algo_int_model_Jan23-Ap'!ctcr, 'v1_Algo_int_model_Jan23-Ap'!upper_limit_int*100, ('v1_Algo_int_model_Jan23-Ap'!base_int + ((G231 -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1" s="23">
        <f t="shared" si="0"/>
        <v>0.95</v>
      </c>
      <c r="K231" s="24">
        <f t="shared" si="1"/>
        <v>9.5</v>
      </c>
    </row>
    <row r="232" spans="1:11" ht="15.75" customHeight="1">
      <c r="A232" s="18">
        <v>45157</v>
      </c>
      <c r="B232" s="2">
        <v>1692383400</v>
      </c>
      <c r="C232" s="2">
        <v>0.99158500000000005</v>
      </c>
      <c r="D232" s="2">
        <v>0.26368799999999998</v>
      </c>
      <c r="E232" s="2">
        <v>87693841.439999998</v>
      </c>
      <c r="F232" s="2">
        <v>11151714.16</v>
      </c>
      <c r="G232" s="2">
        <v>2.073566</v>
      </c>
      <c r="H232" s="5">
        <v>967413.9</v>
      </c>
      <c r="I232" s="35">
        <f>IF(G232 &lt; 'v1_Algo_int_model_Jan23-Ap'!ntcr, 'v1_Algo_int_model_Jan23-Ap'!base_int*100, IF(G232 &gt; 'v1_Algo_int_model_Jan23-Ap'!ctcr, 'v1_Algo_int_model_Jan23-Ap'!upper_limit_int*100, ('v1_Algo_int_model_Jan23-Ap'!base_int + ((G232 -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2" s="23">
        <f t="shared" si="0"/>
        <v>0.95</v>
      </c>
      <c r="K232" s="24">
        <f t="shared" si="1"/>
        <v>9.5</v>
      </c>
    </row>
    <row r="233" spans="1:11" ht="15.75" customHeight="1">
      <c r="A233" s="18">
        <v>45158</v>
      </c>
      <c r="B233" s="2">
        <v>1692469800</v>
      </c>
      <c r="C233" s="2">
        <v>0.99290599999999996</v>
      </c>
      <c r="D233" s="2">
        <v>0.26818599999999998</v>
      </c>
      <c r="E233" s="2">
        <v>88425044.010000005</v>
      </c>
      <c r="F233" s="2">
        <v>11245049.390000001</v>
      </c>
      <c r="G233" s="2">
        <v>2.1088710000000002</v>
      </c>
      <c r="H233" s="5">
        <v>880041.3</v>
      </c>
      <c r="I233" s="35">
        <f>IF(G233 &lt; 'v1_Algo_int_model_Jan23-Ap'!ntcr, 'v1_Algo_int_model_Jan23-Ap'!base_int*100, IF(G233 &gt; 'v1_Algo_int_model_Jan23-Ap'!ctcr, 'v1_Algo_int_model_Jan23-Ap'!upper_limit_int*100, ('v1_Algo_int_model_Jan23-Ap'!base_int + ((G233 -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3" s="23">
        <f t="shared" si="0"/>
        <v>0.95</v>
      </c>
      <c r="K233" s="24">
        <f t="shared" si="1"/>
        <v>9.5</v>
      </c>
    </row>
    <row r="234" spans="1:11" ht="15.75" customHeight="1">
      <c r="A234" s="18">
        <v>45159</v>
      </c>
      <c r="B234" s="2">
        <v>1692556200</v>
      </c>
      <c r="C234" s="2">
        <v>1.0103839999999999</v>
      </c>
      <c r="D234" s="2">
        <v>0.27030799999999999</v>
      </c>
      <c r="E234" s="2">
        <v>88422588.579999998</v>
      </c>
      <c r="F234" s="2">
        <v>11284485.23</v>
      </c>
      <c r="G234" s="2">
        <v>2.1180699999999999</v>
      </c>
      <c r="H234" s="5">
        <v>831130.3</v>
      </c>
      <c r="I234" s="35">
        <f>IF(G234 &lt; 'v1_Algo_int_model_Jan23-Ap'!ntcr, 'v1_Algo_int_model_Jan23-Ap'!base_int*100, IF(G234 &gt; 'v1_Algo_int_model_Jan23-Ap'!ctcr, 'v1_Algo_int_model_Jan23-Ap'!upper_limit_int*100, ('v1_Algo_int_model_Jan23-Ap'!base_int + ((G234 -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4" s="23">
        <f t="shared" si="0"/>
        <v>0.95</v>
      </c>
      <c r="K234" s="24">
        <f t="shared" si="1"/>
        <v>9.5</v>
      </c>
    </row>
    <row r="235" spans="1:11" ht="15.75" customHeight="1">
      <c r="A235" s="18">
        <v>45160</v>
      </c>
      <c r="B235" s="2">
        <v>1692642600</v>
      </c>
      <c r="C235" s="2">
        <v>1.0068870000000001</v>
      </c>
      <c r="D235" s="2">
        <v>0.26294200000000001</v>
      </c>
      <c r="E235" s="2">
        <v>88532586.769999996</v>
      </c>
      <c r="F235" s="2">
        <v>11303626.939999999</v>
      </c>
      <c r="G235" s="2">
        <v>2.0594220000000001</v>
      </c>
      <c r="H235" s="5">
        <v>1029152</v>
      </c>
      <c r="I235" s="35">
        <f>IF(G235 &lt; 'v1_Algo_int_model_Jan23-Ap'!ntcr, 'v1_Algo_int_model_Jan23-Ap'!base_int*100, IF(G235 &gt; 'v1_Algo_int_model_Jan23-Ap'!ctcr, 'v1_Algo_int_model_Jan23-Ap'!upper_limit_int*100, ('v1_Algo_int_model_Jan23-Ap'!base_int + ((G235 -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5" s="23">
        <f t="shared" si="0"/>
        <v>0.95</v>
      </c>
      <c r="K235" s="24">
        <f t="shared" si="1"/>
        <v>9.5</v>
      </c>
    </row>
    <row r="236" spans="1:11" ht="15.75" customHeight="1">
      <c r="A236" s="18">
        <v>45161</v>
      </c>
      <c r="B236" s="2">
        <v>1692729000</v>
      </c>
      <c r="C236" s="2">
        <v>1.0114380000000001</v>
      </c>
      <c r="D236" s="2">
        <v>0.258382</v>
      </c>
      <c r="E236" s="2">
        <v>88656866.090000004</v>
      </c>
      <c r="F236" s="2">
        <v>11244122.99</v>
      </c>
      <c r="G236" s="2">
        <v>2.0372720000000002</v>
      </c>
      <c r="H236" s="5">
        <v>1064430</v>
      </c>
      <c r="I236" s="35">
        <f>IF(G236 &lt; 'v1_Algo_int_model_Jan23-Ap'!ntcr, 'v1_Algo_int_model_Jan23-Ap'!base_int*100, IF(G236 &gt; 'v1_Algo_int_model_Jan23-Ap'!ctcr, 'v1_Algo_int_model_Jan23-Ap'!upper_limit_int*100, ('v1_Algo_int_model_Jan23-Ap'!base_int + ((G236 -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6" s="23">
        <f t="shared" si="0"/>
        <v>0.95</v>
      </c>
      <c r="K236" s="24">
        <f t="shared" si="1"/>
        <v>9.5</v>
      </c>
    </row>
    <row r="237" spans="1:11" ht="15.75" customHeight="1">
      <c r="A237" s="18">
        <v>45162</v>
      </c>
      <c r="B237" s="2">
        <v>1692815400</v>
      </c>
      <c r="C237" s="2">
        <v>1.0072350000000001</v>
      </c>
      <c r="D237" s="2">
        <v>0.26827299999999998</v>
      </c>
      <c r="E237" s="2">
        <v>88870762.069999993</v>
      </c>
      <c r="F237" s="2">
        <v>11265641.77</v>
      </c>
      <c r="G237" s="2">
        <v>2.1163129999999999</v>
      </c>
      <c r="H237" s="5">
        <v>825590.3</v>
      </c>
      <c r="I237" s="35">
        <f>IF(G237 &lt; 'v1_Algo_int_model_Jan23-Ap'!ntcr, 'v1_Algo_int_model_Jan23-Ap'!base_int*100, IF(G237 &gt; 'v1_Algo_int_model_Jan23-Ap'!ctcr, 'v1_Algo_int_model_Jan23-Ap'!upper_limit_int*100, ('v1_Algo_int_model_Jan23-Ap'!base_int + ((G237 -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7" s="23">
        <f t="shared" si="0"/>
        <v>0.95</v>
      </c>
      <c r="K237" s="24">
        <f t="shared" si="1"/>
        <v>9.5</v>
      </c>
    </row>
    <row r="238" spans="1:11" ht="15.75" customHeight="1">
      <c r="A238" s="18">
        <v>45163</v>
      </c>
      <c r="B238" s="2">
        <v>1692901800</v>
      </c>
      <c r="C238" s="2">
        <v>1.0109049999999999</v>
      </c>
      <c r="D238" s="2">
        <v>0.26578499999999999</v>
      </c>
      <c r="E238" s="2">
        <v>88912174.950000003</v>
      </c>
      <c r="F238" s="2">
        <v>11274829.130000001</v>
      </c>
      <c r="G238" s="2">
        <v>2.0959539999999999</v>
      </c>
      <c r="H238" s="5">
        <v>883863.9</v>
      </c>
      <c r="I238" s="35">
        <f>IF(G238 &lt; 'v1_Algo_int_model_Jan23-Ap'!ntcr, 'v1_Algo_int_model_Jan23-Ap'!base_int*100, IF(G238 &gt; 'v1_Algo_int_model_Jan23-Ap'!ctcr, 'v1_Algo_int_model_Jan23-Ap'!upper_limit_int*100, ('v1_Algo_int_model_Jan23-Ap'!base_int + ((G238 -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8" s="23">
        <f t="shared" si="0"/>
        <v>0.95</v>
      </c>
      <c r="K238" s="24">
        <f t="shared" si="1"/>
        <v>9.5</v>
      </c>
    </row>
    <row r="239" spans="1:11" ht="15.75" customHeight="1">
      <c r="A239" s="18">
        <v>45164</v>
      </c>
      <c r="B239" s="2">
        <v>1692988200</v>
      </c>
      <c r="C239" s="2">
        <v>1.0038290000000001</v>
      </c>
      <c r="D239" s="2">
        <v>0.26109100000000002</v>
      </c>
      <c r="E239" s="2">
        <v>88987939.859999999</v>
      </c>
      <c r="F239" s="2">
        <v>11289698.1</v>
      </c>
      <c r="G239" s="2">
        <v>2.0579779999999999</v>
      </c>
      <c r="H239" s="5">
        <v>1026757</v>
      </c>
      <c r="I239" s="35">
        <f>IF(G239 &lt; 'v1_Algo_int_model_Jan23-Ap'!ntcr, 'v1_Algo_int_model_Jan23-Ap'!base_int*100, IF(G239 &gt; 'v1_Algo_int_model_Jan23-Ap'!ctcr, 'v1_Algo_int_model_Jan23-Ap'!upper_limit_int*100, ('v1_Algo_int_model_Jan23-Ap'!base_int + ((G239 -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39" s="23">
        <f t="shared" si="0"/>
        <v>0.95</v>
      </c>
      <c r="K239" s="24">
        <f t="shared" si="1"/>
        <v>9.5</v>
      </c>
    </row>
    <row r="240" spans="1:11" ht="15.75" customHeight="1">
      <c r="A240" s="18">
        <v>45165</v>
      </c>
      <c r="B240" s="2">
        <v>1693074600</v>
      </c>
      <c r="C240" s="2">
        <v>1.0129159999999999</v>
      </c>
      <c r="D240" s="2">
        <v>0.260791</v>
      </c>
      <c r="E240" s="2">
        <v>89063086.650000006</v>
      </c>
      <c r="F240" s="2">
        <v>11302712.23</v>
      </c>
      <c r="G240" s="2">
        <v>2.05498</v>
      </c>
      <c r="H240" s="5">
        <v>1049922</v>
      </c>
      <c r="I240" s="35">
        <f>IF(G240 &lt; 'v1_Algo_int_model_Jan23-Ap'!ntcr, 'v1_Algo_int_model_Jan23-Ap'!base_int*100, IF(G240 &gt; 'v1_Algo_int_model_Jan23-Ap'!ctcr, 'v1_Algo_int_model_Jan23-Ap'!upper_limit_int*100, ('v1_Algo_int_model_Jan23-Ap'!base_int + ((G240 -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0" s="23">
        <f t="shared" si="0"/>
        <v>0.95</v>
      </c>
      <c r="K240" s="24">
        <f t="shared" si="1"/>
        <v>9.5</v>
      </c>
    </row>
    <row r="241" spans="1:11" ht="15.75" customHeight="1">
      <c r="A241" s="18">
        <v>45166</v>
      </c>
      <c r="B241" s="2">
        <v>1693161000</v>
      </c>
      <c r="C241" s="2">
        <v>1.0002200000000001</v>
      </c>
      <c r="D241" s="2">
        <v>0.26325700000000002</v>
      </c>
      <c r="E241" s="2">
        <v>89143636.650000006</v>
      </c>
      <c r="F241" s="2">
        <v>11304977.029999999</v>
      </c>
      <c r="G241" s="2">
        <v>2.0758719999999999</v>
      </c>
      <c r="H241" s="5">
        <v>980677.2</v>
      </c>
      <c r="I241" s="35">
        <f>IF(G241 &lt; 'v1_Algo_int_model_Jan23-Ap'!ntcr, 'v1_Algo_int_model_Jan23-Ap'!base_int*100, IF(G241 &gt; 'v1_Algo_int_model_Jan23-Ap'!ctcr, 'v1_Algo_int_model_Jan23-Ap'!upper_limit_int*100, ('v1_Algo_int_model_Jan23-Ap'!base_int + ((G241 -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1" s="23">
        <f t="shared" si="0"/>
        <v>0.95</v>
      </c>
      <c r="K241" s="24">
        <f t="shared" si="1"/>
        <v>9.5</v>
      </c>
    </row>
    <row r="242" spans="1:11" ht="15.75" customHeight="1">
      <c r="A242" s="18">
        <v>45167</v>
      </c>
      <c r="B242" s="2">
        <v>1693247400</v>
      </c>
      <c r="C242" s="2">
        <v>1.014958</v>
      </c>
      <c r="D242" s="2">
        <v>0.26750400000000002</v>
      </c>
      <c r="E242" s="2">
        <v>88625479.760000005</v>
      </c>
      <c r="F242" s="2">
        <v>11201865.560000001</v>
      </c>
      <c r="G242" s="2">
        <v>2.1164040000000002</v>
      </c>
      <c r="H242" s="5">
        <v>813284.5</v>
      </c>
      <c r="I242" s="35">
        <f>IF(G242 &lt; 'v1_Algo_int_model_Jan23-Ap'!ntcr, 'v1_Algo_int_model_Jan23-Ap'!base_int*100, IF(G242 &gt; 'v1_Algo_int_model_Jan23-Ap'!ctcr, 'v1_Algo_int_model_Jan23-Ap'!upper_limit_int*100, ('v1_Algo_int_model_Jan23-Ap'!base_int + ((G242 -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2" s="23">
        <f t="shared" si="0"/>
        <v>0.95</v>
      </c>
      <c r="K242" s="24">
        <f t="shared" si="1"/>
        <v>9.5</v>
      </c>
    </row>
    <row r="243" spans="1:11" ht="15.75" customHeight="1">
      <c r="A243" s="18">
        <v>45168</v>
      </c>
      <c r="B243" s="2">
        <v>1693333800</v>
      </c>
      <c r="C243" s="2">
        <v>1.0157449999999999</v>
      </c>
      <c r="D243" s="2">
        <v>0.27211800000000003</v>
      </c>
      <c r="E243" s="2">
        <v>88645485.370000005</v>
      </c>
      <c r="F243" s="2">
        <v>11212995.76</v>
      </c>
      <c r="G243" s="2">
        <v>2.1512570000000002</v>
      </c>
      <c r="H243" s="5">
        <v>711304</v>
      </c>
      <c r="I243" s="35">
        <f>IF(G243 &lt; 'v1_Algo_int_model_Jan23-Ap'!ntcr, 'v1_Algo_int_model_Jan23-Ap'!base_int*100, IF(G243 &gt; 'v1_Algo_int_model_Jan23-Ap'!ctcr, 'v1_Algo_int_model_Jan23-Ap'!upper_limit_int*100, ('v1_Algo_int_model_Jan23-Ap'!base_int + ((G243 -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3" s="23">
        <f t="shared" si="0"/>
        <v>0.95</v>
      </c>
      <c r="K243" s="24">
        <f t="shared" si="1"/>
        <v>9.5</v>
      </c>
    </row>
    <row r="244" spans="1:11" ht="15.75" customHeight="1">
      <c r="A244" s="18">
        <v>45169</v>
      </c>
      <c r="B244" s="2">
        <v>1693420200</v>
      </c>
      <c r="C244" s="2">
        <v>1.017979</v>
      </c>
      <c r="D244" s="2">
        <v>0.26556099999999999</v>
      </c>
      <c r="E244" s="2">
        <v>88747709.209999993</v>
      </c>
      <c r="F244" s="2">
        <v>11229614.810000001</v>
      </c>
      <c r="G244" s="2">
        <v>2.0987300000000002</v>
      </c>
      <c r="H244" s="5">
        <v>872245.8</v>
      </c>
      <c r="I244" s="35">
        <f>IF(G244 &lt; 'v1_Algo_int_model_Jan23-Ap'!ntcr, 'v1_Algo_int_model_Jan23-Ap'!base_int*100, IF(G244 &gt; 'v1_Algo_int_model_Jan23-Ap'!ctcr, 'v1_Algo_int_model_Jan23-Ap'!upper_limit_int*100, ('v1_Algo_int_model_Jan23-Ap'!base_int + ((G244 -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4" s="23">
        <f t="shared" si="0"/>
        <v>0.95</v>
      </c>
      <c r="K244" s="24">
        <f t="shared" si="1"/>
        <v>9.5</v>
      </c>
    </row>
    <row r="245" spans="1:11" ht="15.75" customHeight="1">
      <c r="A245" s="18">
        <v>45170</v>
      </c>
      <c r="B245" s="2">
        <v>1693506600</v>
      </c>
      <c r="C245" s="2">
        <v>1.026932</v>
      </c>
      <c r="D245" s="2">
        <v>0.255216</v>
      </c>
      <c r="E245" s="2">
        <v>88765053.730000004</v>
      </c>
      <c r="F245" s="2">
        <v>11224143.359999999</v>
      </c>
      <c r="G245" s="2">
        <v>2.018351</v>
      </c>
      <c r="H245" s="5">
        <v>1129782</v>
      </c>
      <c r="I245" s="35">
        <f>IF(G245 &lt; 'v1_Algo_int_model_Jan23-Ap'!ntcr, 'v1_Algo_int_model_Jan23-Ap'!base_int*100, IF(G245 &gt; 'v1_Algo_int_model_Jan23-Ap'!ctcr, 'v1_Algo_int_model_Jan23-Ap'!upper_limit_int*100, ('v1_Algo_int_model_Jan23-Ap'!base_int + ((G245 -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5" s="23">
        <f t="shared" si="0"/>
        <v>0.95</v>
      </c>
      <c r="K245" s="24">
        <f t="shared" si="1"/>
        <v>9.5</v>
      </c>
    </row>
    <row r="246" spans="1:11" ht="15.75" customHeight="1">
      <c r="A246" s="18">
        <v>45171</v>
      </c>
      <c r="B246" s="2">
        <v>1693593000</v>
      </c>
      <c r="C246" s="2">
        <v>1.008772</v>
      </c>
      <c r="D246" s="2">
        <v>0.25525999999999999</v>
      </c>
      <c r="E246" s="2">
        <v>88789240.189999998</v>
      </c>
      <c r="F246" s="2">
        <v>11214831.960000001</v>
      </c>
      <c r="G246" s="2">
        <v>2.0209260000000002</v>
      </c>
      <c r="H246" s="5">
        <v>1109169</v>
      </c>
      <c r="I246" s="35">
        <f>IF(G246 &lt; 'v1_Algo_int_model_Jan23-Ap'!ntcr, 'v1_Algo_int_model_Jan23-Ap'!base_int*100, IF(G246 &gt; 'v1_Algo_int_model_Jan23-Ap'!ctcr, 'v1_Algo_int_model_Jan23-Ap'!upper_limit_int*100, ('v1_Algo_int_model_Jan23-Ap'!base_int + ((G246 -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6" s="23">
        <f t="shared" si="0"/>
        <v>0.95</v>
      </c>
      <c r="K246" s="24">
        <f t="shared" si="1"/>
        <v>9.5</v>
      </c>
    </row>
    <row r="247" spans="1:11" ht="15.75" customHeight="1">
      <c r="A247" s="18">
        <v>45172</v>
      </c>
      <c r="B247" s="2">
        <v>1693679400</v>
      </c>
      <c r="C247" s="2">
        <v>1.013366</v>
      </c>
      <c r="D247" s="2">
        <v>0.25604900000000003</v>
      </c>
      <c r="E247" s="2">
        <v>88806250.010000005</v>
      </c>
      <c r="F247" s="2">
        <v>11213449.75</v>
      </c>
      <c r="G247" s="2">
        <v>2.0278109999999998</v>
      </c>
      <c r="H247" s="5">
        <v>1092462</v>
      </c>
      <c r="I247" s="35">
        <f>IF(G247 &lt; 'v1_Algo_int_model_Jan23-Ap'!ntcr, 'v1_Algo_int_model_Jan23-Ap'!base_int*100, IF(G247 &gt; 'v1_Algo_int_model_Jan23-Ap'!ctcr, 'v1_Algo_int_model_Jan23-Ap'!upper_limit_int*100, ('v1_Algo_int_model_Jan23-Ap'!base_int + ((G247 -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7" s="23">
        <f t="shared" si="0"/>
        <v>0.95</v>
      </c>
      <c r="K247" s="24">
        <f t="shared" si="1"/>
        <v>9.5</v>
      </c>
    </row>
    <row r="248" spans="1:11" ht="15.75" customHeight="1">
      <c r="A248" s="18">
        <v>45173</v>
      </c>
      <c r="B248" s="2">
        <v>1693765800</v>
      </c>
      <c r="C248" s="2">
        <v>1.010284</v>
      </c>
      <c r="D248" s="2">
        <v>0.25573699999999999</v>
      </c>
      <c r="E248" s="2">
        <v>88833992.950000003</v>
      </c>
      <c r="F248" s="2">
        <v>11215703.74</v>
      </c>
      <c r="G248" s="2">
        <v>2.0255649999999998</v>
      </c>
      <c r="H248" s="5">
        <v>1099121</v>
      </c>
      <c r="I248" s="35">
        <f>IF(G248 &lt; 'v1_Algo_int_model_Jan23-Ap'!ntcr, 'v1_Algo_int_model_Jan23-Ap'!base_int*100, IF(G248 &gt; 'v1_Algo_int_model_Jan23-Ap'!ctcr, 'v1_Algo_int_model_Jan23-Ap'!upper_limit_int*100, ('v1_Algo_int_model_Jan23-Ap'!base_int + ((G248 -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8" s="23">
        <f t="shared" si="0"/>
        <v>0.95</v>
      </c>
      <c r="K248" s="24">
        <f t="shared" si="1"/>
        <v>9.5</v>
      </c>
    </row>
    <row r="249" spans="1:11" ht="15.75" customHeight="1">
      <c r="A249" s="18">
        <v>45174</v>
      </c>
      <c r="B249" s="2">
        <v>1693852200</v>
      </c>
      <c r="C249" s="2">
        <v>1.0079830000000001</v>
      </c>
      <c r="D249" s="2">
        <v>0.25616100000000003</v>
      </c>
      <c r="E249" s="2">
        <v>88902682.670000002</v>
      </c>
      <c r="F249" s="2">
        <v>11210874.130000001</v>
      </c>
      <c r="G249" s="2">
        <v>2.0313669999999999</v>
      </c>
      <c r="H249" s="5">
        <v>1056142</v>
      </c>
      <c r="I249" s="35">
        <f>IF(G249 &lt; 'v1_Algo_int_model_Jan23-Ap'!ntcr, 'v1_Algo_int_model_Jan23-Ap'!base_int*100, IF(G249 &gt; 'v1_Algo_int_model_Jan23-Ap'!ctcr, 'v1_Algo_int_model_Jan23-Ap'!upper_limit_int*100, ('v1_Algo_int_model_Jan23-Ap'!base_int + ((G249 -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49" s="23">
        <f t="shared" si="0"/>
        <v>0.95</v>
      </c>
      <c r="K249" s="24">
        <f t="shared" si="1"/>
        <v>9.5</v>
      </c>
    </row>
    <row r="250" spans="1:11" ht="15.75" customHeight="1">
      <c r="A250" s="18">
        <v>45175</v>
      </c>
      <c r="B250" s="2">
        <v>1693938600</v>
      </c>
      <c r="C250" s="2">
        <v>1.0074399999999999</v>
      </c>
      <c r="D250" s="2">
        <v>0.25753999999999999</v>
      </c>
      <c r="E250" s="2">
        <v>89070143.769999996</v>
      </c>
      <c r="F250" s="2">
        <v>11229595.51</v>
      </c>
      <c r="G250" s="2">
        <v>2.0427379999999999</v>
      </c>
      <c r="H250" s="5">
        <v>1010680</v>
      </c>
      <c r="I250" s="35">
        <f>IF(G250 &lt; 'v1_Algo_int_model_Jan23-Ap'!ntcr, 'v1_Algo_int_model_Jan23-Ap'!base_int*100, IF(G250 &gt; 'v1_Algo_int_model_Jan23-Ap'!ctcr, 'v1_Algo_int_model_Jan23-Ap'!upper_limit_int*100, ('v1_Algo_int_model_Jan23-Ap'!base_int + ((G250 -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0" s="23">
        <f t="shared" si="0"/>
        <v>0.95</v>
      </c>
      <c r="K250" s="24">
        <f t="shared" si="1"/>
        <v>9.5</v>
      </c>
    </row>
    <row r="251" spans="1:11" ht="15.75" customHeight="1">
      <c r="A251" s="18">
        <v>45176</v>
      </c>
      <c r="B251" s="2">
        <v>1694025000</v>
      </c>
      <c r="C251" s="2">
        <v>1.011083</v>
      </c>
      <c r="D251" s="2">
        <v>0.25773800000000002</v>
      </c>
      <c r="E251" s="2">
        <v>88635617.620000005</v>
      </c>
      <c r="F251" s="2">
        <v>11146783.09</v>
      </c>
      <c r="G251" s="2">
        <v>2.0494490000000001</v>
      </c>
      <c r="H251" s="5">
        <v>955589.1</v>
      </c>
      <c r="I251" s="35">
        <f>IF(G251 &lt; 'v1_Algo_int_model_Jan23-Ap'!ntcr, 'v1_Algo_int_model_Jan23-Ap'!base_int*100, IF(G251 &gt; 'v1_Algo_int_model_Jan23-Ap'!ctcr, 'v1_Algo_int_model_Jan23-Ap'!upper_limit_int*100, ('v1_Algo_int_model_Jan23-Ap'!base_int + ((G251 -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1" s="23">
        <f t="shared" si="0"/>
        <v>0.95</v>
      </c>
      <c r="K251" s="24">
        <f t="shared" si="1"/>
        <v>9.5</v>
      </c>
    </row>
    <row r="252" spans="1:11" ht="15.75" customHeight="1">
      <c r="A252" s="18">
        <v>45177</v>
      </c>
      <c r="B252" s="2">
        <v>1694111400</v>
      </c>
      <c r="C252" s="2">
        <v>0.99292199999999997</v>
      </c>
      <c r="D252" s="2">
        <v>0.25751200000000002</v>
      </c>
      <c r="E252" s="2">
        <v>88663305</v>
      </c>
      <c r="F252" s="2">
        <v>11148901.109999999</v>
      </c>
      <c r="G252" s="2">
        <v>2.0479029999999998</v>
      </c>
      <c r="H252" s="5">
        <v>964351.4</v>
      </c>
      <c r="I252" s="35">
        <f>IF(G252 &lt; 'v1_Algo_int_model_Jan23-Ap'!ntcr, 'v1_Algo_int_model_Jan23-Ap'!base_int*100, IF(G252 &gt; 'v1_Algo_int_model_Jan23-Ap'!ctcr, 'v1_Algo_int_model_Jan23-Ap'!upper_limit_int*100, ('v1_Algo_int_model_Jan23-Ap'!base_int + ((G252 -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2" s="23">
        <f t="shared" si="0"/>
        <v>0.95</v>
      </c>
      <c r="K252" s="24">
        <f t="shared" si="1"/>
        <v>9.5</v>
      </c>
    </row>
    <row r="253" spans="1:11" ht="15.75" customHeight="1">
      <c r="A253" s="18">
        <v>45178</v>
      </c>
      <c r="B253" s="2">
        <v>1694197800</v>
      </c>
      <c r="C253" s="2">
        <v>0.98818399999999995</v>
      </c>
      <c r="D253" s="2">
        <v>0.254361</v>
      </c>
      <c r="E253" s="2">
        <v>88848688.459999993</v>
      </c>
      <c r="F253" s="2">
        <v>11166476.050000001</v>
      </c>
      <c r="G253" s="2">
        <v>2.0238830000000001</v>
      </c>
      <c r="H253" s="5">
        <v>1044160</v>
      </c>
      <c r="I253" s="35">
        <f>IF(G253 &lt; 'v1_Algo_int_model_Jan23-Ap'!ntcr, 'v1_Algo_int_model_Jan23-Ap'!base_int*100, IF(G253 &gt; 'v1_Algo_int_model_Jan23-Ap'!ctcr, 'v1_Algo_int_model_Jan23-Ap'!upper_limit_int*100, ('v1_Algo_int_model_Jan23-Ap'!base_int + ((G253 -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3" s="23">
        <f t="shared" si="0"/>
        <v>0.95</v>
      </c>
      <c r="K253" s="24">
        <f t="shared" si="1"/>
        <v>9.5</v>
      </c>
    </row>
    <row r="254" spans="1:11" ht="15.75" customHeight="1">
      <c r="A254" s="18">
        <v>45179</v>
      </c>
      <c r="B254" s="2">
        <v>1694284200</v>
      </c>
      <c r="C254" s="2">
        <v>1.0115419999999999</v>
      </c>
      <c r="D254" s="2">
        <v>0.25327</v>
      </c>
      <c r="E254" s="2">
        <v>88818056.569999993</v>
      </c>
      <c r="F254" s="2">
        <v>11159572.48</v>
      </c>
      <c r="G254" s="2">
        <v>2.0157539999999998</v>
      </c>
      <c r="H254" s="5">
        <v>1065295</v>
      </c>
      <c r="I254" s="35">
        <f>IF(G254 &lt; 'v1_Algo_int_model_Jan23-Ap'!ntcr, 'v1_Algo_int_model_Jan23-Ap'!base_int*100, IF(G254 &gt; 'v1_Algo_int_model_Jan23-Ap'!ctcr, 'v1_Algo_int_model_Jan23-Ap'!upper_limit_int*100, ('v1_Algo_int_model_Jan23-Ap'!base_int + ((G254 -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4" s="23">
        <f t="shared" si="0"/>
        <v>0.95</v>
      </c>
      <c r="K254" s="24">
        <f t="shared" si="1"/>
        <v>9.5</v>
      </c>
    </row>
    <row r="255" spans="1:11" ht="15.75" customHeight="1">
      <c r="A255" s="18">
        <v>45180</v>
      </c>
      <c r="B255" s="2">
        <v>1694370600</v>
      </c>
      <c r="C255" s="2">
        <v>1.003905</v>
      </c>
      <c r="D255" s="2">
        <v>0.24915300000000001</v>
      </c>
      <c r="E255" s="2">
        <v>88873601.930000007</v>
      </c>
      <c r="F255" s="2">
        <v>11150855.25</v>
      </c>
      <c r="G255" s="2">
        <v>1.985778</v>
      </c>
      <c r="H255" s="5">
        <v>1129247</v>
      </c>
      <c r="I255" s="35">
        <f>IF(G255 &lt; 'v1_Algo_int_model_Jan23-Ap'!ntcr, 'v1_Algo_int_model_Jan23-Ap'!base_int*100, IF(G255 &gt; 'v1_Algo_int_model_Jan23-Ap'!ctcr, 'v1_Algo_int_model_Jan23-Ap'!upper_limit_int*100, ('v1_Algo_int_model_Jan23-Ap'!base_int + ((G255 -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5" s="23">
        <f t="shared" si="0"/>
        <v>0.95</v>
      </c>
      <c r="K255" s="24">
        <f t="shared" si="1"/>
        <v>9.5</v>
      </c>
    </row>
    <row r="256" spans="1:11" ht="15.75" customHeight="1">
      <c r="A256" s="18">
        <v>45181</v>
      </c>
      <c r="B256" s="2">
        <v>1694457000</v>
      </c>
      <c r="C256" s="2">
        <v>1.0003150000000001</v>
      </c>
      <c r="D256" s="2">
        <v>0.24155199999999999</v>
      </c>
      <c r="E256" s="2">
        <v>87911202.290000007</v>
      </c>
      <c r="F256" s="2">
        <v>10962331.35</v>
      </c>
      <c r="G256" s="2">
        <v>1.9371</v>
      </c>
      <c r="H256" s="5">
        <v>1279090</v>
      </c>
      <c r="I256" s="35">
        <f>IF(G256 &lt; 'v1_Algo_int_model_Jan23-Ap'!ntcr, 'v1_Algo_int_model_Jan23-Ap'!base_int*100, IF(G256 &gt; 'v1_Algo_int_model_Jan23-Ap'!ctcr, 'v1_Algo_int_model_Jan23-Ap'!upper_limit_int*100, ('v1_Algo_int_model_Jan23-Ap'!base_int + ((G256 -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6" s="23">
        <f t="shared" si="0"/>
        <v>0.95</v>
      </c>
      <c r="K256" s="24">
        <f t="shared" si="1"/>
        <v>9.5</v>
      </c>
    </row>
    <row r="257" spans="1:11" ht="15.75" customHeight="1">
      <c r="A257" s="18">
        <v>45182</v>
      </c>
      <c r="B257" s="2">
        <v>1694543400</v>
      </c>
      <c r="C257" s="2">
        <v>1.009755</v>
      </c>
      <c r="D257" s="2">
        <v>0.24582799999999999</v>
      </c>
      <c r="E257" s="2">
        <v>88044356.040000007</v>
      </c>
      <c r="F257" s="2">
        <v>10930982.470000001</v>
      </c>
      <c r="G257" s="2">
        <v>1.9800390000000001</v>
      </c>
      <c r="H257" s="5">
        <v>1084368</v>
      </c>
      <c r="I257" s="35">
        <f>IF(G257 &lt; 'v1_Algo_int_model_Jan23-Ap'!ntcr, 'v1_Algo_int_model_Jan23-Ap'!base_int*100, IF(G257 &gt; 'v1_Algo_int_model_Jan23-Ap'!ctcr, 'v1_Algo_int_model_Jan23-Ap'!upper_limit_int*100, ('v1_Algo_int_model_Jan23-Ap'!base_int + ((G257 -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7" s="23">
        <f t="shared" ref="J257:J487" si="2">1-MIN($R$6,(H257/($R$4*F257)))</f>
        <v>0.95</v>
      </c>
      <c r="K257" s="24">
        <f t="shared" ref="K257:K487" si="3">J257*I257</f>
        <v>9.5</v>
      </c>
    </row>
    <row r="258" spans="1:11" ht="15.75" customHeight="1">
      <c r="A258" s="18">
        <v>45183</v>
      </c>
      <c r="B258" s="2">
        <v>1694629800</v>
      </c>
      <c r="C258" s="2">
        <v>1.009965</v>
      </c>
      <c r="D258" s="2">
        <v>0.248755</v>
      </c>
      <c r="E258" s="2">
        <v>88141741.269999996</v>
      </c>
      <c r="F258" s="2">
        <v>10952567.609999999</v>
      </c>
      <c r="G258" s="2">
        <v>2.001878</v>
      </c>
      <c r="H258" s="5">
        <v>1014053</v>
      </c>
      <c r="I258" s="35">
        <f>IF(G258 &lt; 'v1_Algo_int_model_Jan23-Ap'!ntcr, 'v1_Algo_int_model_Jan23-Ap'!base_int*100, IF(G258 &gt; 'v1_Algo_int_model_Jan23-Ap'!ctcr, 'v1_Algo_int_model_Jan23-Ap'!upper_limit_int*100, ('v1_Algo_int_model_Jan23-Ap'!base_int + ((G258 -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8" s="23">
        <f t="shared" si="2"/>
        <v>0.95</v>
      </c>
      <c r="K258" s="24">
        <f t="shared" si="3"/>
        <v>9.5</v>
      </c>
    </row>
    <row r="259" spans="1:11" ht="15.75" customHeight="1">
      <c r="A259" s="18">
        <v>45184</v>
      </c>
      <c r="B259" s="2">
        <v>1694716200</v>
      </c>
      <c r="C259" s="2">
        <v>1.000699</v>
      </c>
      <c r="D259" s="2">
        <v>0.25111</v>
      </c>
      <c r="E259" s="2">
        <v>88297879.530000001</v>
      </c>
      <c r="F259" s="2">
        <v>10983492.710000001</v>
      </c>
      <c r="G259" s="2">
        <v>2.0187089999999999</v>
      </c>
      <c r="H259" s="5">
        <v>974686.3</v>
      </c>
      <c r="I259" s="35">
        <f>IF(G259 &lt; 'v1_Algo_int_model_Jan23-Ap'!ntcr, 'v1_Algo_int_model_Jan23-Ap'!base_int*100, IF(G259 &gt; 'v1_Algo_int_model_Jan23-Ap'!ctcr, 'v1_Algo_int_model_Jan23-Ap'!upper_limit_int*100, ('v1_Algo_int_model_Jan23-Ap'!base_int + ((G259 -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59" s="23">
        <f t="shared" si="2"/>
        <v>0.95</v>
      </c>
      <c r="K259" s="24">
        <f t="shared" si="3"/>
        <v>9.5</v>
      </c>
    </row>
    <row r="260" spans="1:11" ht="15.75" customHeight="1">
      <c r="A260" s="18">
        <v>45185</v>
      </c>
      <c r="B260" s="2">
        <v>1694802600</v>
      </c>
      <c r="C260" s="2">
        <v>0.99654200000000004</v>
      </c>
      <c r="D260" s="2">
        <v>0.25059399999999998</v>
      </c>
      <c r="E260" s="2">
        <v>88340077.700000003</v>
      </c>
      <c r="F260" s="2">
        <v>10995669</v>
      </c>
      <c r="G260" s="2">
        <v>2.0132919999999999</v>
      </c>
      <c r="H260" s="5">
        <v>997629.5</v>
      </c>
      <c r="I260" s="35">
        <f>IF(G260 &lt; 'v1_Algo_int_model_Jan23-Ap'!ntcr, 'v1_Algo_int_model_Jan23-Ap'!base_int*100, IF(G260 &gt; 'v1_Algo_int_model_Jan23-Ap'!ctcr, 'v1_Algo_int_model_Jan23-Ap'!upper_limit_int*100, ('v1_Algo_int_model_Jan23-Ap'!base_int + ((G260 -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0" s="23">
        <f t="shared" si="2"/>
        <v>0.95</v>
      </c>
      <c r="K260" s="24">
        <f t="shared" si="3"/>
        <v>9.5</v>
      </c>
    </row>
    <row r="261" spans="1:11" ht="15.75" customHeight="1">
      <c r="A261" s="18">
        <v>45186</v>
      </c>
      <c r="B261" s="2">
        <v>1694889000</v>
      </c>
      <c r="C261" s="2">
        <v>0.98964099999999999</v>
      </c>
      <c r="D261" s="2">
        <v>0.25029800000000002</v>
      </c>
      <c r="E261" s="2">
        <v>88497067.680000007</v>
      </c>
      <c r="F261" s="2">
        <v>11011062.08</v>
      </c>
      <c r="G261" s="2">
        <v>2.0116710000000002</v>
      </c>
      <c r="H261" s="5">
        <v>1004719</v>
      </c>
      <c r="I261" s="35">
        <f>IF(G261 &lt; 'v1_Algo_int_model_Jan23-Ap'!ntcr, 'v1_Algo_int_model_Jan23-Ap'!base_int*100, IF(G261 &gt; 'v1_Algo_int_model_Jan23-Ap'!ctcr, 'v1_Algo_int_model_Jan23-Ap'!upper_limit_int*100, ('v1_Algo_int_model_Jan23-Ap'!base_int + ((G261 -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1" s="23">
        <f t="shared" si="2"/>
        <v>0.95</v>
      </c>
      <c r="K261" s="24">
        <f t="shared" si="3"/>
        <v>9.5</v>
      </c>
    </row>
    <row r="262" spans="1:11" ht="15.75" customHeight="1">
      <c r="A262" s="18">
        <v>45187</v>
      </c>
      <c r="B262" s="2">
        <v>1694975400</v>
      </c>
      <c r="C262" s="2">
        <v>0.99126999999999998</v>
      </c>
      <c r="D262" s="2">
        <v>0.247089</v>
      </c>
      <c r="E262" s="2">
        <v>88491154.939999998</v>
      </c>
      <c r="F262" s="2">
        <v>11011862.48</v>
      </c>
      <c r="G262" s="2">
        <v>1.985603</v>
      </c>
      <c r="H262" s="5">
        <v>1092284</v>
      </c>
      <c r="I262" s="35">
        <f>IF(G262 &lt; 'v1_Algo_int_model_Jan23-Ap'!ntcr, 'v1_Algo_int_model_Jan23-Ap'!base_int*100, IF(G262 &gt; 'v1_Algo_int_model_Jan23-Ap'!ctcr, 'v1_Algo_int_model_Jan23-Ap'!upper_limit_int*100, ('v1_Algo_int_model_Jan23-Ap'!base_int + ((G262 -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2" s="23">
        <f t="shared" si="2"/>
        <v>0.95</v>
      </c>
      <c r="K262" s="24">
        <f t="shared" si="3"/>
        <v>9.5</v>
      </c>
    </row>
    <row r="263" spans="1:11" ht="15.75" customHeight="1">
      <c r="A263" s="18">
        <v>45188</v>
      </c>
      <c r="B263" s="2">
        <v>1695061800</v>
      </c>
      <c r="C263" s="2">
        <v>1.0039910000000001</v>
      </c>
      <c r="D263" s="2">
        <v>0.251523</v>
      </c>
      <c r="E263" s="2">
        <v>88513054.939999998</v>
      </c>
      <c r="F263" s="2">
        <v>11008497.33</v>
      </c>
      <c r="G263" s="2">
        <v>2.0223529999999998</v>
      </c>
      <c r="H263" s="5">
        <v>974108.1</v>
      </c>
      <c r="I263" s="35">
        <f>IF(G263 &lt; 'v1_Algo_int_model_Jan23-Ap'!ntcr, 'v1_Algo_int_model_Jan23-Ap'!base_int*100, IF(G263 &gt; 'v1_Algo_int_model_Jan23-Ap'!ctcr, 'v1_Algo_int_model_Jan23-Ap'!upper_limit_int*100, ('v1_Algo_int_model_Jan23-Ap'!base_int + ((G263 -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3" s="23">
        <f t="shared" si="2"/>
        <v>0.95</v>
      </c>
      <c r="K263" s="24">
        <f t="shared" si="3"/>
        <v>9.5</v>
      </c>
    </row>
    <row r="264" spans="1:11" ht="15.75" customHeight="1">
      <c r="A264" s="18">
        <v>45189</v>
      </c>
      <c r="B264" s="2">
        <v>1695148200</v>
      </c>
      <c r="C264" s="2">
        <v>1.0043260000000001</v>
      </c>
      <c r="D264" s="2">
        <v>0.25499300000000003</v>
      </c>
      <c r="E264" s="2">
        <v>88620265.569999993</v>
      </c>
      <c r="F264" s="2">
        <v>11028781.960000001</v>
      </c>
      <c r="G264" s="2">
        <v>2.0489609999999998</v>
      </c>
      <c r="H264" s="5">
        <v>908469.2</v>
      </c>
      <c r="I264" s="35">
        <f>IF(G264 &lt; 'v1_Algo_int_model_Jan23-Ap'!ntcr, 'v1_Algo_int_model_Jan23-Ap'!base_int*100, IF(G264 &gt; 'v1_Algo_int_model_Jan23-Ap'!ctcr, 'v1_Algo_int_model_Jan23-Ap'!upper_limit_int*100, ('v1_Algo_int_model_Jan23-Ap'!base_int + ((G264 -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4" s="23">
        <f t="shared" si="2"/>
        <v>0.95</v>
      </c>
      <c r="K264" s="24">
        <f t="shared" si="3"/>
        <v>9.5</v>
      </c>
    </row>
    <row r="265" spans="1:11" ht="15.75" customHeight="1">
      <c r="A265" s="18">
        <v>45190</v>
      </c>
      <c r="B265" s="2">
        <v>1695234600</v>
      </c>
      <c r="C265" s="2">
        <v>0.99292000000000002</v>
      </c>
      <c r="D265" s="2">
        <v>0.25136799999999998</v>
      </c>
      <c r="E265" s="2">
        <v>88777048.629999995</v>
      </c>
      <c r="F265" s="2">
        <v>11071127.73</v>
      </c>
      <c r="G265" s="2">
        <v>2.0156670000000001</v>
      </c>
      <c r="H265" s="5">
        <v>995855.2</v>
      </c>
      <c r="I265" s="35">
        <f>IF(G265 &lt; 'v1_Algo_int_model_Jan23-Ap'!ntcr, 'v1_Algo_int_model_Jan23-Ap'!base_int*100, IF(G265 &gt; 'v1_Algo_int_model_Jan23-Ap'!ctcr, 'v1_Algo_int_model_Jan23-Ap'!upper_limit_int*100, ('v1_Algo_int_model_Jan23-Ap'!base_int + ((G265 -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5" s="23">
        <f t="shared" si="2"/>
        <v>0.95</v>
      </c>
      <c r="K265" s="24">
        <f t="shared" si="3"/>
        <v>9.5</v>
      </c>
    </row>
    <row r="266" spans="1:11" ht="15.75" customHeight="1">
      <c r="A266" s="18">
        <v>45191</v>
      </c>
      <c r="B266" s="2">
        <v>1695321000</v>
      </c>
      <c r="C266" s="2">
        <v>0.98409000000000002</v>
      </c>
      <c r="D266" s="2">
        <v>0.24510000000000001</v>
      </c>
      <c r="E266" s="2">
        <v>88609201.760000005</v>
      </c>
      <c r="F266" s="2">
        <v>11036166.66</v>
      </c>
      <c r="G266" s="2">
        <v>1.9679040000000001</v>
      </c>
      <c r="H266" s="5">
        <v>1175716</v>
      </c>
      <c r="I266" s="35">
        <f>IF(G266 &lt; 'v1_Algo_int_model_Jan23-Ap'!ntcr, 'v1_Algo_int_model_Jan23-Ap'!base_int*100, IF(G266 &gt; 'v1_Algo_int_model_Jan23-Ap'!ctcr, 'v1_Algo_int_model_Jan23-Ap'!upper_limit_int*100, ('v1_Algo_int_model_Jan23-Ap'!base_int + ((G266 -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6" s="23">
        <f t="shared" si="2"/>
        <v>0.95</v>
      </c>
      <c r="K266" s="24">
        <f t="shared" si="3"/>
        <v>9.5</v>
      </c>
    </row>
    <row r="267" spans="1:11" ht="15.75" customHeight="1">
      <c r="A267" s="18">
        <v>45192</v>
      </c>
      <c r="B267" s="2">
        <v>1695407400</v>
      </c>
      <c r="C267" s="2">
        <v>0.99320200000000003</v>
      </c>
      <c r="D267" s="2">
        <v>0.244895</v>
      </c>
      <c r="E267" s="2">
        <v>88602466.760000005</v>
      </c>
      <c r="F267" s="2">
        <v>11033304.26</v>
      </c>
      <c r="G267" s="2">
        <v>1.9666189999999999</v>
      </c>
      <c r="H267" s="5">
        <v>1179124</v>
      </c>
      <c r="I267" s="35">
        <f>IF(G267 &lt; 'v1_Algo_int_model_Jan23-Ap'!ntcr, 'v1_Algo_int_model_Jan23-Ap'!base_int*100, IF(G267 &gt; 'v1_Algo_int_model_Jan23-Ap'!ctcr, 'v1_Algo_int_model_Jan23-Ap'!upper_limit_int*100, ('v1_Algo_int_model_Jan23-Ap'!base_int + ((G267 -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7" s="23">
        <f t="shared" si="2"/>
        <v>0.95</v>
      </c>
      <c r="K267" s="24">
        <f t="shared" si="3"/>
        <v>9.5</v>
      </c>
    </row>
    <row r="268" spans="1:11" ht="15.75" customHeight="1">
      <c r="A268" s="18">
        <v>45193</v>
      </c>
      <c r="B268" s="2">
        <v>1695493800</v>
      </c>
      <c r="C268" s="2">
        <v>0.99154900000000001</v>
      </c>
      <c r="D268" s="2">
        <v>0.245975</v>
      </c>
      <c r="E268" s="2">
        <v>88301450.560000002</v>
      </c>
      <c r="F268" s="2">
        <v>10949232.449999999</v>
      </c>
      <c r="G268" s="2">
        <v>1.9836959999999999</v>
      </c>
      <c r="H268" s="5">
        <v>1076667</v>
      </c>
      <c r="I268" s="35">
        <f>IF(G268 &lt; 'v1_Algo_int_model_Jan23-Ap'!ntcr, 'v1_Algo_int_model_Jan23-Ap'!base_int*100, IF(G268 &gt; 'v1_Algo_int_model_Jan23-Ap'!ctcr, 'v1_Algo_int_model_Jan23-Ap'!upper_limit_int*100, ('v1_Algo_int_model_Jan23-Ap'!base_int + ((G268 -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8" s="23">
        <f t="shared" si="2"/>
        <v>0.95</v>
      </c>
      <c r="K268" s="24">
        <f t="shared" si="3"/>
        <v>9.5</v>
      </c>
    </row>
    <row r="269" spans="1:11" ht="15.75" customHeight="1">
      <c r="A269" s="18">
        <v>45194</v>
      </c>
      <c r="B269" s="2">
        <v>1695580200</v>
      </c>
      <c r="C269" s="2">
        <v>0.98732500000000001</v>
      </c>
      <c r="D269" s="2">
        <v>0.24255699999999999</v>
      </c>
      <c r="E269" s="2">
        <v>88363858.920000002</v>
      </c>
      <c r="F269" s="2">
        <v>10958505.34</v>
      </c>
      <c r="G269" s="2">
        <v>1.955857</v>
      </c>
      <c r="H269" s="5">
        <v>1174399</v>
      </c>
      <c r="I269" s="35">
        <f>IF(G269 &lt; 'v1_Algo_int_model_Jan23-Ap'!ntcr, 'v1_Algo_int_model_Jan23-Ap'!base_int*100, IF(G269 &gt; 'v1_Algo_int_model_Jan23-Ap'!ctcr, 'v1_Algo_int_model_Jan23-Ap'!upper_limit_int*100, ('v1_Algo_int_model_Jan23-Ap'!base_int + ((G269 -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69" s="23">
        <f t="shared" si="2"/>
        <v>0.95</v>
      </c>
      <c r="K269" s="24">
        <f t="shared" si="3"/>
        <v>9.5</v>
      </c>
    </row>
    <row r="270" spans="1:11" ht="15.75" customHeight="1">
      <c r="A270" s="18">
        <v>45195</v>
      </c>
      <c r="B270" s="2">
        <v>1695666600</v>
      </c>
      <c r="C270" s="2">
        <v>1.005374</v>
      </c>
      <c r="D270" s="2">
        <v>0.24587600000000001</v>
      </c>
      <c r="E270" s="2">
        <v>88368118.340000004</v>
      </c>
      <c r="F270" s="2">
        <v>10956544.6</v>
      </c>
      <c r="G270" s="2">
        <v>1.9830700000000001</v>
      </c>
      <c r="H270" s="5">
        <v>1075166</v>
      </c>
      <c r="I270" s="35">
        <f>IF(G270 &lt; 'v1_Algo_int_model_Jan23-Ap'!ntcr, 'v1_Algo_int_model_Jan23-Ap'!base_int*100, IF(G270 &gt; 'v1_Algo_int_model_Jan23-Ap'!ctcr, 'v1_Algo_int_model_Jan23-Ap'!upper_limit_int*100, ('v1_Algo_int_model_Jan23-Ap'!base_int + ((G270 -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0" s="23">
        <f t="shared" si="2"/>
        <v>0.95</v>
      </c>
      <c r="K270" s="24">
        <f t="shared" si="3"/>
        <v>9.5</v>
      </c>
    </row>
    <row r="271" spans="1:11" ht="15.75" customHeight="1">
      <c r="A271" s="18">
        <v>45196</v>
      </c>
      <c r="B271" s="2">
        <v>1695753000</v>
      </c>
      <c r="C271" s="2">
        <v>0.98706000000000005</v>
      </c>
      <c r="D271" s="2">
        <v>0.245312</v>
      </c>
      <c r="E271" s="2">
        <v>88870679.879999995</v>
      </c>
      <c r="F271" s="2">
        <v>11027960.27</v>
      </c>
      <c r="G271" s="2">
        <v>1.976888</v>
      </c>
      <c r="H271" s="5">
        <v>1092379</v>
      </c>
      <c r="I271" s="35">
        <f>IF(G271 &lt; 'v1_Algo_int_model_Jan23-Ap'!ntcr, 'v1_Algo_int_model_Jan23-Ap'!base_int*100, IF(G271 &gt; 'v1_Algo_int_model_Jan23-Ap'!ctcr, 'v1_Algo_int_model_Jan23-Ap'!upper_limit_int*100, ('v1_Algo_int_model_Jan23-Ap'!base_int + ((G271 -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1" s="23">
        <f t="shared" si="2"/>
        <v>0.95</v>
      </c>
      <c r="K271" s="24">
        <f t="shared" si="3"/>
        <v>9.5</v>
      </c>
    </row>
    <row r="272" spans="1:11" ht="15.75" customHeight="1">
      <c r="A272" s="18">
        <v>45197</v>
      </c>
      <c r="B272" s="2">
        <v>1695839400</v>
      </c>
      <c r="C272" s="2">
        <v>0.98702500000000004</v>
      </c>
      <c r="D272" s="2">
        <v>0.24476300000000001</v>
      </c>
      <c r="E272" s="2">
        <v>88852137.099999994</v>
      </c>
      <c r="F272" s="2">
        <v>11022423.91</v>
      </c>
      <c r="G272" s="2">
        <v>1.9730430000000001</v>
      </c>
      <c r="H272" s="5">
        <v>1098268</v>
      </c>
      <c r="I272" s="35">
        <f>IF(G272 &lt; 'v1_Algo_int_model_Jan23-Ap'!ntcr, 'v1_Algo_int_model_Jan23-Ap'!base_int*100, IF(G272 &gt; 'v1_Algo_int_model_Jan23-Ap'!ctcr, 'v1_Algo_int_model_Jan23-Ap'!upper_limit_int*100, ('v1_Algo_int_model_Jan23-Ap'!base_int + ((G272 -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2" s="23">
        <f t="shared" si="2"/>
        <v>0.95</v>
      </c>
      <c r="K272" s="24">
        <f t="shared" si="3"/>
        <v>9.5</v>
      </c>
    </row>
    <row r="273" spans="1:11" ht="15.75" customHeight="1">
      <c r="A273" s="18">
        <v>45198</v>
      </c>
      <c r="B273" s="2">
        <v>1695925800</v>
      </c>
      <c r="C273" s="2">
        <v>0.98611700000000002</v>
      </c>
      <c r="D273" s="2">
        <v>0.24888199999999999</v>
      </c>
      <c r="E273" s="2">
        <v>98877559.790000007</v>
      </c>
      <c r="F273" s="2">
        <v>12008092.02</v>
      </c>
      <c r="G273" s="2">
        <v>2.0493549999999998</v>
      </c>
      <c r="H273" s="5">
        <v>1005700</v>
      </c>
      <c r="I273" s="35">
        <f>IF(G273 &lt; 'v1_Algo_int_model_Jan23-Ap'!ntcr, 'v1_Algo_int_model_Jan23-Ap'!base_int*100, IF(G273 &gt; 'v1_Algo_int_model_Jan23-Ap'!ctcr, 'v1_Algo_int_model_Jan23-Ap'!upper_limit_int*100, ('v1_Algo_int_model_Jan23-Ap'!base_int + ((G273 -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3" s="23">
        <f t="shared" si="2"/>
        <v>0.95</v>
      </c>
      <c r="K273" s="24">
        <f t="shared" si="3"/>
        <v>9.5</v>
      </c>
    </row>
    <row r="274" spans="1:11" ht="15.75" customHeight="1">
      <c r="A274" s="18">
        <v>45199</v>
      </c>
      <c r="B274" s="2">
        <v>1696012200</v>
      </c>
      <c r="C274" s="2">
        <v>0.98939299999999997</v>
      </c>
      <c r="D274" s="2">
        <v>0.249421</v>
      </c>
      <c r="E274" s="2">
        <v>98914426.790000007</v>
      </c>
      <c r="F274" s="2">
        <v>12018622.08</v>
      </c>
      <c r="G274" s="2">
        <v>2.052759</v>
      </c>
      <c r="H274" s="5">
        <v>1001276</v>
      </c>
      <c r="I274" s="35">
        <f>IF(G274 &lt; 'v1_Algo_int_model_Jan23-Ap'!ntcr, 'v1_Algo_int_model_Jan23-Ap'!base_int*100, IF(G274 &gt; 'v1_Algo_int_model_Jan23-Ap'!ctcr, 'v1_Algo_int_model_Jan23-Ap'!upper_limit_int*100, ('v1_Algo_int_model_Jan23-Ap'!base_int + ((G274 -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4" s="23">
        <f t="shared" si="2"/>
        <v>0.95</v>
      </c>
      <c r="K274" s="24">
        <f t="shared" si="3"/>
        <v>9.5</v>
      </c>
    </row>
    <row r="275" spans="1:11" ht="15.75" customHeight="1">
      <c r="A275" s="18">
        <v>45200</v>
      </c>
      <c r="B275" s="2">
        <v>1696098600</v>
      </c>
      <c r="C275" s="2">
        <v>0.98724299999999998</v>
      </c>
      <c r="D275" s="2">
        <v>0.25379200000000002</v>
      </c>
      <c r="E275" s="2">
        <v>98999723</v>
      </c>
      <c r="F275" s="2">
        <v>12030020.6</v>
      </c>
      <c r="G275" s="2">
        <v>2.0885530000000001</v>
      </c>
      <c r="H275" s="5">
        <v>904907</v>
      </c>
      <c r="I275" s="35">
        <f>IF(G275 &lt; 'v1_Algo_int_model_Jan23-Ap'!ntcr, 'v1_Algo_int_model_Jan23-Ap'!base_int*100, IF(G275 &gt; 'v1_Algo_int_model_Jan23-Ap'!ctcr, 'v1_Algo_int_model_Jan23-Ap'!upper_limit_int*100, ('v1_Algo_int_model_Jan23-Ap'!base_int + ((G275 -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5" s="23">
        <f t="shared" si="2"/>
        <v>0.95</v>
      </c>
      <c r="K275" s="24">
        <f t="shared" si="3"/>
        <v>9.5</v>
      </c>
    </row>
    <row r="276" spans="1:11" ht="15.75" customHeight="1">
      <c r="A276" s="18">
        <v>45201</v>
      </c>
      <c r="B276" s="2">
        <v>1696185000</v>
      </c>
      <c r="C276" s="2">
        <v>0.98856100000000002</v>
      </c>
      <c r="D276" s="2">
        <v>0.26589099999999999</v>
      </c>
      <c r="E276" s="2">
        <v>99094627.189999998</v>
      </c>
      <c r="F276" s="2">
        <v>12059729.73</v>
      </c>
      <c r="G276" s="2">
        <v>2.1848230000000002</v>
      </c>
      <c r="H276" s="5">
        <v>662075.80000000005</v>
      </c>
      <c r="I276" s="35">
        <f>IF(G276 &lt; 'v1_Algo_int_model_Jan23-Ap'!ntcr, 'v1_Algo_int_model_Jan23-Ap'!base_int*100, IF(G276 &gt; 'v1_Algo_int_model_Jan23-Ap'!ctcr, 'v1_Algo_int_model_Jan23-Ap'!upper_limit_int*100, ('v1_Algo_int_model_Jan23-Ap'!base_int + ((G276 -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6" s="23">
        <f t="shared" si="2"/>
        <v>0.95</v>
      </c>
      <c r="K276" s="24">
        <f t="shared" si="3"/>
        <v>9.5</v>
      </c>
    </row>
    <row r="277" spans="1:11" ht="15.75" customHeight="1">
      <c r="A277" s="18">
        <v>45202</v>
      </c>
      <c r="B277" s="2">
        <v>1696271400</v>
      </c>
      <c r="C277" s="2">
        <v>0.94540400000000002</v>
      </c>
      <c r="D277" s="2">
        <v>0.259716</v>
      </c>
      <c r="E277" s="2">
        <v>108507963.09999999</v>
      </c>
      <c r="F277" s="2">
        <v>13012926.73</v>
      </c>
      <c r="G277" s="2">
        <v>2.165635</v>
      </c>
      <c r="H277" s="5">
        <v>780076.4</v>
      </c>
      <c r="I277" s="35">
        <f>IF(G277 &lt; 'v1_Algo_int_model_Jan23-Ap'!ntcr, 'v1_Algo_int_model_Jan23-Ap'!base_int*100, IF(G277 &gt; 'v1_Algo_int_model_Jan23-Ap'!ctcr, 'v1_Algo_int_model_Jan23-Ap'!upper_limit_int*100, ('v1_Algo_int_model_Jan23-Ap'!base_int + ((G277 -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7" s="23">
        <f t="shared" si="2"/>
        <v>0.95</v>
      </c>
      <c r="K277" s="24">
        <f t="shared" si="3"/>
        <v>9.5</v>
      </c>
    </row>
    <row r="278" spans="1:11" ht="15.75" customHeight="1">
      <c r="A278" s="18">
        <v>45203</v>
      </c>
      <c r="B278" s="2">
        <v>1696357800</v>
      </c>
      <c r="C278" s="2">
        <v>0.94959099999999996</v>
      </c>
      <c r="D278" s="2">
        <v>0.26102599999999998</v>
      </c>
      <c r="E278" s="2">
        <v>108307347.09999999</v>
      </c>
      <c r="F278" s="2">
        <v>13001729.630000001</v>
      </c>
      <c r="G278" s="2">
        <v>2.1744059999999998</v>
      </c>
      <c r="H278" s="5">
        <v>772241</v>
      </c>
      <c r="I278" s="35">
        <f>IF(G278 &lt; 'v1_Algo_int_model_Jan23-Ap'!ntcr, 'v1_Algo_int_model_Jan23-Ap'!base_int*100, IF(G278 &gt; 'v1_Algo_int_model_Jan23-Ap'!ctcr, 'v1_Algo_int_model_Jan23-Ap'!upper_limit_int*100, ('v1_Algo_int_model_Jan23-Ap'!base_int + ((G278 -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8" s="23">
        <f t="shared" si="2"/>
        <v>0.95</v>
      </c>
      <c r="K278" s="24">
        <f t="shared" si="3"/>
        <v>9.5</v>
      </c>
    </row>
    <row r="279" spans="1:11" ht="15.75" customHeight="1">
      <c r="A279" s="18">
        <v>45204</v>
      </c>
      <c r="B279" s="2">
        <v>1696444200</v>
      </c>
      <c r="C279" s="2">
        <v>0.95380100000000001</v>
      </c>
      <c r="D279" s="2">
        <v>0.259411</v>
      </c>
      <c r="E279" s="2">
        <v>107853820.59999999</v>
      </c>
      <c r="F279" s="2">
        <v>12943488</v>
      </c>
      <c r="G279" s="2">
        <v>2.1615859999999998</v>
      </c>
      <c r="H279" s="5">
        <v>802481.4</v>
      </c>
      <c r="I279" s="35">
        <f>IF(G279 &lt; 'v1_Algo_int_model_Jan23-Ap'!ntcr, 'v1_Algo_int_model_Jan23-Ap'!base_int*100, IF(G279 &gt; 'v1_Algo_int_model_Jan23-Ap'!ctcr, 'v1_Algo_int_model_Jan23-Ap'!upper_limit_int*100, ('v1_Algo_int_model_Jan23-Ap'!base_int + ((G279 -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79" s="23">
        <f t="shared" si="2"/>
        <v>0.95</v>
      </c>
      <c r="K279" s="24">
        <f t="shared" si="3"/>
        <v>9.5</v>
      </c>
    </row>
    <row r="280" spans="1:11" ht="15.75" customHeight="1">
      <c r="A280" s="18">
        <v>45205</v>
      </c>
      <c r="B280" s="2">
        <v>1696530600</v>
      </c>
      <c r="C280" s="2">
        <v>0.94141399999999997</v>
      </c>
      <c r="D280" s="2">
        <v>0.26020399999999999</v>
      </c>
      <c r="E280" s="2">
        <v>107815561.09999999</v>
      </c>
      <c r="F280" s="2">
        <v>12944163.890000001</v>
      </c>
      <c r="G280" s="2">
        <v>2.1673119999999999</v>
      </c>
      <c r="H280" s="5">
        <v>792099.3</v>
      </c>
      <c r="I280" s="35">
        <f>IF(G280 &lt; 'v1_Algo_int_model_Jan23-Ap'!ntcr, 'v1_Algo_int_model_Jan23-Ap'!base_int*100, IF(G280 &gt; 'v1_Algo_int_model_Jan23-Ap'!ctcr, 'v1_Algo_int_model_Jan23-Ap'!upper_limit_int*100, ('v1_Algo_int_model_Jan23-Ap'!base_int + ((G280 -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0" s="23">
        <f t="shared" si="2"/>
        <v>0.95</v>
      </c>
      <c r="K280" s="24">
        <f t="shared" si="3"/>
        <v>9.5</v>
      </c>
    </row>
    <row r="281" spans="1:11" ht="15.75" customHeight="1">
      <c r="A281" s="18">
        <v>45206</v>
      </c>
      <c r="B281" s="2">
        <v>1696617000</v>
      </c>
      <c r="C281" s="2">
        <v>0.94725099999999995</v>
      </c>
      <c r="D281" s="2">
        <v>0.264905</v>
      </c>
      <c r="E281" s="2">
        <v>107653619.09999999</v>
      </c>
      <c r="F281" s="2">
        <v>12922133.91</v>
      </c>
      <c r="G281" s="2">
        <v>2.2069100000000001</v>
      </c>
      <c r="H281" s="5">
        <v>697850.9</v>
      </c>
      <c r="I281" s="35">
        <f>IF(G281 &lt; 'v1_Algo_int_model_Jan23-Ap'!ntcr, 'v1_Algo_int_model_Jan23-Ap'!base_int*100, IF(G281 &gt; 'v1_Algo_int_model_Jan23-Ap'!ctcr, 'v1_Algo_int_model_Jan23-Ap'!upper_limit_int*100, ('v1_Algo_int_model_Jan23-Ap'!base_int + ((G281 -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1" s="23">
        <f t="shared" si="2"/>
        <v>0.95</v>
      </c>
      <c r="K281" s="24">
        <f t="shared" si="3"/>
        <v>9.5</v>
      </c>
    </row>
    <row r="282" spans="1:11" ht="15.75" customHeight="1">
      <c r="A282" s="18">
        <v>45207</v>
      </c>
      <c r="B282" s="2">
        <v>1696703400</v>
      </c>
      <c r="C282" s="2">
        <v>0.95630599999999999</v>
      </c>
      <c r="D282" s="2">
        <v>0.25872299999999998</v>
      </c>
      <c r="E282" s="2">
        <v>107676030.2</v>
      </c>
      <c r="F282" s="2">
        <v>12939444.07</v>
      </c>
      <c r="G282" s="2">
        <v>2.1529720000000001</v>
      </c>
      <c r="H282" s="5">
        <v>850795.3</v>
      </c>
      <c r="I282" s="35">
        <f>IF(G282 &lt; 'v1_Algo_int_model_Jan23-Ap'!ntcr, 'v1_Algo_int_model_Jan23-Ap'!base_int*100, IF(G282 &gt; 'v1_Algo_int_model_Jan23-Ap'!ctcr, 'v1_Algo_int_model_Jan23-Ap'!upper_limit_int*100, ('v1_Algo_int_model_Jan23-Ap'!base_int + ((G282 -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2" s="23">
        <f t="shared" si="2"/>
        <v>0.95</v>
      </c>
      <c r="K282" s="24">
        <f t="shared" si="3"/>
        <v>9.5</v>
      </c>
    </row>
    <row r="283" spans="1:11" ht="15.75" customHeight="1">
      <c r="A283" s="18">
        <v>45208</v>
      </c>
      <c r="B283" s="2">
        <v>1696789800</v>
      </c>
      <c r="C283" s="2">
        <v>0.93840400000000002</v>
      </c>
      <c r="D283" s="2">
        <v>0.25650299999999998</v>
      </c>
      <c r="E283" s="2">
        <v>107895858.09999999</v>
      </c>
      <c r="F283" s="2">
        <v>12964052.140000001</v>
      </c>
      <c r="G283" s="2">
        <v>2.1347960000000001</v>
      </c>
      <c r="H283" s="5">
        <v>882518.5</v>
      </c>
      <c r="I283" s="35">
        <f>IF(G283 &lt; 'v1_Algo_int_model_Jan23-Ap'!ntcr, 'v1_Algo_int_model_Jan23-Ap'!base_int*100, IF(G283 &gt; 'v1_Algo_int_model_Jan23-Ap'!ctcr, 'v1_Algo_int_model_Jan23-Ap'!upper_limit_int*100, ('v1_Algo_int_model_Jan23-Ap'!base_int + ((G283 -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3" s="23">
        <f t="shared" si="2"/>
        <v>0.95</v>
      </c>
      <c r="K283" s="24">
        <f t="shared" si="3"/>
        <v>9.5</v>
      </c>
    </row>
    <row r="284" spans="1:11" ht="15.75" customHeight="1">
      <c r="A284" s="18">
        <v>45209</v>
      </c>
      <c r="B284" s="2">
        <v>1696876200</v>
      </c>
      <c r="C284" s="2">
        <v>0.93599600000000005</v>
      </c>
      <c r="D284" s="2">
        <v>0.25158799999999998</v>
      </c>
      <c r="E284" s="2">
        <v>107800720.09999999</v>
      </c>
      <c r="F284" s="2">
        <v>12949048.119999999</v>
      </c>
      <c r="G284" s="2">
        <v>2.094468</v>
      </c>
      <c r="H284" s="5">
        <v>996635.8</v>
      </c>
      <c r="I284" s="35">
        <f>IF(G284 &lt; 'v1_Algo_int_model_Jan23-Ap'!ntcr, 'v1_Algo_int_model_Jan23-Ap'!base_int*100, IF(G284 &gt; 'v1_Algo_int_model_Jan23-Ap'!ctcr, 'v1_Algo_int_model_Jan23-Ap'!upper_limit_int*100, ('v1_Algo_int_model_Jan23-Ap'!base_int + ((G284 -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4" s="23">
        <f t="shared" si="2"/>
        <v>0.95</v>
      </c>
      <c r="K284" s="24">
        <f t="shared" si="3"/>
        <v>9.5</v>
      </c>
    </row>
    <row r="285" spans="1:11" ht="15.75" customHeight="1">
      <c r="A285" s="18">
        <v>45210</v>
      </c>
      <c r="B285" s="2">
        <v>1696962600</v>
      </c>
      <c r="C285" s="2">
        <v>0.95973200000000003</v>
      </c>
      <c r="D285" s="2">
        <v>0.249033</v>
      </c>
      <c r="E285" s="2">
        <v>107886564.40000001</v>
      </c>
      <c r="F285" s="2">
        <v>12968850.52</v>
      </c>
      <c r="G285" s="2">
        <v>2.0716809999999999</v>
      </c>
      <c r="H285" s="5">
        <v>1081297</v>
      </c>
      <c r="I285" s="35">
        <f>IF(G285 &lt; 'v1_Algo_int_model_Jan23-Ap'!ntcr, 'v1_Algo_int_model_Jan23-Ap'!base_int*100, IF(G285 &gt; 'v1_Algo_int_model_Jan23-Ap'!ctcr, 'v1_Algo_int_model_Jan23-Ap'!upper_limit_int*100, ('v1_Algo_int_model_Jan23-Ap'!base_int + ((G285 -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5" s="23">
        <f t="shared" si="2"/>
        <v>0.95</v>
      </c>
      <c r="K285" s="24">
        <f t="shared" si="3"/>
        <v>9.5</v>
      </c>
    </row>
    <row r="286" spans="1:11" ht="15.75" customHeight="1">
      <c r="A286" s="18">
        <v>45211</v>
      </c>
      <c r="B286" s="2">
        <v>1697049000</v>
      </c>
      <c r="C286" s="2">
        <v>0.94903899999999997</v>
      </c>
      <c r="D286" s="2">
        <v>0.247784</v>
      </c>
      <c r="E286" s="2">
        <v>108001929.8</v>
      </c>
      <c r="F286" s="2">
        <v>12970449.25</v>
      </c>
      <c r="G286" s="2">
        <v>2.06324</v>
      </c>
      <c r="H286" s="5">
        <v>1095372</v>
      </c>
      <c r="I286" s="35">
        <f>IF(G286 &lt; 'v1_Algo_int_model_Jan23-Ap'!ntcr, 'v1_Algo_int_model_Jan23-Ap'!base_int*100, IF(G286 &gt; 'v1_Algo_int_model_Jan23-Ap'!ctcr, 'v1_Algo_int_model_Jan23-Ap'!upper_limit_int*100, ('v1_Algo_int_model_Jan23-Ap'!base_int + ((G286 -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6" s="23">
        <f t="shared" si="2"/>
        <v>0.95</v>
      </c>
      <c r="K286" s="24">
        <f t="shared" si="3"/>
        <v>9.5</v>
      </c>
    </row>
    <row r="287" spans="1:11" ht="15.75" customHeight="1">
      <c r="A287" s="18">
        <v>45212</v>
      </c>
      <c r="B287" s="2">
        <v>1697135400</v>
      </c>
      <c r="C287" s="2">
        <v>0.94367299999999998</v>
      </c>
      <c r="D287" s="2">
        <v>0.24565899999999999</v>
      </c>
      <c r="E287" s="2">
        <v>108540401.59999999</v>
      </c>
      <c r="F287" s="2">
        <v>13040631.369999999</v>
      </c>
      <c r="G287" s="2">
        <v>2.0446810000000002</v>
      </c>
      <c r="H287" s="5">
        <v>1153532</v>
      </c>
      <c r="I287" s="35">
        <f>IF(G287 &lt; 'v1_Algo_int_model_Jan23-Ap'!ntcr, 'v1_Algo_int_model_Jan23-Ap'!base_int*100, IF(G287 &gt; 'v1_Algo_int_model_Jan23-Ap'!ctcr, 'v1_Algo_int_model_Jan23-Ap'!upper_limit_int*100, ('v1_Algo_int_model_Jan23-Ap'!base_int + ((G287 -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7" s="23">
        <f t="shared" si="2"/>
        <v>0.95</v>
      </c>
      <c r="K287" s="24">
        <f t="shared" si="3"/>
        <v>9.5</v>
      </c>
    </row>
    <row r="288" spans="1:11" ht="15.75" customHeight="1">
      <c r="A288" s="18">
        <v>45213</v>
      </c>
      <c r="B288" s="2">
        <v>1697221800</v>
      </c>
      <c r="C288" s="2">
        <v>0.93301500000000004</v>
      </c>
      <c r="D288" s="2">
        <v>0.24582399999999999</v>
      </c>
      <c r="E288" s="2">
        <v>108473793.59999999</v>
      </c>
      <c r="F288" s="2">
        <v>13031104.75</v>
      </c>
      <c r="G288" s="2">
        <v>2.0462929999999999</v>
      </c>
      <c r="H288" s="5">
        <v>1148727</v>
      </c>
      <c r="I288" s="35">
        <f>IF(G288 &lt; 'v1_Algo_int_model_Jan23-Ap'!ntcr, 'v1_Algo_int_model_Jan23-Ap'!base_int*100, IF(G288 &gt; 'v1_Algo_int_model_Jan23-Ap'!ctcr, 'v1_Algo_int_model_Jan23-Ap'!upper_limit_int*100, ('v1_Algo_int_model_Jan23-Ap'!base_int + ((G288 -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8" s="23">
        <f t="shared" si="2"/>
        <v>0.95</v>
      </c>
      <c r="K288" s="24">
        <f t="shared" si="3"/>
        <v>9.5</v>
      </c>
    </row>
    <row r="289" spans="1:11" ht="15.75" customHeight="1">
      <c r="A289" s="18">
        <v>45214</v>
      </c>
      <c r="B289" s="2">
        <v>1697308200</v>
      </c>
      <c r="C289" s="2">
        <v>0.94436200000000003</v>
      </c>
      <c r="D289" s="2">
        <v>0.24698999999999999</v>
      </c>
      <c r="E289" s="2">
        <v>108424353.59999999</v>
      </c>
      <c r="F289" s="2">
        <v>13026134.48</v>
      </c>
      <c r="G289" s="2">
        <v>2.0558459999999998</v>
      </c>
      <c r="H289" s="5">
        <v>1123617</v>
      </c>
      <c r="I289" s="35">
        <f>IF(G289 &lt; 'v1_Algo_int_model_Jan23-Ap'!ntcr, 'v1_Algo_int_model_Jan23-Ap'!base_int*100, IF(G289 &gt; 'v1_Algo_int_model_Jan23-Ap'!ctcr, 'v1_Algo_int_model_Jan23-Ap'!upper_limit_int*100, ('v1_Algo_int_model_Jan23-Ap'!base_int + ((G289 -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89" s="23">
        <f t="shared" si="2"/>
        <v>0.95</v>
      </c>
      <c r="K289" s="24">
        <f t="shared" si="3"/>
        <v>9.5</v>
      </c>
    </row>
    <row r="290" spans="1:11" ht="15.75" customHeight="1">
      <c r="A290" s="18">
        <v>45215</v>
      </c>
      <c r="B290" s="2">
        <v>1697394600</v>
      </c>
      <c r="C290" s="2">
        <v>0.93076400000000004</v>
      </c>
      <c r="D290" s="2">
        <v>0.24714900000000001</v>
      </c>
      <c r="E290" s="2">
        <v>108437037.59999999</v>
      </c>
      <c r="F290" s="2">
        <v>13026856.1</v>
      </c>
      <c r="G290" s="2">
        <v>2.057296</v>
      </c>
      <c r="H290" s="5">
        <v>1113406</v>
      </c>
      <c r="I290" s="35">
        <f>IF(G290 &lt; 'v1_Algo_int_model_Jan23-Ap'!ntcr, 'v1_Algo_int_model_Jan23-Ap'!base_int*100, IF(G290 &gt; 'v1_Algo_int_model_Jan23-Ap'!ctcr, 'v1_Algo_int_model_Jan23-Ap'!upper_limit_int*100, ('v1_Algo_int_model_Jan23-Ap'!base_int + ((G290 -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0" s="23">
        <f t="shared" si="2"/>
        <v>0.95</v>
      </c>
      <c r="K290" s="24">
        <f t="shared" si="3"/>
        <v>9.5</v>
      </c>
    </row>
    <row r="291" spans="1:11" ht="15.75" customHeight="1">
      <c r="A291" s="18">
        <v>45216</v>
      </c>
      <c r="B291" s="2">
        <v>1697481000</v>
      </c>
      <c r="C291" s="2">
        <v>0.92045200000000005</v>
      </c>
      <c r="D291" s="2">
        <v>0.251307</v>
      </c>
      <c r="E291" s="2">
        <v>108495734.8</v>
      </c>
      <c r="F291" s="2">
        <v>13036559.18</v>
      </c>
      <c r="G291" s="2">
        <v>2.0914830000000002</v>
      </c>
      <c r="H291" s="5">
        <v>1010772</v>
      </c>
      <c r="I291" s="35">
        <f>IF(G291 &lt; 'v1_Algo_int_model_Jan23-Ap'!ntcr, 'v1_Algo_int_model_Jan23-Ap'!base_int*100, IF(G291 &gt; 'v1_Algo_int_model_Jan23-Ap'!ctcr, 'v1_Algo_int_model_Jan23-Ap'!upper_limit_int*100, ('v1_Algo_int_model_Jan23-Ap'!base_int + ((G291 -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1" s="23">
        <f t="shared" si="2"/>
        <v>0.95</v>
      </c>
      <c r="K291" s="24">
        <f t="shared" si="3"/>
        <v>9.5</v>
      </c>
    </row>
    <row r="292" spans="1:11" ht="15.75" customHeight="1">
      <c r="A292" s="18">
        <v>45217</v>
      </c>
      <c r="B292" s="2">
        <v>1697567400</v>
      </c>
      <c r="C292" s="2">
        <v>0.91625299999999998</v>
      </c>
      <c r="D292" s="2">
        <v>0.24649299999999999</v>
      </c>
      <c r="E292" s="2">
        <v>108494235.5</v>
      </c>
      <c r="F292" s="2">
        <v>13036108.880000001</v>
      </c>
      <c r="G292" s="2">
        <v>2.0514610000000002</v>
      </c>
      <c r="H292" s="5">
        <v>1134301</v>
      </c>
      <c r="I292" s="35">
        <f>IF(G292 &lt; 'v1_Algo_int_model_Jan23-Ap'!ntcr, 'v1_Algo_int_model_Jan23-Ap'!base_int*100, IF(G292 &gt; 'v1_Algo_int_model_Jan23-Ap'!ctcr, 'v1_Algo_int_model_Jan23-Ap'!upper_limit_int*100, ('v1_Algo_int_model_Jan23-Ap'!base_int + ((G292 -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2" s="23">
        <f t="shared" si="2"/>
        <v>0.95</v>
      </c>
      <c r="K292" s="24">
        <f t="shared" si="3"/>
        <v>9.5</v>
      </c>
    </row>
    <row r="293" spans="1:11" ht="15.75" customHeight="1">
      <c r="A293" s="18">
        <v>45218</v>
      </c>
      <c r="B293" s="2">
        <v>1697653800</v>
      </c>
      <c r="C293" s="2">
        <v>0.93832700000000002</v>
      </c>
      <c r="D293" s="2">
        <v>0.24296400000000001</v>
      </c>
      <c r="E293" s="2">
        <v>108536045.40000001</v>
      </c>
      <c r="F293" s="2">
        <v>13036934.939999999</v>
      </c>
      <c r="G293" s="2">
        <v>2.022742</v>
      </c>
      <c r="H293" s="5">
        <v>1227193</v>
      </c>
      <c r="I293" s="35">
        <f>IF(G293 &lt; 'v1_Algo_int_model_Jan23-Ap'!ntcr, 'v1_Algo_int_model_Jan23-Ap'!base_int*100, IF(G293 &gt; 'v1_Algo_int_model_Jan23-Ap'!ctcr, 'v1_Algo_int_model_Jan23-Ap'!upper_limit_int*100, ('v1_Algo_int_model_Jan23-Ap'!base_int + ((G293 -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3" s="23">
        <f t="shared" si="2"/>
        <v>0.95</v>
      </c>
      <c r="K293" s="24">
        <f t="shared" si="3"/>
        <v>9.5</v>
      </c>
    </row>
    <row r="294" spans="1:11" ht="15.75" customHeight="1">
      <c r="A294" s="18">
        <v>45219</v>
      </c>
      <c r="B294" s="2">
        <v>1697740200</v>
      </c>
      <c r="C294" s="2">
        <v>0.95342899999999997</v>
      </c>
      <c r="D294" s="2">
        <v>0.246949</v>
      </c>
      <c r="E294" s="2">
        <v>108550550.40000001</v>
      </c>
      <c r="F294" s="2">
        <v>13038239.49</v>
      </c>
      <c r="G294" s="2">
        <v>2.055987</v>
      </c>
      <c r="H294" s="5">
        <v>1118346</v>
      </c>
      <c r="I294" s="35">
        <f>IF(G294 &lt; 'v1_Algo_int_model_Jan23-Ap'!ntcr, 'v1_Algo_int_model_Jan23-Ap'!base_int*100, IF(G294 &gt; 'v1_Algo_int_model_Jan23-Ap'!ctcr, 'v1_Algo_int_model_Jan23-Ap'!upper_limit_int*100, ('v1_Algo_int_model_Jan23-Ap'!base_int + ((G294 -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4" s="23">
        <f t="shared" si="2"/>
        <v>0.95</v>
      </c>
      <c r="K294" s="24">
        <f t="shared" si="3"/>
        <v>9.5</v>
      </c>
    </row>
    <row r="295" spans="1:11" ht="15.75" customHeight="1">
      <c r="A295" s="18">
        <v>45220</v>
      </c>
      <c r="B295" s="2">
        <v>1697826600</v>
      </c>
      <c r="C295" s="2">
        <v>0.94059999999999999</v>
      </c>
      <c r="D295" s="2">
        <v>0.25112099999999998</v>
      </c>
      <c r="E295" s="2">
        <v>108651180.7</v>
      </c>
      <c r="F295" s="2">
        <v>13052481.27</v>
      </c>
      <c r="G295" s="2">
        <v>2.090376</v>
      </c>
      <c r="H295" s="5">
        <v>1007647</v>
      </c>
      <c r="I295" s="35">
        <f>IF(G295 &lt; 'v1_Algo_int_model_Jan23-Ap'!ntcr, 'v1_Algo_int_model_Jan23-Ap'!base_int*100, IF(G295 &gt; 'v1_Algo_int_model_Jan23-Ap'!ctcr, 'v1_Algo_int_model_Jan23-Ap'!upper_limit_int*100, ('v1_Algo_int_model_Jan23-Ap'!base_int + ((G295 -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5" s="23">
        <f t="shared" si="2"/>
        <v>0.95</v>
      </c>
      <c r="K295" s="24">
        <f t="shared" si="3"/>
        <v>9.5</v>
      </c>
    </row>
    <row r="296" spans="1:11" ht="15.75" customHeight="1">
      <c r="A296" s="18">
        <v>45221</v>
      </c>
      <c r="B296" s="2">
        <v>1697913000</v>
      </c>
      <c r="C296" s="2">
        <v>0.94356899999999999</v>
      </c>
      <c r="D296" s="2">
        <v>0.25848199999999999</v>
      </c>
      <c r="E296" s="2">
        <v>108884710.7</v>
      </c>
      <c r="F296" s="2">
        <v>13087087.24</v>
      </c>
      <c r="G296" s="2">
        <v>2.1505730000000001</v>
      </c>
      <c r="H296" s="5">
        <v>834742.3</v>
      </c>
      <c r="I296" s="35">
        <f>IF(G296 &lt; 'v1_Algo_int_model_Jan23-Ap'!ntcr, 'v1_Algo_int_model_Jan23-Ap'!base_int*100, IF(G296 &gt; 'v1_Algo_int_model_Jan23-Ap'!ctcr, 'v1_Algo_int_model_Jan23-Ap'!upper_limit_int*100, ('v1_Algo_int_model_Jan23-Ap'!base_int + ((G296 -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6" s="23">
        <f t="shared" si="2"/>
        <v>0.95</v>
      </c>
      <c r="K296" s="24">
        <f t="shared" si="3"/>
        <v>9.5</v>
      </c>
    </row>
    <row r="297" spans="1:11" ht="15.75" customHeight="1">
      <c r="A297" s="18">
        <v>45222</v>
      </c>
      <c r="B297" s="2">
        <v>1697999400</v>
      </c>
      <c r="C297" s="2">
        <v>0.95694100000000004</v>
      </c>
      <c r="D297" s="2">
        <v>0.26401200000000002</v>
      </c>
      <c r="E297" s="2">
        <v>108860041.59999999</v>
      </c>
      <c r="F297" s="2">
        <v>13098422.550000001</v>
      </c>
      <c r="G297" s="2">
        <v>2.1941850000000001</v>
      </c>
      <c r="H297" s="5">
        <v>728506.3</v>
      </c>
      <c r="I297" s="35">
        <f>IF(G297 &lt; 'v1_Algo_int_model_Jan23-Ap'!ntcr, 'v1_Algo_int_model_Jan23-Ap'!base_int*100, IF(G297 &gt; 'v1_Algo_int_model_Jan23-Ap'!ctcr, 'v1_Algo_int_model_Jan23-Ap'!upper_limit_int*100, ('v1_Algo_int_model_Jan23-Ap'!base_int + ((G297 -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7" s="23">
        <f t="shared" si="2"/>
        <v>0.95</v>
      </c>
      <c r="K297" s="24">
        <f t="shared" si="3"/>
        <v>9.5</v>
      </c>
    </row>
    <row r="298" spans="1:11" ht="15.75" customHeight="1">
      <c r="A298" s="18">
        <v>45223</v>
      </c>
      <c r="B298" s="2">
        <v>1698085800</v>
      </c>
      <c r="C298" s="2">
        <v>0.95221299999999998</v>
      </c>
      <c r="D298" s="2">
        <v>0.278887</v>
      </c>
      <c r="E298" s="2">
        <v>108875963</v>
      </c>
      <c r="F298" s="2">
        <v>13117329.439999999</v>
      </c>
      <c r="G298" s="2">
        <v>2.3148070000000001</v>
      </c>
      <c r="H298" s="5">
        <v>473836.9</v>
      </c>
      <c r="I298" s="35">
        <f>IF(G298 &lt; 'v1_Algo_int_model_Jan23-Ap'!ntcr, 'v1_Algo_int_model_Jan23-Ap'!base_int*100, IF(G298 &gt; 'v1_Algo_int_model_Jan23-Ap'!ctcr, 'v1_Algo_int_model_Jan23-Ap'!upper_limit_int*100, ('v1_Algo_int_model_Jan23-Ap'!base_int + ((G298 -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8" s="23">
        <f t="shared" si="2"/>
        <v>0.95</v>
      </c>
      <c r="K298" s="24">
        <f t="shared" si="3"/>
        <v>9.5</v>
      </c>
    </row>
    <row r="299" spans="1:11" ht="15.75" customHeight="1">
      <c r="A299" s="18">
        <v>45224</v>
      </c>
      <c r="B299" s="2">
        <v>1698172200</v>
      </c>
      <c r="C299" s="2">
        <v>0.94870399999999999</v>
      </c>
      <c r="D299" s="2">
        <v>0.27889599999999998</v>
      </c>
      <c r="E299" s="2">
        <v>109079484.59999999</v>
      </c>
      <c r="F299" s="2">
        <v>13197761.07</v>
      </c>
      <c r="G299" s="2">
        <v>2.305075</v>
      </c>
      <c r="H299" s="5">
        <v>530054.40000000002</v>
      </c>
      <c r="I299" s="35">
        <f>IF(G299 &lt; 'v1_Algo_int_model_Jan23-Ap'!ntcr, 'v1_Algo_int_model_Jan23-Ap'!base_int*100, IF(G299 &gt; 'v1_Algo_int_model_Jan23-Ap'!ctcr, 'v1_Algo_int_model_Jan23-Ap'!upper_limit_int*100, ('v1_Algo_int_model_Jan23-Ap'!base_int + ((G299 -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299" s="23">
        <f t="shared" si="2"/>
        <v>0.95</v>
      </c>
      <c r="K299" s="24">
        <f t="shared" si="3"/>
        <v>9.5</v>
      </c>
    </row>
    <row r="300" spans="1:11" ht="15.75" customHeight="1">
      <c r="A300" s="18">
        <v>45225</v>
      </c>
      <c r="B300" s="2">
        <v>1698258600</v>
      </c>
      <c r="C300" s="2">
        <v>0.91946000000000006</v>
      </c>
      <c r="D300" s="2">
        <v>0.28032499999999999</v>
      </c>
      <c r="E300" s="2">
        <v>109080777.90000001</v>
      </c>
      <c r="F300" s="2">
        <v>13207708.039999999</v>
      </c>
      <c r="G300" s="2">
        <v>2.3151679999999999</v>
      </c>
      <c r="H300" s="5">
        <v>513895.3</v>
      </c>
      <c r="I300" s="35">
        <f>IF(G300 &lt; 'v1_Algo_int_model_Jan23-Ap'!ntcr, 'v1_Algo_int_model_Jan23-Ap'!base_int*100, IF(G300 &gt; 'v1_Algo_int_model_Jan23-Ap'!ctcr, 'v1_Algo_int_model_Jan23-Ap'!upper_limit_int*100, ('v1_Algo_int_model_Jan23-Ap'!base_int + ((G300 -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00" s="23">
        <f t="shared" si="2"/>
        <v>0.95</v>
      </c>
      <c r="K300" s="24">
        <f t="shared" si="3"/>
        <v>9.5</v>
      </c>
    </row>
    <row r="301" spans="1:11" ht="15.75" customHeight="1">
      <c r="A301" s="18">
        <v>45226</v>
      </c>
      <c r="B301" s="2">
        <v>1698345000</v>
      </c>
      <c r="C301" s="2">
        <v>0.93408999999999998</v>
      </c>
      <c r="D301" s="2">
        <v>0.28747499999999998</v>
      </c>
      <c r="E301" s="2">
        <v>109188274.09999999</v>
      </c>
      <c r="F301" s="2">
        <v>13271097.15</v>
      </c>
      <c r="G301" s="2">
        <v>2.365208</v>
      </c>
      <c r="H301" s="5">
        <v>438804.7</v>
      </c>
      <c r="I301" s="35">
        <f>IF(G301 &lt; 'v1_Algo_int_model_Jan23-Ap'!ntcr, 'v1_Algo_int_model_Jan23-Ap'!base_int*100, IF(G301 &gt; 'v1_Algo_int_model_Jan23-Ap'!ctcr, 'v1_Algo_int_model_Jan23-Ap'!upper_limit_int*100, ('v1_Algo_int_model_Jan23-Ap'!base_int + ((G301 -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01" s="23">
        <f t="shared" si="2"/>
        <v>0.95</v>
      </c>
      <c r="K301" s="24">
        <f t="shared" si="3"/>
        <v>9.5</v>
      </c>
    </row>
    <row r="302" spans="1:11" ht="15.75" customHeight="1">
      <c r="A302" s="18">
        <v>45227</v>
      </c>
      <c r="B302" s="2">
        <v>1698431400</v>
      </c>
      <c r="C302" s="2">
        <v>0.95155599999999996</v>
      </c>
      <c r="D302" s="2">
        <v>0.28934399999999999</v>
      </c>
      <c r="E302" s="2">
        <v>109335838.09999999</v>
      </c>
      <c r="F302" s="2">
        <v>13292181.01</v>
      </c>
      <c r="G302" s="2">
        <v>2.3800210000000002</v>
      </c>
      <c r="H302" s="5">
        <v>407450</v>
      </c>
      <c r="I302" s="35">
        <f>IF(G302 &lt; 'v1_Algo_int_model_Jan23-Ap'!ntcr, 'v1_Algo_int_model_Jan23-Ap'!base_int*100, IF(G302 &gt; 'v1_Algo_int_model_Jan23-Ap'!ctcr, 'v1_Algo_int_model_Jan23-Ap'!upper_limit_int*100, ('v1_Algo_int_model_Jan23-Ap'!base_int + ((G302 -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02" s="23">
        <f t="shared" si="2"/>
        <v>0.95</v>
      </c>
      <c r="K302" s="24">
        <f t="shared" si="3"/>
        <v>9.5</v>
      </c>
    </row>
    <row r="303" spans="1:11" ht="15.75" customHeight="1">
      <c r="A303" s="18">
        <v>45228</v>
      </c>
      <c r="B303" s="2">
        <v>1698517800</v>
      </c>
      <c r="C303" s="2">
        <v>0.93816600000000006</v>
      </c>
      <c r="D303" s="2">
        <v>0.2908</v>
      </c>
      <c r="E303" s="2">
        <v>109360968.09999999</v>
      </c>
      <c r="F303" s="2">
        <v>13327973.560000001</v>
      </c>
      <c r="G303" s="2">
        <v>2.3861219999999999</v>
      </c>
      <c r="H303" s="5">
        <v>430213.6</v>
      </c>
      <c r="I303" s="35">
        <f>IF(G303 &lt; 'v1_Algo_int_model_Jan23-Ap'!ntcr, 'v1_Algo_int_model_Jan23-Ap'!base_int*100, IF(G303 &gt; 'v1_Algo_int_model_Jan23-Ap'!ctcr, 'v1_Algo_int_model_Jan23-Ap'!upper_limit_int*100, ('v1_Algo_int_model_Jan23-Ap'!base_int + ((G303 -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03" s="23">
        <f t="shared" si="2"/>
        <v>0.95</v>
      </c>
      <c r="K303" s="24">
        <f t="shared" si="3"/>
        <v>9.5</v>
      </c>
    </row>
    <row r="304" spans="1:11" ht="15.75" customHeight="1">
      <c r="A304" s="18">
        <v>45229</v>
      </c>
      <c r="B304" s="2">
        <v>1698604200</v>
      </c>
      <c r="C304" s="2">
        <v>0.94152800000000003</v>
      </c>
      <c r="D304" s="2">
        <v>0.29510199999999998</v>
      </c>
      <c r="E304" s="2">
        <v>109356961.40000001</v>
      </c>
      <c r="F304" s="2">
        <v>13361801.130000001</v>
      </c>
      <c r="G304" s="2">
        <v>2.415203</v>
      </c>
      <c r="H304" s="5">
        <v>394058.1</v>
      </c>
      <c r="I304" s="35">
        <f>IF(G304 &lt; 'v1_Algo_int_model_Jan23-Ap'!ntcr, 'v1_Algo_int_model_Jan23-Ap'!base_int*100, IF(G304 &gt; 'v1_Algo_int_model_Jan23-Ap'!ctcr, 'v1_Algo_int_model_Jan23-Ap'!upper_limit_int*100, ('v1_Algo_int_model_Jan23-Ap'!base_int + ((G304 -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04" s="23">
        <f t="shared" si="2"/>
        <v>0.95</v>
      </c>
      <c r="K304" s="24">
        <f t="shared" si="3"/>
        <v>9.5</v>
      </c>
    </row>
    <row r="305" spans="1:11" ht="15.75" customHeight="1">
      <c r="A305" s="18">
        <v>45230</v>
      </c>
      <c r="B305" s="2">
        <v>1698690600</v>
      </c>
      <c r="C305" s="2">
        <v>0.95352999999999999</v>
      </c>
      <c r="D305" s="2">
        <v>0.302811</v>
      </c>
      <c r="E305" s="2">
        <v>109447034.40000001</v>
      </c>
      <c r="F305" s="2">
        <v>13409747.359999999</v>
      </c>
      <c r="G305" s="2">
        <v>2.4714680000000002</v>
      </c>
      <c r="H305" s="5">
        <v>310302.7</v>
      </c>
      <c r="I305" s="35">
        <f>IF(G305 &lt; 'v1_Algo_int_model_Jan23-Ap'!ntcr, 'v1_Algo_int_model_Jan23-Ap'!base_int*100, IF(G305 &gt; 'v1_Algo_int_model_Jan23-Ap'!ctcr, 'v1_Algo_int_model_Jan23-Ap'!upper_limit_int*100, ('v1_Algo_int_model_Jan23-Ap'!base_int + ((G305 -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05" s="23">
        <f t="shared" si="2"/>
        <v>0.95</v>
      </c>
      <c r="K305" s="24">
        <f t="shared" si="3"/>
        <v>9.5</v>
      </c>
    </row>
    <row r="306" spans="1:11" ht="15.75" customHeight="1">
      <c r="A306" s="18">
        <v>45231</v>
      </c>
      <c r="B306" s="2">
        <v>1698777000</v>
      </c>
      <c r="C306" s="2">
        <v>0.94163200000000002</v>
      </c>
      <c r="D306" s="2">
        <v>0.29324699999999998</v>
      </c>
      <c r="E306" s="2">
        <v>109523262.5</v>
      </c>
      <c r="F306" s="2">
        <v>13453661.529999999</v>
      </c>
      <c r="G306" s="2">
        <v>2.3872589999999998</v>
      </c>
      <c r="H306" s="5">
        <v>484532.9</v>
      </c>
      <c r="I306" s="35">
        <f>IF(G306 &lt; 'v1_Algo_int_model_Jan23-Ap'!ntcr, 'v1_Algo_int_model_Jan23-Ap'!base_int*100, IF(G306 &gt; 'v1_Algo_int_model_Jan23-Ap'!ctcr, 'v1_Algo_int_model_Jan23-Ap'!upper_limit_int*100, ('v1_Algo_int_model_Jan23-Ap'!base_int + ((G306 -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06" s="23">
        <f t="shared" si="2"/>
        <v>0.95</v>
      </c>
      <c r="K306" s="24">
        <f t="shared" si="3"/>
        <v>9.5</v>
      </c>
    </row>
    <row r="307" spans="1:11" ht="15.75" customHeight="1">
      <c r="A307" s="18">
        <v>45232</v>
      </c>
      <c r="B307" s="2">
        <v>1698863400</v>
      </c>
      <c r="C307" s="2">
        <v>0.92081400000000002</v>
      </c>
      <c r="D307" s="2">
        <v>0.30754599999999999</v>
      </c>
      <c r="E307" s="2">
        <v>109697720.90000001</v>
      </c>
      <c r="F307" s="2">
        <v>13544582.800000001</v>
      </c>
      <c r="G307" s="2">
        <v>2.490818</v>
      </c>
      <c r="H307" s="5">
        <v>386023.4</v>
      </c>
      <c r="I307" s="35">
        <f>IF(G307 &lt; 'v1_Algo_int_model_Jan23-Ap'!ntcr, 'v1_Algo_int_model_Jan23-Ap'!base_int*100, IF(G307 &gt; 'v1_Algo_int_model_Jan23-Ap'!ctcr, 'v1_Algo_int_model_Jan23-Ap'!upper_limit_int*100, ('v1_Algo_int_model_Jan23-Ap'!base_int + ((G307 - 'v1_Algo_int_model_Jan23-Ap'!ntcr) / ('v1_Algo_int_model_Jan23-Ap'!ctcr - 'v1_Algo_int_model_Jan23-Ap'!ntcr)) ^ 'v1_Algo_int_model_Jan23-Ap'!exponent * ('v1_Algo_int_model_Jan23-Ap'!upper_limit_int - 'v1_Algo_int_model_Jan23-Ap'!base_int)) * 100))</f>
        <v>10</v>
      </c>
      <c r="J307" s="23">
        <f t="shared" si="2"/>
        <v>0.95</v>
      </c>
      <c r="K307" s="24">
        <f t="shared" si="3"/>
        <v>9.5</v>
      </c>
    </row>
    <row r="308" spans="1:11" ht="15.75" customHeight="1">
      <c r="A308" s="18">
        <v>45233</v>
      </c>
      <c r="B308" s="2">
        <v>1698949800</v>
      </c>
      <c r="C308" s="2">
        <v>0.93426200000000004</v>
      </c>
      <c r="D308" s="2">
        <v>0.32330799999999998</v>
      </c>
      <c r="E308" s="2">
        <v>109869323.40000001</v>
      </c>
      <c r="F308" s="2">
        <v>13631002.039999999</v>
      </c>
      <c r="G308" s="2">
        <v>2.605944</v>
      </c>
      <c r="H308" s="5">
        <v>257575.6</v>
      </c>
      <c r="I308" s="35">
        <f>IF(G308 &lt; 'v1_Algo_int_model_Jan23-Ap'!ntcr, 'v1_Algo_int_model_Jan23-Ap'!base_int*100, IF(G308 &gt; 'v1_Algo_int_model_Jan23-Ap'!ctcr, 'v1_Algo_int_model_Jan23-Ap'!upper_limit_int*100, ('v1_Algo_int_model_Jan23-Ap'!base_int + ((G308 - 'v1_Algo_int_model_Jan23-Ap'!ntcr) / ('v1_Algo_int_model_Jan23-Ap'!ctcr - 'v1_Algo_int_model_Jan23-Ap'!ntcr)) ^ 'v1_Algo_int_model_Jan23-Ap'!exponent * ('v1_Algo_int_model_Jan23-Ap'!upper_limit_int - 'v1_Algo_int_model_Jan23-Ap'!base_int)) * 100))</f>
        <v>12.825173333333334</v>
      </c>
      <c r="J308" s="23">
        <f t="shared" si="2"/>
        <v>0.95</v>
      </c>
      <c r="K308" s="24">
        <f t="shared" si="3"/>
        <v>12.183914666666666</v>
      </c>
    </row>
    <row r="309" spans="1:11" ht="15.75" customHeight="1">
      <c r="A309" s="18">
        <v>45234</v>
      </c>
      <c r="B309" s="2">
        <v>1699036200</v>
      </c>
      <c r="C309" s="2">
        <v>0.94816599999999995</v>
      </c>
      <c r="D309" s="2">
        <v>0.32906400000000002</v>
      </c>
      <c r="E309" s="2">
        <v>110230943.7</v>
      </c>
      <c r="F309" s="2">
        <v>13767053.9</v>
      </c>
      <c r="G309" s="2">
        <v>2.6347710000000002</v>
      </c>
      <c r="H309" s="5">
        <v>267480.8</v>
      </c>
      <c r="I309" s="35">
        <f>IF(G309 &lt; 'v1_Algo_int_model_Jan23-Ap'!ntcr, 'v1_Algo_int_model_Jan23-Ap'!base_int*100, IF(G309 &gt; 'v1_Algo_int_model_Jan23-Ap'!ctcr, 'v1_Algo_int_model_Jan23-Ap'!upper_limit_int*100, ('v1_Algo_int_model_Jan23-Ap'!base_int + ((G309 - 'v1_Algo_int_model_Jan23-Ap'!ntcr) / ('v1_Algo_int_model_Jan23-Ap'!ctcr - 'v1_Algo_int_model_Jan23-Ap'!ntcr)) ^ 'v1_Algo_int_model_Jan23-Ap'!exponent * ('v1_Algo_int_model_Jan23-Ap'!upper_limit_int - 'v1_Algo_int_model_Jan23-Ap'!base_int)) * 100))</f>
        <v>13.593893333333341</v>
      </c>
      <c r="J309" s="23">
        <f t="shared" si="2"/>
        <v>0.95</v>
      </c>
      <c r="K309" s="24">
        <f t="shared" si="3"/>
        <v>12.914198666666673</v>
      </c>
    </row>
    <row r="310" spans="1:11" ht="15.75" customHeight="1">
      <c r="A310" s="18">
        <v>45235</v>
      </c>
      <c r="B310" s="2">
        <v>1699122600</v>
      </c>
      <c r="C310" s="2">
        <v>0.917439</v>
      </c>
      <c r="D310" s="2">
        <v>0.32802399999999998</v>
      </c>
      <c r="E310" s="2">
        <v>110257875.2</v>
      </c>
      <c r="F310" s="2">
        <v>13937457.35</v>
      </c>
      <c r="G310" s="2">
        <v>2.5949659999999999</v>
      </c>
      <c r="H310" s="5">
        <v>290192.5</v>
      </c>
      <c r="I310" s="35">
        <f>IF(G310 &lt; 'v1_Algo_int_model_Jan23-Ap'!ntcr, 'v1_Algo_int_model_Jan23-Ap'!base_int*100, IF(G310 &gt; 'v1_Algo_int_model_Jan23-Ap'!ctcr, 'v1_Algo_int_model_Jan23-Ap'!upper_limit_int*100, ('v1_Algo_int_model_Jan23-Ap'!base_int + ((G310 - 'v1_Algo_int_model_Jan23-Ap'!ntcr) / ('v1_Algo_int_model_Jan23-Ap'!ctcr - 'v1_Algo_int_model_Jan23-Ap'!ntcr)) ^ 'v1_Algo_int_model_Jan23-Ap'!exponent * ('v1_Algo_int_model_Jan23-Ap'!upper_limit_int - 'v1_Algo_int_model_Jan23-Ap'!base_int)) * 100))</f>
        <v>12.532426666666662</v>
      </c>
      <c r="J310" s="23">
        <f t="shared" si="2"/>
        <v>0.95</v>
      </c>
      <c r="K310" s="24">
        <f t="shared" si="3"/>
        <v>11.905805333333328</v>
      </c>
    </row>
    <row r="311" spans="1:11" ht="15.75" customHeight="1">
      <c r="A311" s="18">
        <v>45236</v>
      </c>
      <c r="B311" s="2">
        <v>1699209000</v>
      </c>
      <c r="C311" s="2">
        <v>0.942299</v>
      </c>
      <c r="D311" s="2">
        <v>0.34319300000000003</v>
      </c>
      <c r="E311" s="2">
        <v>110084045.8</v>
      </c>
      <c r="F311" s="2">
        <v>14223263.41</v>
      </c>
      <c r="G311" s="2">
        <v>2.6562169999999998</v>
      </c>
      <c r="H311" s="5">
        <v>505319.4</v>
      </c>
      <c r="I311" s="35">
        <f>IF(G311 &lt; 'v1_Algo_int_model_Jan23-Ap'!ntcr, 'v1_Algo_int_model_Jan23-Ap'!base_int*100, IF(G311 &gt; 'v1_Algo_int_model_Jan23-Ap'!ctcr, 'v1_Algo_int_model_Jan23-Ap'!upper_limit_int*100, ('v1_Algo_int_model_Jan23-Ap'!base_int + ((G311 - 'v1_Algo_int_model_Jan23-Ap'!ntcr) / ('v1_Algo_int_model_Jan23-Ap'!ctcr - 'v1_Algo_int_model_Jan23-Ap'!ntcr)) ^ 'v1_Algo_int_model_Jan23-Ap'!exponent * ('v1_Algo_int_model_Jan23-Ap'!upper_limit_int - 'v1_Algo_int_model_Jan23-Ap'!base_int)) * 100))</f>
        <v>14.165786666666664</v>
      </c>
      <c r="J311" s="23">
        <f t="shared" si="2"/>
        <v>0.95</v>
      </c>
      <c r="K311" s="24">
        <f t="shared" si="3"/>
        <v>13.457497333333331</v>
      </c>
    </row>
    <row r="312" spans="1:11" ht="15.75" customHeight="1">
      <c r="A312" s="18">
        <v>45237</v>
      </c>
      <c r="B312" s="2">
        <v>1699295400</v>
      </c>
      <c r="C312" s="2">
        <v>0.93457800000000002</v>
      </c>
      <c r="D312" s="2">
        <v>0.36333599999999999</v>
      </c>
      <c r="E312" s="2">
        <v>110391105.59999999</v>
      </c>
      <c r="F312" s="2">
        <v>14366078.26</v>
      </c>
      <c r="G312" s="2">
        <v>2.791928</v>
      </c>
      <c r="H312" s="5">
        <v>322272</v>
      </c>
      <c r="I312" s="35">
        <f>IF(G312 &lt; 'v1_Algo_int_model_Jan23-Ap'!ntcr, 'v1_Algo_int_model_Jan23-Ap'!base_int*100, IF(G312 &gt; 'v1_Algo_int_model_Jan23-Ap'!ctcr, 'v1_Algo_int_model_Jan23-Ap'!upper_limit_int*100, ('v1_Algo_int_model_Jan23-Ap'!base_int + ((G312 - 'v1_Algo_int_model_Jan23-Ap'!ntcr) / ('v1_Algo_int_model_Jan23-Ap'!ctcr - 'v1_Algo_int_model_Jan23-Ap'!ntcr)) ^ 'v1_Algo_int_model_Jan23-Ap'!exponent * ('v1_Algo_int_model_Jan23-Ap'!upper_limit_int - 'v1_Algo_int_model_Jan23-Ap'!base_int)) * 100))</f>
        <v>17.784746666666667</v>
      </c>
      <c r="J312" s="23">
        <f t="shared" si="2"/>
        <v>0.95</v>
      </c>
      <c r="K312" s="24">
        <f t="shared" si="3"/>
        <v>16.895509333333333</v>
      </c>
    </row>
    <row r="313" spans="1:11" ht="15.75" customHeight="1">
      <c r="A313" s="18">
        <v>45238</v>
      </c>
      <c r="B313" s="2">
        <v>1699381800</v>
      </c>
      <c r="C313" s="2">
        <v>0.92041899999999999</v>
      </c>
      <c r="D313" s="2">
        <v>0.35120499999999999</v>
      </c>
      <c r="E313" s="2">
        <v>110138943</v>
      </c>
      <c r="F313" s="2">
        <v>14400500.08</v>
      </c>
      <c r="G313" s="2">
        <v>2.6861109999999999</v>
      </c>
      <c r="H313" s="5">
        <v>485702.9</v>
      </c>
      <c r="I313" s="35">
        <f>IF(G313 &lt; 'v1_Algo_int_model_Jan23-Ap'!ntcr, 'v1_Algo_int_model_Jan23-Ap'!base_int*100, IF(G313 &gt; 'v1_Algo_int_model_Jan23-Ap'!ctcr, 'v1_Algo_int_model_Jan23-Ap'!upper_limit_int*100, ('v1_Algo_int_model_Jan23-Ap'!base_int + ((G313 - 'v1_Algo_int_model_Jan23-Ap'!ntcr) / ('v1_Algo_int_model_Jan23-Ap'!ctcr - 'v1_Algo_int_model_Jan23-Ap'!ntcr)) ^ 'v1_Algo_int_model_Jan23-Ap'!exponent * ('v1_Algo_int_model_Jan23-Ap'!upper_limit_int - 'v1_Algo_int_model_Jan23-Ap'!base_int)) * 100))</f>
        <v>14.962959999999997</v>
      </c>
      <c r="J313" s="23">
        <f t="shared" si="2"/>
        <v>0.95</v>
      </c>
      <c r="K313" s="24">
        <f t="shared" si="3"/>
        <v>14.214811999999997</v>
      </c>
    </row>
    <row r="314" spans="1:11" ht="15.75" customHeight="1">
      <c r="A314" s="18">
        <v>45239</v>
      </c>
      <c r="B314" s="2">
        <v>1699468200</v>
      </c>
      <c r="C314" s="2">
        <v>0.92999100000000001</v>
      </c>
      <c r="D314" s="2">
        <v>0.35848600000000003</v>
      </c>
      <c r="E314" s="2">
        <v>110195101.59999999</v>
      </c>
      <c r="F314" s="2">
        <v>14438491.539999999</v>
      </c>
      <c r="G314" s="2">
        <v>2.7359779999999998</v>
      </c>
      <c r="H314" s="5">
        <v>399102</v>
      </c>
      <c r="I314" s="35">
        <f>IF(G314 &lt; 'v1_Algo_int_model_Jan23-Ap'!ntcr, 'v1_Algo_int_model_Jan23-Ap'!base_int*100, IF(G314 &gt; 'v1_Algo_int_model_Jan23-Ap'!ctcr, 'v1_Algo_int_model_Jan23-Ap'!upper_limit_int*100, ('v1_Algo_int_model_Jan23-Ap'!base_int + ((G314 - 'v1_Algo_int_model_Jan23-Ap'!ntcr) / ('v1_Algo_int_model_Jan23-Ap'!ctcr - 'v1_Algo_int_model_Jan23-Ap'!ntcr)) ^ 'v1_Algo_int_model_Jan23-Ap'!exponent * ('v1_Algo_int_model_Jan23-Ap'!upper_limit_int - 'v1_Algo_int_model_Jan23-Ap'!base_int)) * 100))</f>
        <v>16.292746666666662</v>
      </c>
      <c r="J314" s="23">
        <f t="shared" si="2"/>
        <v>0.95</v>
      </c>
      <c r="K314" s="24">
        <f t="shared" si="3"/>
        <v>15.478109333333329</v>
      </c>
    </row>
    <row r="315" spans="1:11" ht="15.75" customHeight="1">
      <c r="A315" s="18">
        <v>45240</v>
      </c>
      <c r="B315" s="2">
        <v>1699554600</v>
      </c>
      <c r="C315" s="2">
        <v>0.92615000000000003</v>
      </c>
      <c r="D315" s="2">
        <v>0.36824400000000002</v>
      </c>
      <c r="E315" s="2">
        <v>110451171.5</v>
      </c>
      <c r="F315" s="2">
        <v>14590054.65</v>
      </c>
      <c r="G315" s="2">
        <v>2.7877200000000002</v>
      </c>
      <c r="H315" s="5">
        <v>369663.2</v>
      </c>
      <c r="I315" s="35">
        <f>IF(G315 &lt; 'v1_Algo_int_model_Jan23-Ap'!ntcr, 'v1_Algo_int_model_Jan23-Ap'!base_int*100, IF(G315 &gt; 'v1_Algo_int_model_Jan23-Ap'!ctcr, 'v1_Algo_int_model_Jan23-Ap'!upper_limit_int*100, ('v1_Algo_int_model_Jan23-Ap'!base_int + ((G315 - 'v1_Algo_int_model_Jan23-Ap'!ntcr) / ('v1_Algo_int_model_Jan23-Ap'!ctcr - 'v1_Algo_int_model_Jan23-Ap'!ntcr)) ^ 'v1_Algo_int_model_Jan23-Ap'!exponent * ('v1_Algo_int_model_Jan23-Ap'!upper_limit_int - 'v1_Algo_int_model_Jan23-Ap'!base_int)) * 100))</f>
        <v>17.672533333333341</v>
      </c>
      <c r="J315" s="23">
        <f t="shared" si="2"/>
        <v>0.95</v>
      </c>
      <c r="K315" s="24">
        <f t="shared" si="3"/>
        <v>16.788906666666673</v>
      </c>
    </row>
    <row r="316" spans="1:11" ht="15.75" customHeight="1">
      <c r="A316" s="18">
        <v>45241</v>
      </c>
      <c r="B316" s="2">
        <v>1699641000</v>
      </c>
      <c r="C316" s="2">
        <v>0.91870399999999997</v>
      </c>
      <c r="D316" s="2">
        <v>0.38630700000000001</v>
      </c>
      <c r="E316" s="2">
        <v>110385058.3</v>
      </c>
      <c r="F316" s="2">
        <v>14657761.220000001</v>
      </c>
      <c r="G316" s="2">
        <v>2.909211</v>
      </c>
      <c r="H316" s="5">
        <v>229071.8</v>
      </c>
      <c r="I316" s="35">
        <f>IF(G316 &lt; 'v1_Algo_int_model_Jan23-Ap'!ntcr, 'v1_Algo_int_model_Jan23-Ap'!base_int*100, IF(G316 &gt; 'v1_Algo_int_model_Jan23-Ap'!ctcr, 'v1_Algo_int_model_Jan23-Ap'!upper_limit_int*100, ('v1_Algo_int_model_Jan23-Ap'!base_int + ((G316 - 'v1_Algo_int_model_Jan23-Ap'!ntcr) / ('v1_Algo_int_model_Jan23-Ap'!ctcr - 'v1_Algo_int_model_Jan23-Ap'!ntcr)) ^ 'v1_Algo_int_model_Jan23-Ap'!exponent * ('v1_Algo_int_model_Jan23-Ap'!upper_limit_int - 'v1_Algo_int_model_Jan23-Ap'!base_int)) * 100))</f>
        <v>20.912293333333334</v>
      </c>
      <c r="J316" s="23">
        <f t="shared" si="2"/>
        <v>0.95</v>
      </c>
      <c r="K316" s="24">
        <f t="shared" si="3"/>
        <v>19.866678666666665</v>
      </c>
    </row>
    <row r="317" spans="1:11" ht="15.75" customHeight="1">
      <c r="A317" s="18">
        <v>45242</v>
      </c>
      <c r="B317" s="2">
        <v>1699727400</v>
      </c>
      <c r="C317" s="2">
        <v>0.89286299999999996</v>
      </c>
      <c r="D317" s="2">
        <v>0.38486799999999999</v>
      </c>
      <c r="E317" s="2">
        <v>110660889.8</v>
      </c>
      <c r="F317" s="2">
        <v>14796730.74</v>
      </c>
      <c r="G317" s="2">
        <v>2.8783270000000001</v>
      </c>
      <c r="H317" s="5">
        <v>253385.8</v>
      </c>
      <c r="I317" s="35">
        <f>IF(G317 &lt; 'v1_Algo_int_model_Jan23-Ap'!ntcr, 'v1_Algo_int_model_Jan23-Ap'!base_int*100, IF(G317 &gt; 'v1_Algo_int_model_Jan23-Ap'!ctcr, 'v1_Algo_int_model_Jan23-Ap'!upper_limit_int*100, ('v1_Algo_int_model_Jan23-Ap'!base_int + ((G317 - 'v1_Algo_int_model_Jan23-Ap'!ntcr) / ('v1_Algo_int_model_Jan23-Ap'!ctcr - 'v1_Algo_int_model_Jan23-Ap'!ntcr)) ^ 'v1_Algo_int_model_Jan23-Ap'!exponent * ('v1_Algo_int_model_Jan23-Ap'!upper_limit_int - 'v1_Algo_int_model_Jan23-Ap'!base_int)) * 100))</f>
        <v>20.088720000000006</v>
      </c>
      <c r="J317" s="23">
        <f t="shared" si="2"/>
        <v>0.95</v>
      </c>
      <c r="K317" s="24">
        <f t="shared" si="3"/>
        <v>19.084284000000004</v>
      </c>
    </row>
    <row r="318" spans="1:11" ht="15.75" customHeight="1">
      <c r="A318" s="18">
        <v>45243</v>
      </c>
      <c r="B318" s="2">
        <v>1699813800</v>
      </c>
      <c r="C318" s="2">
        <v>0.89552299999999996</v>
      </c>
      <c r="D318" s="2">
        <v>0.38314700000000002</v>
      </c>
      <c r="E318" s="2">
        <v>112038504</v>
      </c>
      <c r="F318" s="2">
        <v>15122227.32</v>
      </c>
      <c r="G318" s="2">
        <v>2.8386830000000001</v>
      </c>
      <c r="H318" s="5">
        <v>273998.8</v>
      </c>
      <c r="I318" s="35">
        <f>IF(G318 &lt; 'v1_Algo_int_model_Jan23-Ap'!ntcr, 'v1_Algo_int_model_Jan23-Ap'!base_int*100, IF(G318 &gt; 'v1_Algo_int_model_Jan23-Ap'!ctcr, 'v1_Algo_int_model_Jan23-Ap'!upper_limit_int*100, ('v1_Algo_int_model_Jan23-Ap'!base_int + ((G318 - 'v1_Algo_int_model_Jan23-Ap'!ntcr) / ('v1_Algo_int_model_Jan23-Ap'!ctcr - 'v1_Algo_int_model_Jan23-Ap'!ntcr)) ^ 'v1_Algo_int_model_Jan23-Ap'!exponent * ('v1_Algo_int_model_Jan23-Ap'!upper_limit_int - 'v1_Algo_int_model_Jan23-Ap'!base_int)) * 100))</f>
        <v>19.031546666666671</v>
      </c>
      <c r="J318" s="23">
        <f t="shared" si="2"/>
        <v>0.95</v>
      </c>
      <c r="K318" s="24">
        <f t="shared" si="3"/>
        <v>18.079969333333338</v>
      </c>
    </row>
    <row r="319" spans="1:11" ht="15.75" customHeight="1">
      <c r="A319" s="18">
        <v>45244</v>
      </c>
      <c r="B319" s="2">
        <v>1699900200</v>
      </c>
      <c r="C319" s="2">
        <v>0.89095299999999999</v>
      </c>
      <c r="D319" s="2">
        <v>0.35876799999999998</v>
      </c>
      <c r="E319" s="2">
        <v>112309917</v>
      </c>
      <c r="F319" s="2">
        <v>15340020.609999999</v>
      </c>
      <c r="G319" s="2">
        <v>2.6266720000000001</v>
      </c>
      <c r="H319" s="5">
        <v>881290.9</v>
      </c>
      <c r="I319" s="35">
        <f>IF(G319 &lt; 'v1_Algo_int_model_Jan23-Ap'!ntcr, 'v1_Algo_int_model_Jan23-Ap'!base_int*100, IF(G319 &gt; 'v1_Algo_int_model_Jan23-Ap'!ctcr, 'v1_Algo_int_model_Jan23-Ap'!upper_limit_int*100, ('v1_Algo_int_model_Jan23-Ap'!base_int + ((G319 - 'v1_Algo_int_model_Jan23-Ap'!ntcr) / ('v1_Algo_int_model_Jan23-Ap'!ctcr - 'v1_Algo_int_model_Jan23-Ap'!ntcr)) ^ 'v1_Algo_int_model_Jan23-Ap'!exponent * ('v1_Algo_int_model_Jan23-Ap'!upper_limit_int - 'v1_Algo_int_model_Jan23-Ap'!base_int)) * 100))</f>
        <v>13.377920000000005</v>
      </c>
      <c r="J319" s="23">
        <f t="shared" si="2"/>
        <v>0.95</v>
      </c>
      <c r="K319" s="24">
        <f t="shared" si="3"/>
        <v>12.709024000000005</v>
      </c>
    </row>
    <row r="320" spans="1:11" ht="15.75" customHeight="1">
      <c r="A320" s="18">
        <v>45245</v>
      </c>
      <c r="B320" s="2">
        <v>1699986600</v>
      </c>
      <c r="C320" s="2">
        <v>0.89851700000000001</v>
      </c>
      <c r="D320" s="2">
        <v>0.357707</v>
      </c>
      <c r="E320" s="2">
        <v>112632595.7</v>
      </c>
      <c r="F320" s="2">
        <v>15371359.9</v>
      </c>
      <c r="G320" s="2">
        <v>2.6210740000000001</v>
      </c>
      <c r="H320" s="5">
        <v>850629.4</v>
      </c>
      <c r="I320" s="35">
        <f>IF(G320 &lt; 'v1_Algo_int_model_Jan23-Ap'!ntcr, 'v1_Algo_int_model_Jan23-Ap'!base_int*100, IF(G320 &gt; 'v1_Algo_int_model_Jan23-Ap'!ctcr, 'v1_Algo_int_model_Jan23-Ap'!upper_limit_int*100, ('v1_Algo_int_model_Jan23-Ap'!base_int + ((G320 - 'v1_Algo_int_model_Jan23-Ap'!ntcr) / ('v1_Algo_int_model_Jan23-Ap'!ctcr - 'v1_Algo_int_model_Jan23-Ap'!ntcr)) ^ 'v1_Algo_int_model_Jan23-Ap'!exponent * ('v1_Algo_int_model_Jan23-Ap'!upper_limit_int - 'v1_Algo_int_model_Jan23-Ap'!base_int)) * 100))</f>
        <v>13.228640000000002</v>
      </c>
      <c r="J320" s="23">
        <f t="shared" si="2"/>
        <v>0.95</v>
      </c>
      <c r="K320" s="24">
        <f t="shared" si="3"/>
        <v>12.567208000000001</v>
      </c>
    </row>
    <row r="321" spans="1:11" ht="15.75" customHeight="1">
      <c r="A321" s="18">
        <v>45246</v>
      </c>
      <c r="B321" s="2">
        <v>1700073000</v>
      </c>
      <c r="C321" s="2">
        <v>0.90263400000000005</v>
      </c>
      <c r="D321" s="2">
        <v>0.37895899999999999</v>
      </c>
      <c r="E321" s="2">
        <v>112736844.90000001</v>
      </c>
      <c r="F321" s="2">
        <v>15334801.609999999</v>
      </c>
      <c r="G321" s="2">
        <v>2.7859919999999998</v>
      </c>
      <c r="H321" s="5">
        <v>551707.19999999995</v>
      </c>
      <c r="I321" s="35">
        <f>IF(G321 &lt; 'v1_Algo_int_model_Jan23-Ap'!ntcr, 'v1_Algo_int_model_Jan23-Ap'!base_int*100, IF(G321 &gt; 'v1_Algo_int_model_Jan23-Ap'!ctcr, 'v1_Algo_int_model_Jan23-Ap'!upper_limit_int*100, ('v1_Algo_int_model_Jan23-Ap'!base_int + ((G321 - 'v1_Algo_int_model_Jan23-Ap'!ntcr) / ('v1_Algo_int_model_Jan23-Ap'!ctcr - 'v1_Algo_int_model_Jan23-Ap'!ntcr)) ^ 'v1_Algo_int_model_Jan23-Ap'!exponent * ('v1_Algo_int_model_Jan23-Ap'!upper_limit_int - 'v1_Algo_int_model_Jan23-Ap'!base_int)) * 100))</f>
        <v>17.62645333333333</v>
      </c>
      <c r="J321" s="23">
        <f t="shared" si="2"/>
        <v>0.95</v>
      </c>
      <c r="K321" s="24">
        <f t="shared" si="3"/>
        <v>16.745130666666665</v>
      </c>
    </row>
    <row r="322" spans="1:11" ht="15.75" customHeight="1">
      <c r="A322" s="18">
        <v>45247</v>
      </c>
      <c r="B322" s="2">
        <v>1700159400</v>
      </c>
      <c r="C322" s="2">
        <v>0.85906400000000005</v>
      </c>
      <c r="D322" s="2">
        <v>0.37051499999999998</v>
      </c>
      <c r="E322" s="2">
        <v>119030296.8</v>
      </c>
      <c r="F322" s="2">
        <v>16219679.140000001</v>
      </c>
      <c r="G322" s="2">
        <v>2.719074</v>
      </c>
      <c r="H322" s="5">
        <v>699903.4</v>
      </c>
      <c r="I322" s="35">
        <f>IF(G322 &lt; 'v1_Algo_int_model_Jan23-Ap'!ntcr, 'v1_Algo_int_model_Jan23-Ap'!base_int*100, IF(G322 &gt; 'v1_Algo_int_model_Jan23-Ap'!ctcr, 'v1_Algo_int_model_Jan23-Ap'!upper_limit_int*100, ('v1_Algo_int_model_Jan23-Ap'!base_int + ((G322 - 'v1_Algo_int_model_Jan23-Ap'!ntcr) / ('v1_Algo_int_model_Jan23-Ap'!ctcr - 'v1_Algo_int_model_Jan23-Ap'!ntcr)) ^ 'v1_Algo_int_model_Jan23-Ap'!exponent * ('v1_Algo_int_model_Jan23-Ap'!upper_limit_int - 'v1_Algo_int_model_Jan23-Ap'!base_int)) * 100))</f>
        <v>15.841973333333334</v>
      </c>
      <c r="J322" s="23">
        <f t="shared" si="2"/>
        <v>0.95</v>
      </c>
      <c r="K322" s="24">
        <f t="shared" si="3"/>
        <v>15.049874666666666</v>
      </c>
    </row>
    <row r="323" spans="1:11" ht="15.75" customHeight="1">
      <c r="A323" s="18">
        <v>45248</v>
      </c>
      <c r="B323" s="2">
        <v>1700245800</v>
      </c>
      <c r="C323" s="2">
        <v>0.86822999999999995</v>
      </c>
      <c r="D323" s="2">
        <v>0.36572100000000002</v>
      </c>
      <c r="E323" s="2">
        <v>119390577</v>
      </c>
      <c r="F323" s="2">
        <v>16315352.970000001</v>
      </c>
      <c r="G323" s="2">
        <v>2.6762299999999999</v>
      </c>
      <c r="H323" s="5">
        <v>749396.4</v>
      </c>
      <c r="I323" s="35">
        <f>IF(G323 &lt; 'v1_Algo_int_model_Jan23-Ap'!ntcr, 'v1_Algo_int_model_Jan23-Ap'!base_int*100, IF(G323 &gt; 'v1_Algo_int_model_Jan23-Ap'!ctcr, 'v1_Algo_int_model_Jan23-Ap'!upper_limit_int*100, ('v1_Algo_int_model_Jan23-Ap'!base_int + ((G323 - 'v1_Algo_int_model_Jan23-Ap'!ntcr) / ('v1_Algo_int_model_Jan23-Ap'!ctcr - 'v1_Algo_int_model_Jan23-Ap'!ntcr)) ^ 'v1_Algo_int_model_Jan23-Ap'!exponent * ('v1_Algo_int_model_Jan23-Ap'!upper_limit_int - 'v1_Algo_int_model_Jan23-Ap'!base_int)) * 100))</f>
        <v>14.699466666666664</v>
      </c>
      <c r="J323" s="23">
        <f t="shared" si="2"/>
        <v>0.95</v>
      </c>
      <c r="K323" s="24">
        <f t="shared" si="3"/>
        <v>13.96449333333333</v>
      </c>
    </row>
    <row r="324" spans="1:11" ht="15.75" customHeight="1">
      <c r="A324" s="18">
        <v>45249</v>
      </c>
      <c r="B324" s="2">
        <v>1700332200</v>
      </c>
      <c r="C324" s="2">
        <v>0.92285300000000003</v>
      </c>
      <c r="D324" s="2">
        <v>0.37761</v>
      </c>
      <c r="E324" s="2">
        <v>119047553.3</v>
      </c>
      <c r="F324" s="2">
        <v>16248645.460000001</v>
      </c>
      <c r="G324" s="2">
        <v>2.7666029999999999</v>
      </c>
      <c r="H324" s="5">
        <v>604988.19999999995</v>
      </c>
      <c r="I324" s="35">
        <f>IF(G324 &lt; 'v1_Algo_int_model_Jan23-Ap'!ntcr, 'v1_Algo_int_model_Jan23-Ap'!base_int*100, IF(G324 &gt; 'v1_Algo_int_model_Jan23-Ap'!ctcr, 'v1_Algo_int_model_Jan23-Ap'!upper_limit_int*100, ('v1_Algo_int_model_Jan23-Ap'!base_int + ((G324 - 'v1_Algo_int_model_Jan23-Ap'!ntcr) / ('v1_Algo_int_model_Jan23-Ap'!ctcr - 'v1_Algo_int_model_Jan23-Ap'!ntcr)) ^ 'v1_Algo_int_model_Jan23-Ap'!exponent * ('v1_Algo_int_model_Jan23-Ap'!upper_limit_int - 'v1_Algo_int_model_Jan23-Ap'!base_int)) * 100))</f>
        <v>17.109413333333332</v>
      </c>
      <c r="J324" s="23">
        <f t="shared" si="2"/>
        <v>0.95</v>
      </c>
      <c r="K324" s="24">
        <f t="shared" si="3"/>
        <v>16.253942666666664</v>
      </c>
    </row>
    <row r="325" spans="1:11" ht="15.75" customHeight="1">
      <c r="A325" s="18">
        <v>45250</v>
      </c>
      <c r="B325" s="2">
        <v>1700418600</v>
      </c>
      <c r="C325" s="2">
        <v>0.92723800000000001</v>
      </c>
      <c r="D325" s="2">
        <v>0.38397599999999998</v>
      </c>
      <c r="E325" s="2">
        <v>119400986.8</v>
      </c>
      <c r="F325" s="2">
        <v>16319834.970000001</v>
      </c>
      <c r="G325" s="2">
        <v>2.809288</v>
      </c>
      <c r="H325" s="5">
        <v>521422</v>
      </c>
      <c r="I325" s="35">
        <f>IF(G325 &lt; 'v1_Algo_int_model_Jan23-Ap'!ntcr, 'v1_Algo_int_model_Jan23-Ap'!base_int*100, IF(G325 &gt; 'v1_Algo_int_model_Jan23-Ap'!ctcr, 'v1_Algo_int_model_Jan23-Ap'!upper_limit_int*100, ('v1_Algo_int_model_Jan23-Ap'!base_int + ((G325 - 'v1_Algo_int_model_Jan23-Ap'!ntcr) / ('v1_Algo_int_model_Jan23-Ap'!ctcr - 'v1_Algo_int_model_Jan23-Ap'!ntcr)) ^ 'v1_Algo_int_model_Jan23-Ap'!exponent * ('v1_Algo_int_model_Jan23-Ap'!upper_limit_int - 'v1_Algo_int_model_Jan23-Ap'!base_int)) * 100))</f>
        <v>18.247680000000003</v>
      </c>
      <c r="J325" s="23">
        <f t="shared" si="2"/>
        <v>0.95</v>
      </c>
      <c r="K325" s="24">
        <f t="shared" si="3"/>
        <v>17.335296000000003</v>
      </c>
    </row>
    <row r="326" spans="1:11" ht="15.75" customHeight="1">
      <c r="A326" s="18">
        <v>45251</v>
      </c>
      <c r="B326" s="2">
        <v>1700505000</v>
      </c>
      <c r="C326" s="2">
        <v>0.90629300000000002</v>
      </c>
      <c r="D326" s="2">
        <v>0.37957999999999997</v>
      </c>
      <c r="E326" s="2">
        <v>119408561.3</v>
      </c>
      <c r="F326" s="2">
        <v>16362411.619999999</v>
      </c>
      <c r="G326" s="2">
        <v>2.7700749999999998</v>
      </c>
      <c r="H326" s="5">
        <v>600064.5</v>
      </c>
      <c r="I326" s="35">
        <f>IF(G326 &lt; 'v1_Algo_int_model_Jan23-Ap'!ntcr, 'v1_Algo_int_model_Jan23-Ap'!base_int*100, IF(G326 &gt; 'v1_Algo_int_model_Jan23-Ap'!ctcr, 'v1_Algo_int_model_Jan23-Ap'!upper_limit_int*100, ('v1_Algo_int_model_Jan23-Ap'!base_int + ((G326 - 'v1_Algo_int_model_Jan23-Ap'!ntcr) / ('v1_Algo_int_model_Jan23-Ap'!ctcr - 'v1_Algo_int_model_Jan23-Ap'!ntcr)) ^ 'v1_Algo_int_model_Jan23-Ap'!exponent * ('v1_Algo_int_model_Jan23-Ap'!upper_limit_int - 'v1_Algo_int_model_Jan23-Ap'!base_int)) * 100))</f>
        <v>17.201999999999995</v>
      </c>
      <c r="J326" s="23">
        <f t="shared" si="2"/>
        <v>0.95</v>
      </c>
      <c r="K326" s="24">
        <f t="shared" si="3"/>
        <v>16.341899999999995</v>
      </c>
    </row>
    <row r="327" spans="1:11" ht="15.75" customHeight="1">
      <c r="A327" s="18">
        <v>45252</v>
      </c>
      <c r="B327" s="2">
        <v>1700591400</v>
      </c>
      <c r="C327" s="2">
        <v>0.894339</v>
      </c>
      <c r="D327" s="2">
        <v>0.35858699999999999</v>
      </c>
      <c r="E327" s="2">
        <v>119616437.90000001</v>
      </c>
      <c r="F327" s="2">
        <v>16408900.800000001</v>
      </c>
      <c r="G327" s="2">
        <v>2.6140020000000002</v>
      </c>
      <c r="H327" s="5">
        <v>908226.9</v>
      </c>
      <c r="I327" s="35">
        <f>IF(G327 &lt; 'v1_Algo_int_model_Jan23-Ap'!ntcr, 'v1_Algo_int_model_Jan23-Ap'!base_int*100, IF(G327 &gt; 'v1_Algo_int_model_Jan23-Ap'!ctcr, 'v1_Algo_int_model_Jan23-Ap'!upper_limit_int*100, ('v1_Algo_int_model_Jan23-Ap'!base_int + ((G327 - 'v1_Algo_int_model_Jan23-Ap'!ntcr) / ('v1_Algo_int_model_Jan23-Ap'!ctcr - 'v1_Algo_int_model_Jan23-Ap'!ntcr)) ^ 'v1_Algo_int_model_Jan23-Ap'!exponent * ('v1_Algo_int_model_Jan23-Ap'!upper_limit_int - 'v1_Algo_int_model_Jan23-Ap'!base_int)) * 100))</f>
        <v>13.040053333333338</v>
      </c>
      <c r="J327" s="23">
        <f t="shared" si="2"/>
        <v>0.95</v>
      </c>
      <c r="K327" s="24">
        <f t="shared" si="3"/>
        <v>12.38805066666667</v>
      </c>
    </row>
    <row r="328" spans="1:11" ht="15.75" customHeight="1">
      <c r="A328" s="18">
        <v>45253</v>
      </c>
      <c r="B328" s="2">
        <v>1700677800</v>
      </c>
      <c r="C328" s="2">
        <v>0.92081299999999999</v>
      </c>
      <c r="D328" s="2">
        <v>0.38031900000000002</v>
      </c>
      <c r="E328" s="2">
        <v>119749932.7</v>
      </c>
      <c r="F328" s="2">
        <v>16375024.99</v>
      </c>
      <c r="G328" s="2">
        <v>2.7812579999999998</v>
      </c>
      <c r="H328" s="5">
        <v>523495.3</v>
      </c>
      <c r="I328" s="35">
        <f>IF(G328 &lt; 'v1_Algo_int_model_Jan23-Ap'!ntcr, 'v1_Algo_int_model_Jan23-Ap'!base_int*100, IF(G328 &gt; 'v1_Algo_int_model_Jan23-Ap'!ctcr, 'v1_Algo_int_model_Jan23-Ap'!upper_limit_int*100, ('v1_Algo_int_model_Jan23-Ap'!base_int + ((G328 - 'v1_Algo_int_model_Jan23-Ap'!ntcr) / ('v1_Algo_int_model_Jan23-Ap'!ctcr - 'v1_Algo_int_model_Jan23-Ap'!ntcr)) ^ 'v1_Algo_int_model_Jan23-Ap'!exponent * ('v1_Algo_int_model_Jan23-Ap'!upper_limit_int - 'v1_Algo_int_model_Jan23-Ap'!base_int)) * 100))</f>
        <v>17.500213333333328</v>
      </c>
      <c r="J328" s="23">
        <f t="shared" si="2"/>
        <v>0.95</v>
      </c>
      <c r="K328" s="24">
        <f t="shared" si="3"/>
        <v>16.625202666666659</v>
      </c>
    </row>
    <row r="329" spans="1:11" ht="15.75" customHeight="1">
      <c r="A329" s="18">
        <v>45254</v>
      </c>
      <c r="B329" s="2">
        <v>1700764200</v>
      </c>
      <c r="C329" s="2">
        <v>0.93082600000000004</v>
      </c>
      <c r="D329" s="2">
        <v>0.38613799999999998</v>
      </c>
      <c r="E329" s="2">
        <v>119531708.40000001</v>
      </c>
      <c r="F329" s="2">
        <v>16379907.75</v>
      </c>
      <c r="G329" s="2">
        <v>2.8178260000000002</v>
      </c>
      <c r="H329" s="5">
        <v>454838.8</v>
      </c>
      <c r="I329" s="35">
        <f>IF(G329 &lt; 'v1_Algo_int_model_Jan23-Ap'!ntcr, 'v1_Algo_int_model_Jan23-Ap'!base_int*100, IF(G329 &gt; 'v1_Algo_int_model_Jan23-Ap'!ctcr, 'v1_Algo_int_model_Jan23-Ap'!upper_limit_int*100, ('v1_Algo_int_model_Jan23-Ap'!base_int + ((G329 - 'v1_Algo_int_model_Jan23-Ap'!ntcr) / ('v1_Algo_int_model_Jan23-Ap'!ctcr - 'v1_Algo_int_model_Jan23-Ap'!ntcr)) ^ 'v1_Algo_int_model_Jan23-Ap'!exponent * ('v1_Algo_int_model_Jan23-Ap'!upper_limit_int - 'v1_Algo_int_model_Jan23-Ap'!base_int)) * 100))</f>
        <v>18.475360000000006</v>
      </c>
      <c r="J329" s="23">
        <f t="shared" si="2"/>
        <v>0.95</v>
      </c>
      <c r="K329" s="24">
        <f t="shared" si="3"/>
        <v>17.551592000000003</v>
      </c>
    </row>
    <row r="330" spans="1:11" ht="15.75" customHeight="1">
      <c r="A330" s="18">
        <v>45255</v>
      </c>
      <c r="B330" s="2">
        <v>1700850600</v>
      </c>
      <c r="C330" s="2">
        <v>0.93074000000000001</v>
      </c>
      <c r="D330" s="2">
        <v>0.38619100000000001</v>
      </c>
      <c r="E330" s="2">
        <v>119857828.90000001</v>
      </c>
      <c r="F330" s="2">
        <v>16434607.85</v>
      </c>
      <c r="G330" s="2">
        <v>2.8164959999999999</v>
      </c>
      <c r="H330" s="5">
        <v>463488</v>
      </c>
      <c r="I330" s="35">
        <f>IF(G330 &lt; 'v1_Algo_int_model_Jan23-Ap'!ntcr, 'v1_Algo_int_model_Jan23-Ap'!base_int*100, IF(G330 &gt; 'v1_Algo_int_model_Jan23-Ap'!ctcr, 'v1_Algo_int_model_Jan23-Ap'!upper_limit_int*100, ('v1_Algo_int_model_Jan23-Ap'!base_int + ((G330 - 'v1_Algo_int_model_Jan23-Ap'!ntcr) / ('v1_Algo_int_model_Jan23-Ap'!ctcr - 'v1_Algo_int_model_Jan23-Ap'!ntcr)) ^ 'v1_Algo_int_model_Jan23-Ap'!exponent * ('v1_Algo_int_model_Jan23-Ap'!upper_limit_int - 'v1_Algo_int_model_Jan23-Ap'!base_int)) * 100))</f>
        <v>18.43989333333333</v>
      </c>
      <c r="J330" s="23">
        <f t="shared" si="2"/>
        <v>0.95</v>
      </c>
      <c r="K330" s="24">
        <f t="shared" si="3"/>
        <v>17.517898666666664</v>
      </c>
    </row>
    <row r="331" spans="1:11" ht="15.75" customHeight="1">
      <c r="A331" s="18">
        <v>45256</v>
      </c>
      <c r="B331" s="2">
        <v>1700937000</v>
      </c>
      <c r="C331" s="2">
        <v>0.93954899999999997</v>
      </c>
      <c r="D331" s="2">
        <v>0.39457900000000001</v>
      </c>
      <c r="E331" s="2">
        <v>121324875.8</v>
      </c>
      <c r="F331" s="2">
        <v>16551847.449999999</v>
      </c>
      <c r="G331" s="2">
        <v>2.8922599999999998</v>
      </c>
      <c r="H331" s="5">
        <v>383252.8</v>
      </c>
      <c r="I331" s="35">
        <f>IF(G331 &lt; 'v1_Algo_int_model_Jan23-Ap'!ntcr, 'v1_Algo_int_model_Jan23-Ap'!base_int*100, IF(G331 &gt; 'v1_Algo_int_model_Jan23-Ap'!ctcr, 'v1_Algo_int_model_Jan23-Ap'!upper_limit_int*100, ('v1_Algo_int_model_Jan23-Ap'!base_int + ((G331 - 'v1_Algo_int_model_Jan23-Ap'!ntcr) / ('v1_Algo_int_model_Jan23-Ap'!ctcr - 'v1_Algo_int_model_Jan23-Ap'!ntcr)) ^ 'v1_Algo_int_model_Jan23-Ap'!exponent * ('v1_Algo_int_model_Jan23-Ap'!upper_limit_int - 'v1_Algo_int_model_Jan23-Ap'!base_int)) * 100))</f>
        <v>20.460266666666662</v>
      </c>
      <c r="J331" s="23">
        <f t="shared" si="2"/>
        <v>0.95</v>
      </c>
      <c r="K331" s="24">
        <f t="shared" si="3"/>
        <v>19.437253333333327</v>
      </c>
    </row>
    <row r="332" spans="1:11" ht="15.75" customHeight="1">
      <c r="A332" s="18">
        <v>45257</v>
      </c>
      <c r="B332" s="2">
        <v>1701023400</v>
      </c>
      <c r="C332" s="2">
        <v>0.93262100000000003</v>
      </c>
      <c r="D332" s="2">
        <v>0.38787300000000002</v>
      </c>
      <c r="E332" s="2">
        <v>121275068.90000001</v>
      </c>
      <c r="F332" s="2">
        <v>16546893.279999999</v>
      </c>
      <c r="G332" s="2">
        <v>2.8427889999999998</v>
      </c>
      <c r="H332" s="5">
        <v>452843.3</v>
      </c>
      <c r="I332" s="35">
        <f>IF(G332 &lt; 'v1_Algo_int_model_Jan23-Ap'!ntcr, 'v1_Algo_int_model_Jan23-Ap'!base_int*100, IF(G332 &gt; 'v1_Algo_int_model_Jan23-Ap'!ctcr, 'v1_Algo_int_model_Jan23-Ap'!upper_limit_int*100, ('v1_Algo_int_model_Jan23-Ap'!base_int + ((G332 - 'v1_Algo_int_model_Jan23-Ap'!ntcr) / ('v1_Algo_int_model_Jan23-Ap'!ctcr - 'v1_Algo_int_model_Jan23-Ap'!ntcr)) ^ 'v1_Algo_int_model_Jan23-Ap'!exponent * ('v1_Algo_int_model_Jan23-Ap'!upper_limit_int - 'v1_Algo_int_model_Jan23-Ap'!base_int)) * 100))</f>
        <v>19.141039999999997</v>
      </c>
      <c r="J332" s="23">
        <f t="shared" si="2"/>
        <v>0.95</v>
      </c>
      <c r="K332" s="24">
        <f t="shared" si="3"/>
        <v>18.183987999999996</v>
      </c>
    </row>
    <row r="333" spans="1:11" ht="15.75" customHeight="1">
      <c r="A333" s="18">
        <v>45258</v>
      </c>
      <c r="B333" s="2">
        <v>1701109800</v>
      </c>
      <c r="C333" s="2">
        <v>0.93848799999999999</v>
      </c>
      <c r="D333" s="2">
        <v>0.37839499999999998</v>
      </c>
      <c r="E333" s="2">
        <v>121371205.3</v>
      </c>
      <c r="F333" s="2">
        <v>16675203.99</v>
      </c>
      <c r="G333" s="2">
        <v>2.754165</v>
      </c>
      <c r="H333" s="5">
        <v>577785.69999999995</v>
      </c>
      <c r="I333" s="35">
        <f>IF(G333 &lt; 'v1_Algo_int_model_Jan23-Ap'!ntcr, 'v1_Algo_int_model_Jan23-Ap'!base_int*100, IF(G333 &gt; 'v1_Algo_int_model_Jan23-Ap'!ctcr, 'v1_Algo_int_model_Jan23-Ap'!upper_limit_int*100, ('v1_Algo_int_model_Jan23-Ap'!base_int + ((G333 - 'v1_Algo_int_model_Jan23-Ap'!ntcr) / ('v1_Algo_int_model_Jan23-Ap'!ctcr - 'v1_Algo_int_model_Jan23-Ap'!ntcr)) ^ 'v1_Algo_int_model_Jan23-Ap'!exponent * ('v1_Algo_int_model_Jan23-Ap'!upper_limit_int - 'v1_Algo_int_model_Jan23-Ap'!base_int)) * 100))</f>
        <v>16.777733333333334</v>
      </c>
      <c r="J333" s="23">
        <f t="shared" si="2"/>
        <v>0.95</v>
      </c>
      <c r="K333" s="24">
        <f t="shared" si="3"/>
        <v>15.938846666666667</v>
      </c>
    </row>
    <row r="334" spans="1:11" ht="15.75" customHeight="1">
      <c r="A334" s="18">
        <v>45259</v>
      </c>
      <c r="B334" s="2">
        <v>1701196200</v>
      </c>
      <c r="C334" s="2">
        <v>0.911798</v>
      </c>
      <c r="D334" s="2">
        <v>0.38545400000000002</v>
      </c>
      <c r="E334" s="2">
        <v>121568730.90000001</v>
      </c>
      <c r="F334" s="2">
        <v>16694401.779999999</v>
      </c>
      <c r="G334" s="2">
        <v>2.8068780000000002</v>
      </c>
      <c r="H334" s="5">
        <v>428505.4</v>
      </c>
      <c r="I334" s="35">
        <f>IF(G334 &lt; 'v1_Algo_int_model_Jan23-Ap'!ntcr, 'v1_Algo_int_model_Jan23-Ap'!base_int*100, IF(G334 &gt; 'v1_Algo_int_model_Jan23-Ap'!ctcr, 'v1_Algo_int_model_Jan23-Ap'!upper_limit_int*100, ('v1_Algo_int_model_Jan23-Ap'!base_int + ((G334 - 'v1_Algo_int_model_Jan23-Ap'!ntcr) / ('v1_Algo_int_model_Jan23-Ap'!ctcr - 'v1_Algo_int_model_Jan23-Ap'!ntcr)) ^ 'v1_Algo_int_model_Jan23-Ap'!exponent * ('v1_Algo_int_model_Jan23-Ap'!upper_limit_int - 'v1_Algo_int_model_Jan23-Ap'!base_int)) * 100))</f>
        <v>18.183413333333341</v>
      </c>
      <c r="J334" s="23">
        <f t="shared" si="2"/>
        <v>0.95</v>
      </c>
      <c r="K334" s="24">
        <f t="shared" si="3"/>
        <v>17.274242666666673</v>
      </c>
    </row>
    <row r="335" spans="1:11" ht="15.75" customHeight="1">
      <c r="A335" s="18">
        <v>45260</v>
      </c>
      <c r="B335" s="2">
        <v>1701282600</v>
      </c>
      <c r="C335" s="2">
        <v>0.92027400000000004</v>
      </c>
      <c r="D335" s="2">
        <v>0.38134400000000002</v>
      </c>
      <c r="E335" s="2">
        <v>121554680.2</v>
      </c>
      <c r="F335" s="2">
        <v>16673525.18</v>
      </c>
      <c r="G335" s="2">
        <v>2.7801049999999998</v>
      </c>
      <c r="H335" s="5">
        <v>372743.7</v>
      </c>
      <c r="I335" s="35">
        <f>IF(G335 &lt; 'v1_Algo_int_model_Jan23-Ap'!ntcr, 'v1_Algo_int_model_Jan23-Ap'!base_int*100, IF(G335 &gt; 'v1_Algo_int_model_Jan23-Ap'!ctcr, 'v1_Algo_int_model_Jan23-Ap'!upper_limit_int*100, ('v1_Algo_int_model_Jan23-Ap'!base_int + ((G335 - 'v1_Algo_int_model_Jan23-Ap'!ntcr) / ('v1_Algo_int_model_Jan23-Ap'!ctcr - 'v1_Algo_int_model_Jan23-Ap'!ntcr)) ^ 'v1_Algo_int_model_Jan23-Ap'!exponent * ('v1_Algo_int_model_Jan23-Ap'!upper_limit_int - 'v1_Algo_int_model_Jan23-Ap'!base_int)) * 100))</f>
        <v>17.469466666666662</v>
      </c>
      <c r="J335" s="23">
        <f t="shared" si="2"/>
        <v>0.95</v>
      </c>
      <c r="K335" s="24">
        <f t="shared" si="3"/>
        <v>16.595993333333329</v>
      </c>
    </row>
    <row r="336" spans="1:11" ht="15.75" customHeight="1">
      <c r="A336" s="18">
        <v>45261</v>
      </c>
      <c r="B336" s="2">
        <v>1701369000</v>
      </c>
      <c r="C336" s="2">
        <v>0.919207</v>
      </c>
      <c r="D336" s="2">
        <v>0.375635</v>
      </c>
      <c r="E336" s="2">
        <v>121397351</v>
      </c>
      <c r="F336" s="2">
        <v>16635666.119999999</v>
      </c>
      <c r="G336" s="2">
        <v>2.7411639999999999</v>
      </c>
      <c r="H336" s="5">
        <v>426646.6</v>
      </c>
      <c r="I336" s="35">
        <f>IF(G336 &lt; 'v1_Algo_int_model_Jan23-Ap'!ntcr, 'v1_Algo_int_model_Jan23-Ap'!base_int*100, IF(G336 &gt; 'v1_Algo_int_model_Jan23-Ap'!ctcr, 'v1_Algo_int_model_Jan23-Ap'!upper_limit_int*100, ('v1_Algo_int_model_Jan23-Ap'!base_int + ((G336 - 'v1_Algo_int_model_Jan23-Ap'!ntcr) / ('v1_Algo_int_model_Jan23-Ap'!ctcr - 'v1_Algo_int_model_Jan23-Ap'!ntcr)) ^ 'v1_Algo_int_model_Jan23-Ap'!exponent * ('v1_Algo_int_model_Jan23-Ap'!upper_limit_int - 'v1_Algo_int_model_Jan23-Ap'!base_int)) * 100))</f>
        <v>16.431039999999996</v>
      </c>
      <c r="J336" s="23">
        <f t="shared" si="2"/>
        <v>0.95</v>
      </c>
      <c r="K336" s="24">
        <f t="shared" si="3"/>
        <v>15.609487999999995</v>
      </c>
    </row>
    <row r="337" spans="1:11" ht="15.75" customHeight="1">
      <c r="A337" s="18">
        <v>45262</v>
      </c>
      <c r="B337" s="2">
        <v>1701455400</v>
      </c>
      <c r="C337" s="2">
        <v>0.91339999999999999</v>
      </c>
      <c r="D337" s="2">
        <v>0.384135</v>
      </c>
      <c r="E337" s="2">
        <v>121371585.40000001</v>
      </c>
      <c r="F337" s="2">
        <v>16453082.93</v>
      </c>
      <c r="G337" s="2">
        <v>2.8336980000000001</v>
      </c>
      <c r="H337" s="5">
        <v>66280.66</v>
      </c>
      <c r="I337" s="35">
        <f>IF(G337 &lt; 'v1_Algo_int_model_Jan23-Ap'!ntcr, 'v1_Algo_int_model_Jan23-Ap'!base_int*100, IF(G337 &gt; 'v1_Algo_int_model_Jan23-Ap'!ctcr, 'v1_Algo_int_model_Jan23-Ap'!upper_limit_int*100, ('v1_Algo_int_model_Jan23-Ap'!base_int + ((G337 - 'v1_Algo_int_model_Jan23-Ap'!ntcr) / ('v1_Algo_int_model_Jan23-Ap'!ctcr - 'v1_Algo_int_model_Jan23-Ap'!ntcr)) ^ 'v1_Algo_int_model_Jan23-Ap'!exponent * ('v1_Algo_int_model_Jan23-Ap'!upper_limit_int - 'v1_Algo_int_model_Jan23-Ap'!base_int)) * 100))</f>
        <v>18.898613333333337</v>
      </c>
      <c r="J337" s="23">
        <f t="shared" si="2"/>
        <v>0.95</v>
      </c>
      <c r="K337" s="24">
        <f t="shared" si="3"/>
        <v>17.953682666666669</v>
      </c>
    </row>
    <row r="338" spans="1:11" ht="15.75" customHeight="1">
      <c r="A338" s="18">
        <v>45263</v>
      </c>
      <c r="B338" s="2">
        <v>1701541800</v>
      </c>
      <c r="C338" s="2">
        <v>0.89664200000000005</v>
      </c>
      <c r="D338" s="2">
        <v>0.39805400000000002</v>
      </c>
      <c r="E338" s="2">
        <v>121315093.5</v>
      </c>
      <c r="F338" s="2">
        <v>16442817.460000001</v>
      </c>
      <c r="G338" s="2">
        <v>2.936842</v>
      </c>
      <c r="H338" s="5">
        <v>28267.7</v>
      </c>
      <c r="I338" s="35">
        <f>IF(G338 &lt; 'v1_Algo_int_model_Jan23-Ap'!ntcr, 'v1_Algo_int_model_Jan23-Ap'!base_int*100, IF(G338 &gt; 'v1_Algo_int_model_Jan23-Ap'!ctcr, 'v1_Algo_int_model_Jan23-Ap'!upper_limit_int*100, ('v1_Algo_int_model_Jan23-Ap'!base_int + ((G338 - 'v1_Algo_int_model_Jan23-Ap'!ntcr) / ('v1_Algo_int_model_Jan23-Ap'!ctcr - 'v1_Algo_int_model_Jan23-Ap'!ntcr)) ^ 'v1_Algo_int_model_Jan23-Ap'!exponent * ('v1_Algo_int_model_Jan23-Ap'!upper_limit_int - 'v1_Algo_int_model_Jan23-Ap'!base_int)) * 100))</f>
        <v>21.64912</v>
      </c>
      <c r="J338" s="23">
        <f t="shared" si="2"/>
        <v>0.96561696306759337</v>
      </c>
      <c r="K338" s="24">
        <f t="shared" si="3"/>
        <v>20.904757507485897</v>
      </c>
    </row>
    <row r="339" spans="1:11" ht="15.75" customHeight="1">
      <c r="A339" s="18">
        <v>45264</v>
      </c>
      <c r="B339" s="2">
        <v>1701628200</v>
      </c>
      <c r="C339" s="2">
        <v>0.89520999999999995</v>
      </c>
      <c r="D339" s="2">
        <v>0.39465899999999998</v>
      </c>
      <c r="E339" s="2">
        <v>121529227.3</v>
      </c>
      <c r="F339" s="2">
        <v>16498302.630000001</v>
      </c>
      <c r="G339" s="2">
        <v>2.907124</v>
      </c>
      <c r="H339" s="5">
        <v>34793.83</v>
      </c>
      <c r="I339" s="35">
        <f>IF(G339 &lt; 'v1_Algo_int_model_Jan23-Ap'!ntcr, 'v1_Algo_int_model_Jan23-Ap'!base_int*100, IF(G339 &gt; 'v1_Algo_int_model_Jan23-Ap'!ctcr, 'v1_Algo_int_model_Jan23-Ap'!upper_limit_int*100, ('v1_Algo_int_model_Jan23-Ap'!base_int + ((G339 - 'v1_Algo_int_model_Jan23-Ap'!ntcr) / ('v1_Algo_int_model_Jan23-Ap'!ctcr - 'v1_Algo_int_model_Jan23-Ap'!ntcr)) ^ 'v1_Algo_int_model_Jan23-Ap'!exponent * ('v1_Algo_int_model_Jan23-Ap'!upper_limit_int - 'v1_Algo_int_model_Jan23-Ap'!base_int)) * 100))</f>
        <v>20.856640000000006</v>
      </c>
      <c r="J339" s="23">
        <f t="shared" si="2"/>
        <v>0.95782132164707423</v>
      </c>
      <c r="K339" s="24">
        <f t="shared" si="3"/>
        <v>19.976934489917241</v>
      </c>
    </row>
    <row r="340" spans="1:11" ht="15.75" customHeight="1">
      <c r="A340" s="18">
        <v>45265</v>
      </c>
      <c r="B340" s="2">
        <v>1701714600</v>
      </c>
      <c r="C340" s="2">
        <v>0.88476999999999995</v>
      </c>
      <c r="D340" s="2">
        <v>0.40687099999999998</v>
      </c>
      <c r="E340" s="2">
        <v>121543628.5</v>
      </c>
      <c r="F340" s="2">
        <v>16459805.199999999</v>
      </c>
      <c r="G340" s="2">
        <v>3.004445</v>
      </c>
      <c r="H340" s="5">
        <v>13199.01</v>
      </c>
      <c r="I340" s="35">
        <f>IF(G340 &lt; 'v1_Algo_int_model_Jan23-Ap'!ntcr, 'v1_Algo_int_model_Jan23-Ap'!base_int*100, IF(G340 &gt; 'v1_Algo_int_model_Jan23-Ap'!ctcr, 'v1_Algo_int_model_Jan23-Ap'!upper_limit_int*100, ('v1_Algo_int_model_Jan23-Ap'!base_int + ((G340 - 'v1_Algo_int_model_Jan23-Ap'!ntcr) / ('v1_Algo_int_model_Jan23-Ap'!ctcr - 'v1_Algo_int_model_Jan23-Ap'!ntcr)) ^ 'v1_Algo_int_model_Jan23-Ap'!exponent * ('v1_Algo_int_model_Jan23-Ap'!upper_limit_int - 'v1_Algo_int_model_Jan23-Ap'!base_int)) * 100))</f>
        <v>23.451866666666668</v>
      </c>
      <c r="J340" s="23">
        <f t="shared" si="2"/>
        <v>0.98396213097345764</v>
      </c>
      <c r="K340" s="24">
        <f t="shared" si="3"/>
        <v>23.075748700638734</v>
      </c>
    </row>
    <row r="341" spans="1:11" ht="15.75" customHeight="1">
      <c r="A341" s="18">
        <v>45266</v>
      </c>
      <c r="B341" s="2">
        <v>1701801000</v>
      </c>
      <c r="C341" s="2">
        <v>0.84655599999999998</v>
      </c>
      <c r="D341" s="2">
        <v>0.42552499999999999</v>
      </c>
      <c r="E341" s="2">
        <v>121438849.2</v>
      </c>
      <c r="F341" s="2">
        <v>16490778.16</v>
      </c>
      <c r="G341" s="2">
        <v>3.1335860000000002</v>
      </c>
      <c r="H341" s="5">
        <v>1010.871</v>
      </c>
      <c r="I341" s="35">
        <f>IF(G341 &lt; 'v1_Algo_int_model_Jan23-Ap'!ntcr, 'v1_Algo_int_model_Jan23-Ap'!base_int*100, IF(G341 &gt; 'v1_Algo_int_model_Jan23-Ap'!ctcr, 'v1_Algo_int_model_Jan23-Ap'!upper_limit_int*100, ('v1_Algo_int_model_Jan23-Ap'!base_int + ((G341 - 'v1_Algo_int_model_Jan23-Ap'!ntcr) / ('v1_Algo_int_model_Jan23-Ap'!ctcr - 'v1_Algo_int_model_Jan23-Ap'!ntcr)) ^ 'v1_Algo_int_model_Jan23-Ap'!exponent * ('v1_Algo_int_model_Jan23-Ap'!upper_limit_int - 'v1_Algo_int_model_Jan23-Ap'!base_int)) * 100))</f>
        <v>26.895626666666672</v>
      </c>
      <c r="J341" s="23">
        <f t="shared" si="2"/>
        <v>0.99877401661681198</v>
      </c>
      <c r="K341" s="24">
        <f t="shared" si="3"/>
        <v>26.862653075292911</v>
      </c>
    </row>
    <row r="342" spans="1:11" ht="15.75" customHeight="1">
      <c r="A342" s="18">
        <v>45267</v>
      </c>
      <c r="B342" s="2">
        <v>1701887400</v>
      </c>
      <c r="C342" s="2">
        <v>0.86878100000000003</v>
      </c>
      <c r="D342" s="2">
        <v>0.44208900000000001</v>
      </c>
      <c r="E342" s="2">
        <v>121407581</v>
      </c>
      <c r="F342" s="2">
        <v>16597522.42</v>
      </c>
      <c r="G342" s="2">
        <v>3.2337929999999999</v>
      </c>
      <c r="H342" s="5">
        <v>21702.9</v>
      </c>
      <c r="I342" s="35">
        <f>IF(G342 &lt; 'v1_Algo_int_model_Jan23-Ap'!ntcr, 'v1_Algo_int_model_Jan23-Ap'!base_int*100, IF(G342 &gt; 'v1_Algo_int_model_Jan23-Ap'!ctcr, 'v1_Algo_int_model_Jan23-Ap'!upper_limit_int*100, ('v1_Algo_int_model_Jan23-Ap'!base_int + ((G342 - 'v1_Algo_int_model_Jan23-Ap'!ntcr) / ('v1_Algo_int_model_Jan23-Ap'!ctcr - 'v1_Algo_int_model_Jan23-Ap'!ntcr)) ^ 'v1_Algo_int_model_Jan23-Ap'!exponent * ('v1_Algo_int_model_Jan23-Ap'!upper_limit_int - 'v1_Algo_int_model_Jan23-Ap'!base_int)) * 100))</f>
        <v>29.56781333333333</v>
      </c>
      <c r="J342" s="23">
        <f t="shared" si="2"/>
        <v>0.97384802448123464</v>
      </c>
      <c r="K342" s="24">
        <f t="shared" si="3"/>
        <v>28.794556602896574</v>
      </c>
    </row>
    <row r="343" spans="1:11" ht="15.75" customHeight="1">
      <c r="A343" s="18">
        <v>45268</v>
      </c>
      <c r="B343" s="2">
        <v>1701973800</v>
      </c>
      <c r="C343" s="2">
        <v>0.89856199999999997</v>
      </c>
      <c r="D343" s="2">
        <v>0.45587299999999997</v>
      </c>
      <c r="E343" s="2">
        <v>121468340.5</v>
      </c>
      <c r="F343" s="2">
        <v>16824706.039999999</v>
      </c>
      <c r="G343" s="2">
        <v>3.291239</v>
      </c>
      <c r="H343" s="5">
        <v>1433.3869999999999</v>
      </c>
      <c r="I343" s="35">
        <f>IF(G343 &lt; 'v1_Algo_int_model_Jan23-Ap'!ntcr, 'v1_Algo_int_model_Jan23-Ap'!base_int*100, IF(G343 &gt; 'v1_Algo_int_model_Jan23-Ap'!ctcr, 'v1_Algo_int_model_Jan23-Ap'!upper_limit_int*100, ('v1_Algo_int_model_Jan23-Ap'!base_int + ((G343 - 'v1_Algo_int_model_Jan23-Ap'!ntcr) / ('v1_Algo_int_model_Jan23-Ap'!ctcr - 'v1_Algo_int_model_Jan23-Ap'!ntcr)) ^ 'v1_Algo_int_model_Jan23-Ap'!exponent * ('v1_Algo_int_model_Jan23-Ap'!upper_limit_int - 'v1_Algo_int_model_Jan23-Ap'!base_int)) * 100))</f>
        <v>31.09970666666667</v>
      </c>
      <c r="J343" s="23">
        <f t="shared" si="2"/>
        <v>0.99829609266682917</v>
      </c>
      <c r="K343" s="24">
        <f t="shared" si="3"/>
        <v>31.046715648417873</v>
      </c>
    </row>
    <row r="344" spans="1:11" ht="15.75" customHeight="1">
      <c r="A344" s="18">
        <v>45269</v>
      </c>
      <c r="B344" s="2">
        <v>1702060200</v>
      </c>
      <c r="C344" s="2">
        <v>0.91868700000000003</v>
      </c>
      <c r="D344" s="2">
        <v>0.547404</v>
      </c>
      <c r="E344" s="2">
        <v>121640486.59999999</v>
      </c>
      <c r="F344" s="2">
        <v>17279462.420000002</v>
      </c>
      <c r="G344" s="2">
        <v>3.8535050000000002</v>
      </c>
      <c r="H344" s="5">
        <v>60059.33</v>
      </c>
      <c r="I344" s="35">
        <f>IF(G344 &lt; 'v1_Algo_int_model_Jan23-Ap'!ntcr, 'v1_Algo_int_model_Jan23-Ap'!base_int*100, IF(G344 &gt; 'v1_Algo_int_model_Jan23-Ap'!ctcr, 'v1_Algo_int_model_Jan23-Ap'!upper_limit_int*100, ('v1_Algo_int_model_Jan23-Ap'!base_int + ((G344 - 'v1_Algo_int_model_Jan23-Ap'!ntcr) / ('v1_Algo_int_model_Jan23-Ap'!ctcr - 'v1_Algo_int_model_Jan23-Ap'!ntcr)) ^ 'v1_Algo_int_model_Jan23-Ap'!exponent * ('v1_Algo_int_model_Jan23-Ap'!upper_limit_int - 'v1_Algo_int_model_Jan23-Ap'!base_int)) * 100))</f>
        <v>46.093466666666671</v>
      </c>
      <c r="J344" s="23">
        <f t="shared" si="2"/>
        <v>0.95</v>
      </c>
      <c r="K344" s="24">
        <f t="shared" si="3"/>
        <v>43.788793333333338</v>
      </c>
    </row>
    <row r="345" spans="1:11" ht="15.75" customHeight="1">
      <c r="A345" s="18">
        <v>45270</v>
      </c>
      <c r="B345" s="2">
        <v>1702146600</v>
      </c>
      <c r="C345" s="2">
        <v>0.92496199999999995</v>
      </c>
      <c r="D345" s="2">
        <v>0.57901899999999995</v>
      </c>
      <c r="E345" s="2">
        <v>122644382.7</v>
      </c>
      <c r="F345" s="2">
        <v>18376087.760000002</v>
      </c>
      <c r="G345" s="2">
        <v>3.8644479999999999</v>
      </c>
      <c r="H345" s="5">
        <v>42614.51</v>
      </c>
      <c r="I345" s="35">
        <f>IF(G345 &lt; 'v1_Algo_int_model_Jan23-Ap'!ntcr, 'v1_Algo_int_model_Jan23-Ap'!base_int*100, IF(G345 &gt; 'v1_Algo_int_model_Jan23-Ap'!ctcr, 'v1_Algo_int_model_Jan23-Ap'!upper_limit_int*100, ('v1_Algo_int_model_Jan23-Ap'!base_int + ((G345 - 'v1_Algo_int_model_Jan23-Ap'!ntcr) / ('v1_Algo_int_model_Jan23-Ap'!ctcr - 'v1_Algo_int_model_Jan23-Ap'!ntcr)) ^ 'v1_Algo_int_model_Jan23-Ap'!exponent * ('v1_Algo_int_model_Jan23-Ap'!upper_limit_int - 'v1_Algo_int_model_Jan23-Ap'!base_int)) * 100))</f>
        <v>46.385279999999995</v>
      </c>
      <c r="J345" s="23">
        <f t="shared" si="2"/>
        <v>0.95361960548233693</v>
      </c>
      <c r="K345" s="24">
        <f t="shared" si="3"/>
        <v>44.233912413787728</v>
      </c>
    </row>
    <row r="346" spans="1:11" ht="15.75" customHeight="1">
      <c r="A346" s="18">
        <v>45271</v>
      </c>
      <c r="B346" s="2">
        <v>1702233000</v>
      </c>
      <c r="C346" s="2">
        <v>0.927921</v>
      </c>
      <c r="D346" s="2">
        <v>0.59552499999999997</v>
      </c>
      <c r="E346" s="2">
        <v>122631816.5</v>
      </c>
      <c r="F346" s="2">
        <v>18645551.25</v>
      </c>
      <c r="G346" s="2">
        <v>3.9167689999999999</v>
      </c>
      <c r="H346" s="5">
        <v>8666.8469999999998</v>
      </c>
      <c r="I346" s="35">
        <f>IF(G346 &lt; 'v1_Algo_int_model_Jan23-Ap'!ntcr, 'v1_Algo_int_model_Jan23-Ap'!base_int*100, IF(G346 &gt; 'v1_Algo_int_model_Jan23-Ap'!ctcr, 'v1_Algo_int_model_Jan23-Ap'!upper_limit_int*100, ('v1_Algo_int_model_Jan23-Ap'!base_int + ((G346 - 'v1_Algo_int_model_Jan23-Ap'!ntcr) / ('v1_Algo_int_model_Jan23-Ap'!ctcr - 'v1_Algo_int_model_Jan23-Ap'!ntcr)) ^ 'v1_Algo_int_model_Jan23-Ap'!exponent * ('v1_Algo_int_model_Jan23-Ap'!upper_limit_int - 'v1_Algo_int_model_Jan23-Ap'!base_int)) * 100))</f>
        <v>47.780506666666668</v>
      </c>
      <c r="J346" s="23">
        <f t="shared" si="2"/>
        <v>0.99070357654349317</v>
      </c>
      <c r="K346" s="24">
        <f t="shared" si="3"/>
        <v>47.336318843726886</v>
      </c>
    </row>
    <row r="347" spans="1:11" ht="15.75" customHeight="1">
      <c r="A347" s="18">
        <v>45272</v>
      </c>
      <c r="B347" s="2">
        <v>1702319400</v>
      </c>
      <c r="C347" s="2">
        <v>0.90245799999999998</v>
      </c>
      <c r="D347" s="2">
        <v>0.55035199999999995</v>
      </c>
      <c r="E347" s="2">
        <v>122804452.5</v>
      </c>
      <c r="F347" s="2">
        <v>18721685.600000001</v>
      </c>
      <c r="G347" s="2">
        <v>3.6100210000000001</v>
      </c>
      <c r="H347" s="5">
        <v>23042.639999999999</v>
      </c>
      <c r="I347" s="35">
        <f>IF(G347 &lt; 'v1_Algo_int_model_Jan23-Ap'!ntcr, 'v1_Algo_int_model_Jan23-Ap'!base_int*100, IF(G347 &gt; 'v1_Algo_int_model_Jan23-Ap'!ctcr, 'v1_Algo_int_model_Jan23-Ap'!upper_limit_int*100, ('v1_Algo_int_model_Jan23-Ap'!base_int + ((G347 - 'v1_Algo_int_model_Jan23-Ap'!ntcr) / ('v1_Algo_int_model_Jan23-Ap'!ctcr - 'v1_Algo_int_model_Jan23-Ap'!ntcr)) ^ 'v1_Algo_int_model_Jan23-Ap'!exponent * ('v1_Algo_int_model_Jan23-Ap'!upper_limit_int - 'v1_Algo_int_model_Jan23-Ap'!base_int)) * 100))</f>
        <v>39.600560000000009</v>
      </c>
      <c r="J347" s="23">
        <f t="shared" si="2"/>
        <v>0.97538401136273756</v>
      </c>
      <c r="K347" s="24">
        <f t="shared" si="3"/>
        <v>38.625753065010777</v>
      </c>
    </row>
    <row r="348" spans="1:11" ht="15.75" customHeight="1">
      <c r="A348" s="18">
        <v>45273</v>
      </c>
      <c r="B348" s="2">
        <v>1702405800</v>
      </c>
      <c r="C348" s="2">
        <v>0.89671800000000002</v>
      </c>
      <c r="D348" s="2">
        <v>0.57626200000000005</v>
      </c>
      <c r="E348" s="2">
        <v>123017033.40000001</v>
      </c>
      <c r="F348" s="2">
        <v>18845861.43</v>
      </c>
      <c r="G348" s="2">
        <v>3.761571</v>
      </c>
      <c r="H348" s="5">
        <v>353.8329</v>
      </c>
      <c r="I348" s="35">
        <f>IF(G348 &lt; 'v1_Algo_int_model_Jan23-Ap'!ntcr, 'v1_Algo_int_model_Jan23-Ap'!base_int*100, IF(G348 &gt; 'v1_Algo_int_model_Jan23-Ap'!ctcr, 'v1_Algo_int_model_Jan23-Ap'!upper_limit_int*100, ('v1_Algo_int_model_Jan23-Ap'!base_int + ((G348 - 'v1_Algo_int_model_Jan23-Ap'!ntcr) / ('v1_Algo_int_model_Jan23-Ap'!ctcr - 'v1_Algo_int_model_Jan23-Ap'!ntcr)) ^ 'v1_Algo_int_model_Jan23-Ap'!exponent * ('v1_Algo_int_model_Jan23-Ap'!upper_limit_int - 'v1_Algo_int_model_Jan23-Ap'!base_int)) * 100))</f>
        <v>43.641893333333336</v>
      </c>
      <c r="J348" s="23">
        <f t="shared" si="2"/>
        <v>0.99962449803495135</v>
      </c>
      <c r="K348" s="24">
        <f t="shared" si="3"/>
        <v>43.625505716628226</v>
      </c>
    </row>
    <row r="349" spans="1:11" ht="15.75" customHeight="1">
      <c r="A349" s="18">
        <v>45274</v>
      </c>
      <c r="B349" s="2">
        <v>1702492200</v>
      </c>
      <c r="C349" s="2">
        <v>0.90470399999999995</v>
      </c>
      <c r="D349" s="2">
        <v>0.661389</v>
      </c>
      <c r="E349" s="2">
        <v>123093910.40000001</v>
      </c>
      <c r="F349" s="2">
        <v>18953558.300000001</v>
      </c>
      <c r="G349" s="2">
        <v>4.2953919999999997</v>
      </c>
      <c r="H349" s="5">
        <v>0</v>
      </c>
      <c r="I349" s="35">
        <f>IF(G349 &lt; 'v1_Algo_int_model_Jan23-Ap'!ntcr, 'v1_Algo_int_model_Jan23-Ap'!base_int*100, IF(G349 &gt; 'v1_Algo_int_model_Jan23-Ap'!ctcr, 'v1_Algo_int_model_Jan23-Ap'!upper_limit_int*100, ('v1_Algo_int_model_Jan23-Ap'!base_int + ((G349 -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349" s="23">
        <f t="shared" si="2"/>
        <v>1</v>
      </c>
      <c r="K349" s="24">
        <f t="shared" si="3"/>
        <v>50</v>
      </c>
    </row>
    <row r="350" spans="1:11" ht="15.75" customHeight="1">
      <c r="A350" s="18">
        <v>45275</v>
      </c>
      <c r="B350" s="2">
        <v>1702578600</v>
      </c>
      <c r="C350" s="2">
        <v>0.87845300000000004</v>
      </c>
      <c r="D350" s="2">
        <v>0.64245099999999999</v>
      </c>
      <c r="E350" s="2">
        <v>122847820.8</v>
      </c>
      <c r="F350" s="2">
        <v>19204491.079999998</v>
      </c>
      <c r="G350" s="2">
        <v>4.109648</v>
      </c>
      <c r="H350" s="5">
        <v>141.63120000000001</v>
      </c>
      <c r="I350" s="35">
        <f>IF(G350 &lt; 'v1_Algo_int_model_Jan23-Ap'!ntcr, 'v1_Algo_int_model_Jan23-Ap'!base_int*100, IF(G350 &gt; 'v1_Algo_int_model_Jan23-Ap'!ctcr, 'v1_Algo_int_model_Jan23-Ap'!upper_limit_int*100, ('v1_Algo_int_model_Jan23-Ap'!base_int + ((G350 -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350" s="23">
        <f t="shared" si="2"/>
        <v>0.99985250200131837</v>
      </c>
      <c r="K350" s="24">
        <f t="shared" si="3"/>
        <v>49.992625100065915</v>
      </c>
    </row>
    <row r="351" spans="1:11" ht="15.75" customHeight="1">
      <c r="A351" s="18">
        <v>45276</v>
      </c>
      <c r="B351" s="2">
        <v>1702665000</v>
      </c>
      <c r="C351" s="2">
        <v>0.86460899999999996</v>
      </c>
      <c r="D351" s="2">
        <v>0.60204000000000002</v>
      </c>
      <c r="E351" s="2">
        <v>122855314.2</v>
      </c>
      <c r="F351" s="2">
        <v>19376899.460000001</v>
      </c>
      <c r="G351" s="2">
        <v>3.817113</v>
      </c>
      <c r="H351" s="5">
        <v>51653.86</v>
      </c>
      <c r="I351" s="35">
        <f>IF(G351 &lt; 'v1_Algo_int_model_Jan23-Ap'!ntcr, 'v1_Algo_int_model_Jan23-Ap'!base_int*100, IF(G351 &gt; 'v1_Algo_int_model_Jan23-Ap'!ctcr, 'v1_Algo_int_model_Jan23-Ap'!upper_limit_int*100, ('v1_Algo_int_model_Jan23-Ap'!base_int + ((G351 - 'v1_Algo_int_model_Jan23-Ap'!ntcr) / ('v1_Algo_int_model_Jan23-Ap'!ctcr - 'v1_Algo_int_model_Jan23-Ap'!ntcr)) ^ 'v1_Algo_int_model_Jan23-Ap'!exponent * ('v1_Algo_int_model_Jan23-Ap'!upper_limit_int - 'v1_Algo_int_model_Jan23-Ap'!base_int)) * 100))</f>
        <v>45.12301333333334</v>
      </c>
      <c r="J351" s="23">
        <f t="shared" si="2"/>
        <v>0.95</v>
      </c>
      <c r="K351" s="24">
        <f t="shared" si="3"/>
        <v>42.86686266666667</v>
      </c>
    </row>
    <row r="352" spans="1:11" ht="15.75" customHeight="1">
      <c r="A352" s="18">
        <v>45277</v>
      </c>
      <c r="B352" s="2">
        <v>1702751400</v>
      </c>
      <c r="C352" s="2">
        <v>0.86748499999999995</v>
      </c>
      <c r="D352" s="2">
        <v>0.60649900000000001</v>
      </c>
      <c r="E352" s="2">
        <v>122424075.40000001</v>
      </c>
      <c r="F352" s="2">
        <v>19350307.84</v>
      </c>
      <c r="G352" s="2">
        <v>3.8371520000000001</v>
      </c>
      <c r="H352" s="5">
        <v>47412.480000000003</v>
      </c>
      <c r="I352" s="35">
        <f>IF(G352 &lt; 'v1_Algo_int_model_Jan23-Ap'!ntcr, 'v1_Algo_int_model_Jan23-Ap'!base_int*100, IF(G352 &gt; 'v1_Algo_int_model_Jan23-Ap'!ctcr, 'v1_Algo_int_model_Jan23-Ap'!upper_limit_int*100, ('v1_Algo_int_model_Jan23-Ap'!base_int + ((G352 - 'v1_Algo_int_model_Jan23-Ap'!ntcr) / ('v1_Algo_int_model_Jan23-Ap'!ctcr - 'v1_Algo_int_model_Jan23-Ap'!ntcr)) ^ 'v1_Algo_int_model_Jan23-Ap'!exponent * ('v1_Algo_int_model_Jan23-Ap'!upper_limit_int - 'v1_Algo_int_model_Jan23-Ap'!base_int)) * 100))</f>
        <v>45.657386666666667</v>
      </c>
      <c r="J352" s="23">
        <f t="shared" si="2"/>
        <v>0.9509956323258163</v>
      </c>
      <c r="K352" s="24">
        <f t="shared" si="3"/>
        <v>43.419975303410965</v>
      </c>
    </row>
    <row r="353" spans="1:11" ht="15.75" customHeight="1">
      <c r="A353" s="18">
        <v>45278</v>
      </c>
      <c r="B353" s="2">
        <v>1702837800</v>
      </c>
      <c r="C353" s="2">
        <v>0.85848500000000005</v>
      </c>
      <c r="D353" s="2">
        <v>0.58052999999999999</v>
      </c>
      <c r="E353" s="2">
        <v>122177268.90000001</v>
      </c>
      <c r="F353" s="2">
        <v>19332784.960000001</v>
      </c>
      <c r="G353" s="2">
        <v>3.668771</v>
      </c>
      <c r="H353" s="5">
        <v>93424.34</v>
      </c>
      <c r="I353" s="35">
        <f>IF(G353 &lt; 'v1_Algo_int_model_Jan23-Ap'!ntcr, 'v1_Algo_int_model_Jan23-Ap'!base_int*100, IF(G353 &gt; 'v1_Algo_int_model_Jan23-Ap'!ctcr, 'v1_Algo_int_model_Jan23-Ap'!upper_limit_int*100, ('v1_Algo_int_model_Jan23-Ap'!base_int + ((G353 - 'v1_Algo_int_model_Jan23-Ap'!ntcr) / ('v1_Algo_int_model_Jan23-Ap'!ctcr - 'v1_Algo_int_model_Jan23-Ap'!ntcr)) ^ 'v1_Algo_int_model_Jan23-Ap'!exponent * ('v1_Algo_int_model_Jan23-Ap'!upper_limit_int - 'v1_Algo_int_model_Jan23-Ap'!base_int)) * 100))</f>
        <v>41.167226666666664</v>
      </c>
      <c r="J353" s="23">
        <f t="shared" si="2"/>
        <v>0.95</v>
      </c>
      <c r="K353" s="24">
        <f t="shared" si="3"/>
        <v>39.108865333333327</v>
      </c>
    </row>
    <row r="354" spans="1:11" ht="15.75" customHeight="1">
      <c r="A354" s="18">
        <v>45279</v>
      </c>
      <c r="B354" s="2">
        <v>1702924200</v>
      </c>
      <c r="C354" s="2">
        <v>0.87676699999999996</v>
      </c>
      <c r="D354" s="2">
        <v>0.60087100000000004</v>
      </c>
      <c r="E354" s="2">
        <v>122333517.3</v>
      </c>
      <c r="F354" s="2">
        <v>19173683.48</v>
      </c>
      <c r="G354" s="2">
        <v>3.8337270000000001</v>
      </c>
      <c r="H354" s="5">
        <v>5561.5360000000001</v>
      </c>
      <c r="I354" s="35">
        <f>IF(G354 &lt; 'v1_Algo_int_model_Jan23-Ap'!ntcr, 'v1_Algo_int_model_Jan23-Ap'!base_int*100, IF(G354 &gt; 'v1_Algo_int_model_Jan23-Ap'!ctcr, 'v1_Algo_int_model_Jan23-Ap'!upper_limit_int*100, ('v1_Algo_int_model_Jan23-Ap'!base_int + ((G354 - 'v1_Algo_int_model_Jan23-Ap'!ntcr) / ('v1_Algo_int_model_Jan23-Ap'!ctcr - 'v1_Algo_int_model_Jan23-Ap'!ntcr)) ^ 'v1_Algo_int_model_Jan23-Ap'!exponent * ('v1_Algo_int_model_Jan23-Ap'!upper_limit_int - 'v1_Algo_int_model_Jan23-Ap'!base_int)) * 100))</f>
        <v>45.566053333333336</v>
      </c>
      <c r="J354" s="23">
        <f t="shared" si="2"/>
        <v>0.99419878188163358</v>
      </c>
      <c r="K354" s="24">
        <f t="shared" si="3"/>
        <v>45.301714719153551</v>
      </c>
    </row>
    <row r="355" spans="1:11" ht="15.75" customHeight="1">
      <c r="A355" s="18">
        <v>45280</v>
      </c>
      <c r="B355" s="2">
        <v>1703010600</v>
      </c>
      <c r="C355" s="2">
        <v>0.86116499999999996</v>
      </c>
      <c r="D355" s="2">
        <v>0.57500099999999998</v>
      </c>
      <c r="E355" s="2">
        <v>122421354.09999999</v>
      </c>
      <c r="F355" s="2">
        <v>19176051.440000001</v>
      </c>
      <c r="G355" s="2">
        <v>3.6708500000000002</v>
      </c>
      <c r="H355" s="5">
        <v>48438.21</v>
      </c>
      <c r="I355" s="35">
        <f>IF(G355 &lt; 'v1_Algo_int_model_Jan23-Ap'!ntcr, 'v1_Algo_int_model_Jan23-Ap'!base_int*100, IF(G355 &gt; 'v1_Algo_int_model_Jan23-Ap'!ctcr, 'v1_Algo_int_model_Jan23-Ap'!upper_limit_int*100, ('v1_Algo_int_model_Jan23-Ap'!base_int + ((G355 - 'v1_Algo_int_model_Jan23-Ap'!ntcr) / ('v1_Algo_int_model_Jan23-Ap'!ctcr - 'v1_Algo_int_model_Jan23-Ap'!ntcr)) ^ 'v1_Algo_int_model_Jan23-Ap'!exponent * ('v1_Algo_int_model_Jan23-Ap'!upper_limit_int - 'v1_Algo_int_model_Jan23-Ap'!base_int)) * 100))</f>
        <v>41.222666666666676</v>
      </c>
      <c r="J355" s="23">
        <f t="shared" si="2"/>
        <v>0.95</v>
      </c>
      <c r="K355" s="24">
        <f t="shared" si="3"/>
        <v>39.161533333333338</v>
      </c>
    </row>
    <row r="356" spans="1:11" ht="15.75" customHeight="1">
      <c r="A356" s="18">
        <v>45281</v>
      </c>
      <c r="B356" s="2">
        <v>1703097000</v>
      </c>
      <c r="C356" s="2">
        <v>0.84417399999999998</v>
      </c>
      <c r="D356" s="2">
        <v>0.58972100000000005</v>
      </c>
      <c r="E356" s="2">
        <v>121671778.8</v>
      </c>
      <c r="F356" s="2">
        <v>18819330.07</v>
      </c>
      <c r="G356" s="2">
        <v>3.812697</v>
      </c>
      <c r="H356" s="5">
        <v>4171.1880000000001</v>
      </c>
      <c r="I356" s="35">
        <f>IF(G356 &lt; 'v1_Algo_int_model_Jan23-Ap'!ntcr, 'v1_Algo_int_model_Jan23-Ap'!base_int*100, IF(G356 &gt; 'v1_Algo_int_model_Jan23-Ap'!ctcr, 'v1_Algo_int_model_Jan23-Ap'!upper_limit_int*100, ('v1_Algo_int_model_Jan23-Ap'!base_int + ((G356 - 'v1_Algo_int_model_Jan23-Ap'!ntcr) / ('v1_Algo_int_model_Jan23-Ap'!ctcr - 'v1_Algo_int_model_Jan23-Ap'!ntcr)) ^ 'v1_Algo_int_model_Jan23-Ap'!exponent * ('v1_Algo_int_model_Jan23-Ap'!upper_limit_int - 'v1_Algo_int_model_Jan23-Ap'!base_int)) * 100))</f>
        <v>45.005253333333343</v>
      </c>
      <c r="J356" s="23">
        <f t="shared" si="2"/>
        <v>0.9955671238195144</v>
      </c>
      <c r="K356" s="24">
        <f t="shared" si="3"/>
        <v>44.805750617835287</v>
      </c>
    </row>
    <row r="357" spans="1:11" ht="15.75" customHeight="1">
      <c r="A357" s="18">
        <v>45282</v>
      </c>
      <c r="B357" s="2">
        <v>1703183400</v>
      </c>
      <c r="C357" s="2">
        <v>0.87044900000000003</v>
      </c>
      <c r="D357" s="2">
        <v>0.63631000000000004</v>
      </c>
      <c r="E357" s="2">
        <v>121634612.3</v>
      </c>
      <c r="F357" s="2">
        <v>18827223.640000001</v>
      </c>
      <c r="G357" s="2">
        <v>4.1109260000000001</v>
      </c>
      <c r="H357" s="5">
        <v>364.13679999999999</v>
      </c>
      <c r="I357" s="35">
        <f>IF(G357 &lt; 'v1_Algo_int_model_Jan23-Ap'!ntcr, 'v1_Algo_int_model_Jan23-Ap'!base_int*100, IF(G357 &gt; 'v1_Algo_int_model_Jan23-Ap'!ctcr, 'v1_Algo_int_model_Jan23-Ap'!upper_limit_int*100, ('v1_Algo_int_model_Jan23-Ap'!base_int + ((G357 -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357" s="23">
        <f t="shared" si="2"/>
        <v>0.99961318056558657</v>
      </c>
      <c r="K357" s="24">
        <f t="shared" si="3"/>
        <v>49.980659028279327</v>
      </c>
    </row>
    <row r="358" spans="1:11" ht="15.75" customHeight="1">
      <c r="A358" s="18">
        <v>45283</v>
      </c>
      <c r="B358" s="2">
        <v>1703269800</v>
      </c>
      <c r="C358" s="2">
        <v>0.84940700000000002</v>
      </c>
      <c r="D358" s="2">
        <v>0.62361800000000001</v>
      </c>
      <c r="E358" s="2">
        <v>121709711.40000001</v>
      </c>
      <c r="F358" s="2">
        <v>19179837.670000002</v>
      </c>
      <c r="G358" s="2">
        <v>3.9573</v>
      </c>
      <c r="H358" s="5">
        <v>626.87720000000002</v>
      </c>
      <c r="I358" s="35">
        <f>IF(G358 &lt; 'v1_Algo_int_model_Jan23-Ap'!ntcr, 'v1_Algo_int_model_Jan23-Ap'!base_int*100, IF(G358 &gt; 'v1_Algo_int_model_Jan23-Ap'!ctcr, 'v1_Algo_int_model_Jan23-Ap'!upper_limit_int*100, ('v1_Algo_int_model_Jan23-Ap'!base_int + ((G358 - 'v1_Algo_int_model_Jan23-Ap'!ntcr) / ('v1_Algo_int_model_Jan23-Ap'!ctcr - 'v1_Algo_int_model_Jan23-Ap'!ntcr)) ^ 'v1_Algo_int_model_Jan23-Ap'!exponent * ('v1_Algo_int_model_Jan23-Ap'!upper_limit_int - 'v1_Algo_int_model_Jan23-Ap'!base_int)) * 100))</f>
        <v>48.861333333333334</v>
      </c>
      <c r="J358" s="23">
        <f t="shared" si="2"/>
        <v>0.99934631646963257</v>
      </c>
      <c r="K358" s="24">
        <f t="shared" si="3"/>
        <v>48.829393484461541</v>
      </c>
    </row>
    <row r="359" spans="1:11" ht="15.75" customHeight="1">
      <c r="A359" s="18">
        <v>45284</v>
      </c>
      <c r="B359" s="2">
        <v>1703356200</v>
      </c>
      <c r="C359" s="2">
        <v>0.85059600000000002</v>
      </c>
      <c r="D359" s="2">
        <v>0.61480299999999999</v>
      </c>
      <c r="E359" s="2">
        <v>121612024.59999999</v>
      </c>
      <c r="F359" s="2">
        <v>19167178.920000002</v>
      </c>
      <c r="G359" s="2">
        <v>3.9008060000000002</v>
      </c>
      <c r="H359" s="5">
        <v>1497.0429999999999</v>
      </c>
      <c r="I359" s="35">
        <f>IF(G359 &lt; 'v1_Algo_int_model_Jan23-Ap'!ntcr, 'v1_Algo_int_model_Jan23-Ap'!base_int*100, IF(G359 &gt; 'v1_Algo_int_model_Jan23-Ap'!ctcr, 'v1_Algo_int_model_Jan23-Ap'!upper_limit_int*100, ('v1_Algo_int_model_Jan23-Ap'!base_int + ((G359 - 'v1_Algo_int_model_Jan23-Ap'!ntcr) / ('v1_Algo_int_model_Jan23-Ap'!ctcr - 'v1_Algo_int_model_Jan23-Ap'!ntcr)) ^ 'v1_Algo_int_model_Jan23-Ap'!exponent * ('v1_Algo_int_model_Jan23-Ap'!upper_limit_int - 'v1_Algo_int_model_Jan23-Ap'!base_int)) * 100))</f>
        <v>47.354826666666675</v>
      </c>
      <c r="J359" s="23">
        <f t="shared" si="2"/>
        <v>0.99843790992273995</v>
      </c>
      <c r="K359" s="24">
        <f t="shared" si="3"/>
        <v>47.280854161820308</v>
      </c>
    </row>
    <row r="360" spans="1:11" ht="15.75" customHeight="1">
      <c r="A360" s="18">
        <v>45285</v>
      </c>
      <c r="B360" s="2">
        <v>1703442600</v>
      </c>
      <c r="C360" s="2">
        <v>0.823268</v>
      </c>
      <c r="D360" s="2">
        <v>0.59309000000000001</v>
      </c>
      <c r="E360" s="2">
        <v>121547791.5</v>
      </c>
      <c r="F360" s="2">
        <v>19191291.02</v>
      </c>
      <c r="G360" s="2">
        <v>3.7563279999999999</v>
      </c>
      <c r="H360" s="5">
        <v>29324.38</v>
      </c>
      <c r="I360" s="35">
        <f>IF(G360 &lt; 'v1_Algo_int_model_Jan23-Ap'!ntcr, 'v1_Algo_int_model_Jan23-Ap'!base_int*100, IF(G360 &gt; 'v1_Algo_int_model_Jan23-Ap'!ctcr, 'v1_Algo_int_model_Jan23-Ap'!upper_limit_int*100, ('v1_Algo_int_model_Jan23-Ap'!base_int + ((G360 - 'v1_Algo_int_model_Jan23-Ap'!ntcr) / ('v1_Algo_int_model_Jan23-Ap'!ctcr - 'v1_Algo_int_model_Jan23-Ap'!ntcr)) ^ 'v1_Algo_int_model_Jan23-Ap'!exponent * ('v1_Algo_int_model_Jan23-Ap'!upper_limit_int - 'v1_Algo_int_model_Jan23-Ap'!base_int)) * 100))</f>
        <v>43.502079999999999</v>
      </c>
      <c r="J360" s="23">
        <f t="shared" si="2"/>
        <v>0.96943990899888921</v>
      </c>
      <c r="K360" s="24">
        <f t="shared" si="3"/>
        <v>42.172652476462396</v>
      </c>
    </row>
    <row r="361" spans="1:11" ht="15.75" customHeight="1">
      <c r="A361" s="18">
        <v>45286</v>
      </c>
      <c r="B361" s="2">
        <v>1703529000</v>
      </c>
      <c r="C361" s="2">
        <v>0.82593899999999998</v>
      </c>
      <c r="D361" s="2">
        <v>0.62576399999999999</v>
      </c>
      <c r="E361" s="2">
        <v>121582646.5</v>
      </c>
      <c r="F361" s="2">
        <v>19203688.530000001</v>
      </c>
      <c r="G361" s="2">
        <v>3.9618449999999998</v>
      </c>
      <c r="H361" s="5">
        <v>906.7441</v>
      </c>
      <c r="I361" s="35">
        <f>IF(G361 &lt; 'v1_Algo_int_model_Jan23-Ap'!ntcr, 'v1_Algo_int_model_Jan23-Ap'!base_int*100, IF(G361 &gt; 'v1_Algo_int_model_Jan23-Ap'!ctcr, 'v1_Algo_int_model_Jan23-Ap'!upper_limit_int*100, ('v1_Algo_int_model_Jan23-Ap'!base_int + ((G361 - 'v1_Algo_int_model_Jan23-Ap'!ntcr) / ('v1_Algo_int_model_Jan23-Ap'!ctcr - 'v1_Algo_int_model_Jan23-Ap'!ntcr)) ^ 'v1_Algo_int_model_Jan23-Ap'!exponent * ('v1_Algo_int_model_Jan23-Ap'!upper_limit_int - 'v1_Algo_int_model_Jan23-Ap'!base_int)) * 100))</f>
        <v>48.982533333333336</v>
      </c>
      <c r="J361" s="23">
        <f t="shared" si="2"/>
        <v>0.99905565631458404</v>
      </c>
      <c r="K361" s="24">
        <f t="shared" si="3"/>
        <v>48.936276987284323</v>
      </c>
    </row>
    <row r="362" spans="1:11" ht="15.75" customHeight="1">
      <c r="A362" s="18">
        <v>45287</v>
      </c>
      <c r="B362" s="2">
        <v>1703615400</v>
      </c>
      <c r="C362" s="2">
        <v>0.84098399999999995</v>
      </c>
      <c r="D362" s="2">
        <v>0.60791700000000004</v>
      </c>
      <c r="E362" s="2">
        <v>121671643.5</v>
      </c>
      <c r="F362" s="2">
        <v>19232720.940000001</v>
      </c>
      <c r="G362" s="2">
        <v>3.8458549999999998</v>
      </c>
      <c r="H362" s="5">
        <v>2184.848</v>
      </c>
      <c r="I362" s="35">
        <f>IF(G362 &lt; 'v1_Algo_int_model_Jan23-Ap'!ntcr, 'v1_Algo_int_model_Jan23-Ap'!base_int*100, IF(G362 &gt; 'v1_Algo_int_model_Jan23-Ap'!ctcr, 'v1_Algo_int_model_Jan23-Ap'!upper_limit_int*100, ('v1_Algo_int_model_Jan23-Ap'!base_int + ((G362 - 'v1_Algo_int_model_Jan23-Ap'!ntcr) / ('v1_Algo_int_model_Jan23-Ap'!ctcr - 'v1_Algo_int_model_Jan23-Ap'!ntcr)) ^ 'v1_Algo_int_model_Jan23-Ap'!exponent * ('v1_Algo_int_model_Jan23-Ap'!upper_limit_int - 'v1_Algo_int_model_Jan23-Ap'!base_int)) * 100))</f>
        <v>45.889466666666664</v>
      </c>
      <c r="J362" s="23">
        <f t="shared" si="2"/>
        <v>0.9977279886638859</v>
      </c>
      <c r="K362" s="24">
        <f t="shared" si="3"/>
        <v>45.785205278191768</v>
      </c>
    </row>
    <row r="363" spans="1:11" ht="15.75" customHeight="1">
      <c r="A363" s="18">
        <v>45288</v>
      </c>
      <c r="B363" s="2">
        <v>1703701800</v>
      </c>
      <c r="C363" s="2">
        <v>0.83782299999999998</v>
      </c>
      <c r="D363" s="2">
        <v>0.63293500000000003</v>
      </c>
      <c r="E363" s="2">
        <v>121552523.7</v>
      </c>
      <c r="F363" s="2">
        <v>19208539.760000002</v>
      </c>
      <c r="G363" s="2">
        <v>4.005242</v>
      </c>
      <c r="H363" s="5">
        <v>743.24929999999995</v>
      </c>
      <c r="I363" s="35">
        <f>IF(G363 &lt; 'v1_Algo_int_model_Jan23-Ap'!ntcr, 'v1_Algo_int_model_Jan23-Ap'!base_int*100, IF(G363 &gt; 'v1_Algo_int_model_Jan23-Ap'!ctcr, 'v1_Algo_int_model_Jan23-Ap'!upper_limit_int*100, ('v1_Algo_int_model_Jan23-Ap'!base_int + ((G363 -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363" s="23">
        <f t="shared" si="2"/>
        <v>0.99922612618211848</v>
      </c>
      <c r="K363" s="24">
        <f t="shared" si="3"/>
        <v>49.961306309105922</v>
      </c>
    </row>
    <row r="364" spans="1:11" ht="15.75" customHeight="1">
      <c r="A364" s="18">
        <v>45289</v>
      </c>
      <c r="B364" s="2">
        <v>1703788200</v>
      </c>
      <c r="C364" s="2">
        <v>0.83645700000000001</v>
      </c>
      <c r="D364" s="2">
        <v>0.61768199999999995</v>
      </c>
      <c r="E364" s="2">
        <v>121687117.59999999</v>
      </c>
      <c r="F364" s="2">
        <v>19306444.760000002</v>
      </c>
      <c r="G364" s="2">
        <v>3.893205</v>
      </c>
      <c r="H364" s="5">
        <v>1211.2470000000001</v>
      </c>
      <c r="I364" s="35">
        <f>IF(G364 &lt; 'v1_Algo_int_model_Jan23-Ap'!ntcr, 'v1_Algo_int_model_Jan23-Ap'!base_int*100, IF(G364 &gt; 'v1_Algo_int_model_Jan23-Ap'!ctcr, 'v1_Algo_int_model_Jan23-Ap'!upper_limit_int*100, ('v1_Algo_int_model_Jan23-Ap'!base_int + ((G364 - 'v1_Algo_int_model_Jan23-Ap'!ntcr) / ('v1_Algo_int_model_Jan23-Ap'!ctcr - 'v1_Algo_int_model_Jan23-Ap'!ntcr)) ^ 'v1_Algo_int_model_Jan23-Ap'!exponent * ('v1_Algo_int_model_Jan23-Ap'!upper_limit_int - 'v1_Algo_int_model_Jan23-Ap'!base_int)) * 100))</f>
        <v>47.152133333333332</v>
      </c>
      <c r="J364" s="23">
        <f t="shared" si="2"/>
        <v>0.99874524075762561</v>
      </c>
      <c r="K364" s="24">
        <f t="shared" si="3"/>
        <v>47.092968758235664</v>
      </c>
    </row>
    <row r="365" spans="1:11" ht="15.75" customHeight="1">
      <c r="A365" s="18">
        <v>45290</v>
      </c>
      <c r="B365" s="2">
        <v>1703874600</v>
      </c>
      <c r="C365" s="2">
        <v>0.81134300000000004</v>
      </c>
      <c r="D365" s="2">
        <v>0.60838700000000001</v>
      </c>
      <c r="E365" s="2">
        <v>121793908.5</v>
      </c>
      <c r="F365" s="2">
        <v>19244697.760000002</v>
      </c>
      <c r="G365" s="2">
        <v>3.850298</v>
      </c>
      <c r="H365" s="5">
        <v>2750.7179999999998</v>
      </c>
      <c r="I365" s="35">
        <f>IF(G365 &lt; 'v1_Algo_int_model_Jan23-Ap'!ntcr, 'v1_Algo_int_model_Jan23-Ap'!base_int*100, IF(G365 &gt; 'v1_Algo_int_model_Jan23-Ap'!ctcr, 'v1_Algo_int_model_Jan23-Ap'!upper_limit_int*100, ('v1_Algo_int_model_Jan23-Ap'!base_int + ((G365 - 'v1_Algo_int_model_Jan23-Ap'!ntcr) / ('v1_Algo_int_model_Jan23-Ap'!ctcr - 'v1_Algo_int_model_Jan23-Ap'!ntcr)) ^ 'v1_Algo_int_model_Jan23-Ap'!exponent * ('v1_Algo_int_model_Jan23-Ap'!upper_limit_int - 'v1_Algo_int_model_Jan23-Ap'!base_int)) * 100))</f>
        <v>46.007946666666669</v>
      </c>
      <c r="J365" s="23">
        <f t="shared" si="2"/>
        <v>0.99714132377208087</v>
      </c>
      <c r="K365" s="24">
        <f t="shared" si="3"/>
        <v>45.876424843235299</v>
      </c>
    </row>
    <row r="366" spans="1:11" ht="15.75" customHeight="1">
      <c r="A366" s="18">
        <v>45291</v>
      </c>
      <c r="B366" s="2">
        <v>1703961000</v>
      </c>
      <c r="C366" s="2">
        <v>0.82061499999999998</v>
      </c>
      <c r="D366" s="2">
        <v>0.602383</v>
      </c>
      <c r="E366" s="2">
        <v>121734903.3</v>
      </c>
      <c r="F366" s="2">
        <v>19205123.649999999</v>
      </c>
      <c r="G366" s="2">
        <v>3.8183060000000002</v>
      </c>
      <c r="H366" s="5">
        <v>3988.712</v>
      </c>
      <c r="I366" s="35">
        <f>IF(G366 &lt; 'v1_Algo_int_model_Jan23-Ap'!ntcr, 'v1_Algo_int_model_Jan23-Ap'!base_int*100, IF(G366 &gt; 'v1_Algo_int_model_Jan23-Ap'!ctcr, 'v1_Algo_int_model_Jan23-Ap'!upper_limit_int*100, ('v1_Algo_int_model_Jan23-Ap'!base_int + ((G366 - 'v1_Algo_int_model_Jan23-Ap'!ntcr) / ('v1_Algo_int_model_Jan23-Ap'!ctcr - 'v1_Algo_int_model_Jan23-Ap'!ntcr)) ^ 'v1_Algo_int_model_Jan23-Ap'!exponent * ('v1_Algo_int_model_Jan23-Ap'!upper_limit_int - 'v1_Algo_int_model_Jan23-Ap'!base_int)) * 100))</f>
        <v>45.154826666666672</v>
      </c>
      <c r="J366" s="23">
        <f t="shared" si="2"/>
        <v>0.995846200136285</v>
      </c>
      <c r="K366" s="24">
        <f t="shared" si="3"/>
        <v>44.967262553812596</v>
      </c>
    </row>
    <row r="367" spans="1:11" ht="15.75" customHeight="1">
      <c r="A367" s="18">
        <v>45292</v>
      </c>
      <c r="B367" s="2">
        <v>1704047400</v>
      </c>
      <c r="C367" s="2">
        <v>0.77433600000000002</v>
      </c>
      <c r="D367" s="2">
        <v>0.59321199999999996</v>
      </c>
      <c r="E367" s="2">
        <v>121669559.40000001</v>
      </c>
      <c r="F367" s="2">
        <v>19221269.539999999</v>
      </c>
      <c r="G367" s="2">
        <v>3.7549990000000002</v>
      </c>
      <c r="H367" s="5">
        <v>7098.5379999999996</v>
      </c>
      <c r="I367" s="35">
        <f>IF(G367 &lt; 'v1_Algo_int_model_Jan23-Ap'!ntcr, 'v1_Algo_int_model_Jan23-Ap'!base_int*100, IF(G367 &gt; 'v1_Algo_int_model_Jan23-Ap'!ctcr, 'v1_Algo_int_model_Jan23-Ap'!upper_limit_int*100, ('v1_Algo_int_model_Jan23-Ap'!base_int + ((G367 - 'v1_Algo_int_model_Jan23-Ap'!ntcr) / ('v1_Algo_int_model_Jan23-Ap'!ctcr - 'v1_Algo_int_model_Jan23-Ap'!ntcr)) ^ 'v1_Algo_int_model_Jan23-Ap'!exponent * ('v1_Algo_int_model_Jan23-Ap'!upper_limit_int - 'v1_Algo_int_model_Jan23-Ap'!base_int)) * 100))</f>
        <v>43.466640000000012</v>
      </c>
      <c r="J367" s="23">
        <f t="shared" si="2"/>
        <v>0.99261387185146355</v>
      </c>
      <c r="K367" s="24">
        <f t="shared" si="3"/>
        <v>43.145589826773708</v>
      </c>
    </row>
    <row r="368" spans="1:11" ht="15.75" customHeight="1">
      <c r="A368" s="18">
        <v>45293</v>
      </c>
      <c r="B368" s="2">
        <v>1704133800</v>
      </c>
      <c r="C368" s="2">
        <v>0.81130400000000003</v>
      </c>
      <c r="D368" s="2">
        <v>0.62325600000000003</v>
      </c>
      <c r="E368" s="2">
        <v>121685629.5</v>
      </c>
      <c r="F368" s="2">
        <v>19208013.68</v>
      </c>
      <c r="G368" s="2">
        <v>3.94842</v>
      </c>
      <c r="H368" s="5">
        <v>1289.758</v>
      </c>
      <c r="I368" s="35">
        <f>IF(G368 &lt; 'v1_Algo_int_model_Jan23-Ap'!ntcr, 'v1_Algo_int_model_Jan23-Ap'!base_int*100, IF(G368 &gt; 'v1_Algo_int_model_Jan23-Ap'!ctcr, 'v1_Algo_int_model_Jan23-Ap'!upper_limit_int*100, ('v1_Algo_int_model_Jan23-Ap'!base_int + ((G368 - 'v1_Algo_int_model_Jan23-Ap'!ntcr) / ('v1_Algo_int_model_Jan23-Ap'!ctcr - 'v1_Algo_int_model_Jan23-Ap'!ntcr)) ^ 'v1_Algo_int_model_Jan23-Ap'!exponent * ('v1_Algo_int_model_Jan23-Ap'!upper_limit_int - 'v1_Algo_int_model_Jan23-Ap'!base_int)) * 100))</f>
        <v>48.624533333333332</v>
      </c>
      <c r="J368" s="23">
        <f t="shared" si="2"/>
        <v>0.99865706259742726</v>
      </c>
      <c r="K368" s="24">
        <f t="shared" si="3"/>
        <v>48.559233628837355</v>
      </c>
    </row>
    <row r="369" spans="1:11" ht="15.75" customHeight="1">
      <c r="A369" s="18">
        <v>45294</v>
      </c>
      <c r="B369" s="2">
        <v>1704220200</v>
      </c>
      <c r="C369" s="2">
        <v>0.77549100000000004</v>
      </c>
      <c r="D369" s="2">
        <v>0.60608499999999998</v>
      </c>
      <c r="E369" s="2">
        <v>121647881.09999999</v>
      </c>
      <c r="F369" s="2">
        <v>19238384.359999999</v>
      </c>
      <c r="G369" s="2">
        <v>3.8323879999999999</v>
      </c>
      <c r="H369" s="5">
        <v>3509.4540000000002</v>
      </c>
      <c r="I369" s="35">
        <f>IF(G369 &lt; 'v1_Algo_int_model_Jan23-Ap'!ntcr, 'v1_Algo_int_model_Jan23-Ap'!base_int*100, IF(G369 &gt; 'v1_Algo_int_model_Jan23-Ap'!ctcr, 'v1_Algo_int_model_Jan23-Ap'!upper_limit_int*100, ('v1_Algo_int_model_Jan23-Ap'!base_int + ((G369 - 'v1_Algo_int_model_Jan23-Ap'!ntcr) / ('v1_Algo_int_model_Jan23-Ap'!ctcr - 'v1_Algo_int_model_Jan23-Ap'!ntcr)) ^ 'v1_Algo_int_model_Jan23-Ap'!exponent * ('v1_Algo_int_model_Jan23-Ap'!upper_limit_int - 'v1_Algo_int_model_Jan23-Ap'!base_int)) * 100))</f>
        <v>45.530346666666667</v>
      </c>
      <c r="J369" s="23">
        <f t="shared" si="2"/>
        <v>0.99635161255297844</v>
      </c>
      <c r="K369" s="24">
        <f t="shared" si="3"/>
        <v>45.364234321429457</v>
      </c>
    </row>
    <row r="370" spans="1:11" ht="15.75" customHeight="1">
      <c r="A370" s="18">
        <v>45295</v>
      </c>
      <c r="B370" s="2">
        <v>1704306600</v>
      </c>
      <c r="C370" s="2">
        <v>0.76979600000000004</v>
      </c>
      <c r="D370" s="2">
        <v>0.55684299999999998</v>
      </c>
      <c r="E370" s="2">
        <v>121423193.90000001</v>
      </c>
      <c r="F370" s="2">
        <v>18766531.16</v>
      </c>
      <c r="G370" s="2">
        <v>3.6028850000000001</v>
      </c>
      <c r="H370" s="5">
        <v>45184.57</v>
      </c>
      <c r="I370" s="35">
        <f>IF(G370 &lt; 'v1_Algo_int_model_Jan23-Ap'!ntcr, 'v1_Algo_int_model_Jan23-Ap'!base_int*100, IF(G370 &gt; 'v1_Algo_int_model_Jan23-Ap'!ctcr, 'v1_Algo_int_model_Jan23-Ap'!upper_limit_int*100, ('v1_Algo_int_model_Jan23-Ap'!base_int + ((G370 - 'v1_Algo_int_model_Jan23-Ap'!ntcr) / ('v1_Algo_int_model_Jan23-Ap'!ctcr - 'v1_Algo_int_model_Jan23-Ap'!ntcr)) ^ 'v1_Algo_int_model_Jan23-Ap'!exponent * ('v1_Algo_int_model_Jan23-Ap'!upper_limit_int - 'v1_Algo_int_model_Jan23-Ap'!base_int)) * 100))</f>
        <v>39.410266666666672</v>
      </c>
      <c r="J370" s="23">
        <f t="shared" si="2"/>
        <v>0.9518455812480584</v>
      </c>
      <c r="K370" s="24">
        <f t="shared" si="3"/>
        <v>37.512488182474321</v>
      </c>
    </row>
    <row r="371" spans="1:11" ht="15.75" customHeight="1">
      <c r="A371" s="18">
        <v>45296</v>
      </c>
      <c r="B371" s="2">
        <v>1704393000</v>
      </c>
      <c r="C371" s="2">
        <v>0.76620699999999997</v>
      </c>
      <c r="D371" s="2">
        <v>0.569546</v>
      </c>
      <c r="E371" s="2">
        <v>121315112.8</v>
      </c>
      <c r="F371" s="2">
        <v>18689378.449999999</v>
      </c>
      <c r="G371" s="2">
        <v>3.6969949999999998</v>
      </c>
      <c r="H371" s="5">
        <v>4400.0389999999998</v>
      </c>
      <c r="I371" s="35">
        <f>IF(G371 &lt; 'v1_Algo_int_model_Jan23-Ap'!ntcr, 'v1_Algo_int_model_Jan23-Ap'!base_int*100, IF(G371 &gt; 'v1_Algo_int_model_Jan23-Ap'!ctcr, 'v1_Algo_int_model_Jan23-Ap'!upper_limit_int*100, ('v1_Algo_int_model_Jan23-Ap'!base_int + ((G371 - 'v1_Algo_int_model_Jan23-Ap'!ntcr) / ('v1_Algo_int_model_Jan23-Ap'!ctcr - 'v1_Algo_int_model_Jan23-Ap'!ntcr)) ^ 'v1_Algo_int_model_Jan23-Ap'!exponent * ('v1_Algo_int_model_Jan23-Ap'!upper_limit_int - 'v1_Algo_int_model_Jan23-Ap'!base_int)) * 100))</f>
        <v>41.919866666666664</v>
      </c>
      <c r="J371" s="23">
        <f t="shared" si="2"/>
        <v>0.9952914014644505</v>
      </c>
      <c r="K371" s="24">
        <f t="shared" si="3"/>
        <v>41.722482843869564</v>
      </c>
    </row>
    <row r="372" spans="1:11" ht="15.75" customHeight="1">
      <c r="A372" s="18">
        <v>45297</v>
      </c>
      <c r="B372" s="2">
        <v>1704479400</v>
      </c>
      <c r="C372" s="2">
        <v>0.79165600000000003</v>
      </c>
      <c r="D372" s="2">
        <v>0.53937100000000004</v>
      </c>
      <c r="E372" s="2">
        <v>121293679.7</v>
      </c>
      <c r="F372" s="2">
        <v>18583825.739999998</v>
      </c>
      <c r="G372" s="2">
        <v>3.5203890000000002</v>
      </c>
      <c r="H372" s="5">
        <v>160432.1</v>
      </c>
      <c r="I372" s="35">
        <f>IF(G372 &lt; 'v1_Algo_int_model_Jan23-Ap'!ntcr, 'v1_Algo_int_model_Jan23-Ap'!base_int*100, IF(G372 &gt; 'v1_Algo_int_model_Jan23-Ap'!ctcr, 'v1_Algo_int_model_Jan23-Ap'!upper_limit_int*100, ('v1_Algo_int_model_Jan23-Ap'!base_int + ((G372 - 'v1_Algo_int_model_Jan23-Ap'!ntcr) / ('v1_Algo_int_model_Jan23-Ap'!ctcr - 'v1_Algo_int_model_Jan23-Ap'!ntcr)) ^ 'v1_Algo_int_model_Jan23-Ap'!exponent * ('v1_Algo_int_model_Jan23-Ap'!upper_limit_int - 'v1_Algo_int_model_Jan23-Ap'!base_int)) * 100))</f>
        <v>37.210373333333337</v>
      </c>
      <c r="J372" s="23">
        <f t="shared" si="2"/>
        <v>0.95</v>
      </c>
      <c r="K372" s="24">
        <f t="shared" si="3"/>
        <v>35.349854666666666</v>
      </c>
    </row>
    <row r="373" spans="1:11" ht="15.75" customHeight="1">
      <c r="A373" s="18">
        <v>45298</v>
      </c>
      <c r="B373" s="2">
        <v>1704565800</v>
      </c>
      <c r="C373" s="2">
        <v>0.77391600000000005</v>
      </c>
      <c r="D373" s="2">
        <v>0.52261800000000003</v>
      </c>
      <c r="E373" s="2">
        <v>121961371.2</v>
      </c>
      <c r="F373" s="2">
        <v>18549471.960000001</v>
      </c>
      <c r="G373" s="2">
        <v>3.4361739999999998</v>
      </c>
      <c r="H373" s="5">
        <v>52613.29</v>
      </c>
      <c r="I373" s="35">
        <f>IF(G373 &lt; 'v1_Algo_int_model_Jan23-Ap'!ntcr, 'v1_Algo_int_model_Jan23-Ap'!base_int*100, IF(G373 &gt; 'v1_Algo_int_model_Jan23-Ap'!ctcr, 'v1_Algo_int_model_Jan23-Ap'!upper_limit_int*100, ('v1_Algo_int_model_Jan23-Ap'!base_int + ((G373 - 'v1_Algo_int_model_Jan23-Ap'!ntcr) / ('v1_Algo_int_model_Jan23-Ap'!ctcr - 'v1_Algo_int_model_Jan23-Ap'!ntcr)) ^ 'v1_Algo_int_model_Jan23-Ap'!exponent * ('v1_Algo_int_model_Jan23-Ap'!upper_limit_int - 'v1_Algo_int_model_Jan23-Ap'!base_int)) * 100))</f>
        <v>34.964639999999996</v>
      </c>
      <c r="J373" s="23">
        <f t="shared" si="2"/>
        <v>0.95</v>
      </c>
      <c r="K373" s="24">
        <f t="shared" si="3"/>
        <v>33.216407999999994</v>
      </c>
    </row>
    <row r="374" spans="1:11" ht="15.75" customHeight="1">
      <c r="A374" s="18">
        <v>45299</v>
      </c>
      <c r="B374" s="2">
        <v>1704652200</v>
      </c>
      <c r="C374" s="2">
        <v>0.738456</v>
      </c>
      <c r="D374" s="2">
        <v>0.49266100000000002</v>
      </c>
      <c r="E374" s="2">
        <v>121927433.7</v>
      </c>
      <c r="F374" s="2">
        <v>18569900.98</v>
      </c>
      <c r="G374" s="2">
        <v>3.2347450000000002</v>
      </c>
      <c r="H374" s="5">
        <v>234877.6</v>
      </c>
      <c r="I374" s="35">
        <f>IF(G374 &lt; 'v1_Algo_int_model_Jan23-Ap'!ntcr, 'v1_Algo_int_model_Jan23-Ap'!base_int*100, IF(G374 &gt; 'v1_Algo_int_model_Jan23-Ap'!ctcr, 'v1_Algo_int_model_Jan23-Ap'!upper_limit_int*100, ('v1_Algo_int_model_Jan23-Ap'!base_int + ((G374 - 'v1_Algo_int_model_Jan23-Ap'!ntcr) / ('v1_Algo_int_model_Jan23-Ap'!ctcr - 'v1_Algo_int_model_Jan23-Ap'!ntcr)) ^ 'v1_Algo_int_model_Jan23-Ap'!exponent * ('v1_Algo_int_model_Jan23-Ap'!upper_limit_int - 'v1_Algo_int_model_Jan23-Ap'!base_int)) * 100))</f>
        <v>29.59320000000001</v>
      </c>
      <c r="J374" s="23">
        <f t="shared" si="2"/>
        <v>0.95</v>
      </c>
      <c r="K374" s="24">
        <f t="shared" si="3"/>
        <v>28.113540000000008</v>
      </c>
    </row>
    <row r="375" spans="1:11" ht="15.75" customHeight="1">
      <c r="A375" s="18">
        <v>45300</v>
      </c>
      <c r="B375" s="2">
        <v>1704738600</v>
      </c>
      <c r="C375" s="2">
        <v>0.78129199999999999</v>
      </c>
      <c r="D375" s="2">
        <v>0.54058200000000001</v>
      </c>
      <c r="E375" s="2">
        <v>121989163.5</v>
      </c>
      <c r="F375" s="2">
        <v>18156125.100000001</v>
      </c>
      <c r="G375" s="2">
        <v>3.6321159999999999</v>
      </c>
      <c r="H375" s="5">
        <v>1183.6220000000001</v>
      </c>
      <c r="I375" s="35">
        <f>IF(G375 &lt; 'v1_Algo_int_model_Jan23-Ap'!ntcr, 'v1_Algo_int_model_Jan23-Ap'!base_int*100, IF(G375 &gt; 'v1_Algo_int_model_Jan23-Ap'!ctcr, 'v1_Algo_int_model_Jan23-Ap'!upper_limit_int*100, ('v1_Algo_int_model_Jan23-Ap'!base_int + ((G375 - 'v1_Algo_int_model_Jan23-Ap'!ntcr) / ('v1_Algo_int_model_Jan23-Ap'!ctcr - 'v1_Algo_int_model_Jan23-Ap'!ntcr)) ^ 'v1_Algo_int_model_Jan23-Ap'!exponent * ('v1_Algo_int_model_Jan23-Ap'!upper_limit_int - 'v1_Algo_int_model_Jan23-Ap'!base_int)) * 100))</f>
        <v>40.18976</v>
      </c>
      <c r="J375" s="23">
        <f t="shared" si="2"/>
        <v>0.99869617333711802</v>
      </c>
      <c r="K375" s="24">
        <f t="shared" si="3"/>
        <v>40.137359519337174</v>
      </c>
    </row>
    <row r="376" spans="1:11" ht="15.75" customHeight="1">
      <c r="A376" s="18">
        <v>45301</v>
      </c>
      <c r="B376" s="2">
        <v>1704825000</v>
      </c>
      <c r="C376" s="2">
        <v>0.78704200000000002</v>
      </c>
      <c r="D376" s="2">
        <v>0.510768</v>
      </c>
      <c r="E376" s="2">
        <v>121883845.2</v>
      </c>
      <c r="F376" s="2">
        <v>18376355.420000002</v>
      </c>
      <c r="G376" s="2">
        <v>3.3877429999999999</v>
      </c>
      <c r="H376" s="5">
        <v>6818.759</v>
      </c>
      <c r="I376" s="35">
        <f>IF(G376 &lt; 'v1_Algo_int_model_Jan23-Ap'!ntcr, 'v1_Algo_int_model_Jan23-Ap'!base_int*100, IF(G376 &gt; 'v1_Algo_int_model_Jan23-Ap'!ctcr, 'v1_Algo_int_model_Jan23-Ap'!upper_limit_int*100, ('v1_Algo_int_model_Jan23-Ap'!base_int + ((G376 - 'v1_Algo_int_model_Jan23-Ap'!ntcr) / ('v1_Algo_int_model_Jan23-Ap'!ctcr - 'v1_Algo_int_model_Jan23-Ap'!ntcr)) ^ 'v1_Algo_int_model_Jan23-Ap'!exponent * ('v1_Algo_int_model_Jan23-Ap'!upper_limit_int - 'v1_Algo_int_model_Jan23-Ap'!base_int)) * 100))</f>
        <v>33.673146666666668</v>
      </c>
      <c r="J376" s="23">
        <f t="shared" si="2"/>
        <v>0.99257876891891328</v>
      </c>
      <c r="K376" s="24">
        <f t="shared" si="3"/>
        <v>33.423250464026012</v>
      </c>
    </row>
    <row r="377" spans="1:11" ht="15.75" customHeight="1">
      <c r="A377" s="18">
        <v>45302</v>
      </c>
      <c r="B377" s="2">
        <v>1704911400</v>
      </c>
      <c r="C377" s="2">
        <v>0.78704200000000002</v>
      </c>
      <c r="D377" s="2">
        <v>0.56792900000000002</v>
      </c>
      <c r="E377" s="2">
        <v>122214801.5</v>
      </c>
      <c r="F377" s="2">
        <v>18322661.579999998</v>
      </c>
      <c r="G377" s="2">
        <v>3.7881689999999999</v>
      </c>
      <c r="H377" s="5">
        <v>2.8401960000000002</v>
      </c>
      <c r="I377" s="35">
        <f>IF(G377 &lt; 'v1_Algo_int_model_Jan23-Ap'!ntcr, 'v1_Algo_int_model_Jan23-Ap'!base_int*100, IF(G377 &gt; 'v1_Algo_int_model_Jan23-Ap'!ctcr, 'v1_Algo_int_model_Jan23-Ap'!upper_limit_int*100, ('v1_Algo_int_model_Jan23-Ap'!base_int + ((G377 - 'v1_Algo_int_model_Jan23-Ap'!ntcr) / ('v1_Algo_int_model_Jan23-Ap'!ctcr - 'v1_Algo_int_model_Jan23-Ap'!ntcr)) ^ 'v1_Algo_int_model_Jan23-Ap'!exponent * ('v1_Algo_int_model_Jan23-Ap'!upper_limit_int - 'v1_Algo_int_model_Jan23-Ap'!base_int)) * 100))</f>
        <v>44.351173333333328</v>
      </c>
      <c r="J377" s="23">
        <f t="shared" si="2"/>
        <v>0.99999689979975059</v>
      </c>
      <c r="K377" s="24">
        <f t="shared" si="3"/>
        <v>44.351035835814699</v>
      </c>
    </row>
    <row r="378" spans="1:11" ht="15.75" customHeight="1">
      <c r="A378" s="18">
        <v>45303</v>
      </c>
      <c r="B378" s="2">
        <v>1704997800</v>
      </c>
      <c r="C378" s="2">
        <v>0.78942100000000004</v>
      </c>
      <c r="D378" s="2">
        <v>0.58113899999999996</v>
      </c>
      <c r="E378" s="2">
        <v>122388614.8</v>
      </c>
      <c r="F378" s="2">
        <v>18678564.859999999</v>
      </c>
      <c r="G378" s="2">
        <v>3.80783</v>
      </c>
      <c r="H378" s="5">
        <v>443.62569999999999</v>
      </c>
      <c r="I378" s="35">
        <f>IF(G378 &lt; 'v1_Algo_int_model_Jan23-Ap'!ntcr, 'v1_Algo_int_model_Jan23-Ap'!base_int*100, IF(G378 &gt; 'v1_Algo_int_model_Jan23-Ap'!ctcr, 'v1_Algo_int_model_Jan23-Ap'!upper_limit_int*100, ('v1_Algo_int_model_Jan23-Ap'!base_int + ((G378 - 'v1_Algo_int_model_Jan23-Ap'!ntcr) / ('v1_Algo_int_model_Jan23-Ap'!ctcr - 'v1_Algo_int_model_Jan23-Ap'!ntcr)) ^ 'v1_Algo_int_model_Jan23-Ap'!exponent * ('v1_Algo_int_model_Jan23-Ap'!upper_limit_int - 'v1_Algo_int_model_Jan23-Ap'!base_int)) * 100))</f>
        <v>44.875466666666675</v>
      </c>
      <c r="J378" s="23">
        <f t="shared" si="2"/>
        <v>0.99952498952320468</v>
      </c>
      <c r="K378" s="24">
        <f t="shared" si="3"/>
        <v>44.854150349848929</v>
      </c>
    </row>
    <row r="379" spans="1:11" ht="15.75" customHeight="1">
      <c r="A379" s="18">
        <v>45304</v>
      </c>
      <c r="B379" s="2">
        <v>1705084200</v>
      </c>
      <c r="C379" s="2">
        <v>0.77996200000000004</v>
      </c>
      <c r="D379" s="2">
        <v>0.54747500000000004</v>
      </c>
      <c r="E379" s="2">
        <v>121990826.2</v>
      </c>
      <c r="F379" s="2">
        <v>18711730.98</v>
      </c>
      <c r="G379" s="2">
        <v>3.5692539999999999</v>
      </c>
      <c r="H379" s="5">
        <v>37349.910000000003</v>
      </c>
      <c r="I379" s="35">
        <f>IF(G379 &lt; 'v1_Algo_int_model_Jan23-Ap'!ntcr, 'v1_Algo_int_model_Jan23-Ap'!base_int*100, IF(G379 &gt; 'v1_Algo_int_model_Jan23-Ap'!ctcr, 'v1_Algo_int_model_Jan23-Ap'!upper_limit_int*100, ('v1_Algo_int_model_Jan23-Ap'!base_int + ((G379 - 'v1_Algo_int_model_Jan23-Ap'!ntcr) / ('v1_Algo_int_model_Jan23-Ap'!ctcr - 'v1_Algo_int_model_Jan23-Ap'!ntcr)) ^ 'v1_Algo_int_model_Jan23-Ap'!exponent * ('v1_Algo_int_model_Jan23-Ap'!upper_limit_int - 'v1_Algo_int_model_Jan23-Ap'!base_int)) * 100))</f>
        <v>38.513439999999996</v>
      </c>
      <c r="J379" s="23">
        <f t="shared" si="2"/>
        <v>0.96007861588014343</v>
      </c>
      <c r="K379" s="24">
        <f t="shared" si="3"/>
        <v>36.975930167982945</v>
      </c>
    </row>
    <row r="380" spans="1:11" ht="15.75" customHeight="1">
      <c r="A380" s="18">
        <v>45305</v>
      </c>
      <c r="B380" s="2">
        <v>1705170600</v>
      </c>
      <c r="C380" s="2">
        <v>0.76796699999999996</v>
      </c>
      <c r="D380" s="2">
        <v>0.54956000000000005</v>
      </c>
      <c r="E380" s="2">
        <v>122009666.2</v>
      </c>
      <c r="F380" s="2">
        <v>18705459.699999999</v>
      </c>
      <c r="G380" s="2">
        <v>3.5846019999999998</v>
      </c>
      <c r="H380" s="5">
        <v>5261.9470000000001</v>
      </c>
      <c r="I380" s="35">
        <f>IF(G380 &lt; 'v1_Algo_int_model_Jan23-Ap'!ntcr, 'v1_Algo_int_model_Jan23-Ap'!base_int*100, IF(G380 &gt; 'v1_Algo_int_model_Jan23-Ap'!ctcr, 'v1_Algo_int_model_Jan23-Ap'!upper_limit_int*100, ('v1_Algo_int_model_Jan23-Ap'!base_int + ((G380 - 'v1_Algo_int_model_Jan23-Ap'!ntcr) / ('v1_Algo_int_model_Jan23-Ap'!ctcr - 'v1_Algo_int_model_Jan23-Ap'!ntcr)) ^ 'v1_Algo_int_model_Jan23-Ap'!exponent * ('v1_Algo_int_model_Jan23-Ap'!upper_limit_int - 'v1_Algo_int_model_Jan23-Ap'!base_int)) * 100))</f>
        <v>38.922719999999998</v>
      </c>
      <c r="J380" s="23">
        <f t="shared" si="2"/>
        <v>0.99437389181084923</v>
      </c>
      <c r="K380" s="24">
        <f t="shared" si="3"/>
        <v>38.703736566263977</v>
      </c>
    </row>
    <row r="381" spans="1:11" ht="15.75" customHeight="1">
      <c r="A381" s="18">
        <v>45306</v>
      </c>
      <c r="B381" s="2">
        <v>1705257000</v>
      </c>
      <c r="C381" s="2">
        <v>0.75057499999999999</v>
      </c>
      <c r="D381" s="2">
        <v>0.52538799999999997</v>
      </c>
      <c r="E381" s="2">
        <v>122023341.3</v>
      </c>
      <c r="F381" s="2">
        <v>18730960.969999999</v>
      </c>
      <c r="G381" s="2">
        <v>3.4226540000000001</v>
      </c>
      <c r="H381" s="5">
        <v>69674.27</v>
      </c>
      <c r="I381" s="35">
        <f>IF(G381 &lt; 'v1_Algo_int_model_Jan23-Ap'!ntcr, 'v1_Algo_int_model_Jan23-Ap'!base_int*100, IF(G381 &gt; 'v1_Algo_int_model_Jan23-Ap'!ctcr, 'v1_Algo_int_model_Jan23-Ap'!upper_limit_int*100, ('v1_Algo_int_model_Jan23-Ap'!base_int + ((G381 - 'v1_Algo_int_model_Jan23-Ap'!ntcr) / ('v1_Algo_int_model_Jan23-Ap'!ctcr - 'v1_Algo_int_model_Jan23-Ap'!ntcr)) ^ 'v1_Algo_int_model_Jan23-Ap'!exponent * ('v1_Algo_int_model_Jan23-Ap'!upper_limit_int - 'v1_Algo_int_model_Jan23-Ap'!base_int)) * 100))</f>
        <v>34.604106666666667</v>
      </c>
      <c r="J381" s="23">
        <f t="shared" si="2"/>
        <v>0.95</v>
      </c>
      <c r="K381" s="24">
        <f t="shared" si="3"/>
        <v>32.873901333333329</v>
      </c>
    </row>
    <row r="382" spans="1:11" ht="15.75" customHeight="1">
      <c r="A382" s="18">
        <v>45307</v>
      </c>
      <c r="B382" s="2">
        <v>1705343400</v>
      </c>
      <c r="C382" s="2">
        <v>0.75996699999999995</v>
      </c>
      <c r="D382" s="2">
        <v>0.52845900000000001</v>
      </c>
      <c r="E382" s="2">
        <v>122060041.3</v>
      </c>
      <c r="F382" s="2">
        <v>18717684.149999999</v>
      </c>
      <c r="G382" s="2">
        <v>3.4461379999999999</v>
      </c>
      <c r="H382" s="5">
        <v>64443.57</v>
      </c>
      <c r="I382" s="35">
        <f>IF(G382 &lt; 'v1_Algo_int_model_Jan23-Ap'!ntcr, 'v1_Algo_int_model_Jan23-Ap'!base_int*100, IF(G382 &gt; 'v1_Algo_int_model_Jan23-Ap'!ctcr, 'v1_Algo_int_model_Jan23-Ap'!upper_limit_int*100, ('v1_Algo_int_model_Jan23-Ap'!base_int + ((G382 - 'v1_Algo_int_model_Jan23-Ap'!ntcr) / ('v1_Algo_int_model_Jan23-Ap'!ctcr - 'v1_Algo_int_model_Jan23-Ap'!ntcr)) ^ 'v1_Algo_int_model_Jan23-Ap'!exponent * ('v1_Algo_int_model_Jan23-Ap'!upper_limit_int - 'v1_Algo_int_model_Jan23-Ap'!base_int)) * 100))</f>
        <v>35.230346666666669</v>
      </c>
      <c r="J382" s="23">
        <f t="shared" si="2"/>
        <v>0.95</v>
      </c>
      <c r="K382" s="24">
        <f t="shared" si="3"/>
        <v>33.468829333333332</v>
      </c>
    </row>
    <row r="383" spans="1:11" ht="15.75" customHeight="1">
      <c r="A383" s="18">
        <v>45308</v>
      </c>
      <c r="B383" s="2">
        <v>1705429800</v>
      </c>
      <c r="C383" s="2">
        <v>0.76596500000000001</v>
      </c>
      <c r="D383" s="2">
        <v>0.53544599999999998</v>
      </c>
      <c r="E383" s="2">
        <v>122070266.8</v>
      </c>
      <c r="F383" s="2">
        <v>18716944.289999999</v>
      </c>
      <c r="G383" s="2">
        <v>3.4921319999999998</v>
      </c>
      <c r="H383" s="5">
        <v>47636.959999999999</v>
      </c>
      <c r="I383" s="35">
        <f>IF(G383 &lt; 'v1_Algo_int_model_Jan23-Ap'!ntcr, 'v1_Algo_int_model_Jan23-Ap'!base_int*100, IF(G383 &gt; 'v1_Algo_int_model_Jan23-Ap'!ctcr, 'v1_Algo_int_model_Jan23-Ap'!upper_limit_int*100, ('v1_Algo_int_model_Jan23-Ap'!base_int + ((G383 - 'v1_Algo_int_model_Jan23-Ap'!ntcr) / ('v1_Algo_int_model_Jan23-Ap'!ctcr - 'v1_Algo_int_model_Jan23-Ap'!ntcr)) ^ 'v1_Algo_int_model_Jan23-Ap'!exponent * ('v1_Algo_int_model_Jan23-Ap'!upper_limit_int - 'v1_Algo_int_model_Jan23-Ap'!base_int)) * 100))</f>
        <v>36.456853333333328</v>
      </c>
      <c r="J383" s="23">
        <f t="shared" si="2"/>
        <v>0.95</v>
      </c>
      <c r="K383" s="24">
        <f t="shared" si="3"/>
        <v>34.634010666666661</v>
      </c>
    </row>
    <row r="384" spans="1:11" ht="15.75" customHeight="1">
      <c r="A384" s="18">
        <v>45309</v>
      </c>
      <c r="B384" s="2">
        <v>1705516200</v>
      </c>
      <c r="C384" s="2">
        <v>0.75097599999999998</v>
      </c>
      <c r="D384" s="2">
        <v>0.52657299999999996</v>
      </c>
      <c r="E384" s="2">
        <v>122144472.8</v>
      </c>
      <c r="F384" s="2">
        <v>18829660.09</v>
      </c>
      <c r="G384" s="2">
        <v>3.4157799999999998</v>
      </c>
      <c r="H384" s="5">
        <v>66837</v>
      </c>
      <c r="I384" s="35">
        <f>IF(G384 &lt; 'v1_Algo_int_model_Jan23-Ap'!ntcr, 'v1_Algo_int_model_Jan23-Ap'!base_int*100, IF(G384 &gt; 'v1_Algo_int_model_Jan23-Ap'!ctcr, 'v1_Algo_int_model_Jan23-Ap'!upper_limit_int*100, ('v1_Algo_int_model_Jan23-Ap'!base_int + ((G384 - 'v1_Algo_int_model_Jan23-Ap'!ntcr) / ('v1_Algo_int_model_Jan23-Ap'!ctcr - 'v1_Algo_int_model_Jan23-Ap'!ntcr)) ^ 'v1_Algo_int_model_Jan23-Ap'!exponent * ('v1_Algo_int_model_Jan23-Ap'!upper_limit_int - 'v1_Algo_int_model_Jan23-Ap'!base_int)) * 100))</f>
        <v>34.420799999999993</v>
      </c>
      <c r="J384" s="23">
        <f t="shared" si="2"/>
        <v>0.95</v>
      </c>
      <c r="K384" s="24">
        <f t="shared" si="3"/>
        <v>32.699759999999991</v>
      </c>
    </row>
    <row r="385" spans="1:11" ht="15.75" customHeight="1">
      <c r="A385" s="18">
        <v>45310</v>
      </c>
      <c r="B385" s="2">
        <v>1705602600</v>
      </c>
      <c r="C385" s="2">
        <v>0.76403399999999999</v>
      </c>
      <c r="D385" s="2">
        <v>0.50182800000000005</v>
      </c>
      <c r="E385" s="2">
        <v>122209766.5</v>
      </c>
      <c r="F385" s="2">
        <v>18770590.07</v>
      </c>
      <c r="G385" s="2">
        <v>3.2672539999999999</v>
      </c>
      <c r="H385" s="5">
        <v>89618.73</v>
      </c>
      <c r="I385" s="35">
        <f>IF(G385 &lt; 'v1_Algo_int_model_Jan23-Ap'!ntcr, 'v1_Algo_int_model_Jan23-Ap'!base_int*100, IF(G385 &gt; 'v1_Algo_int_model_Jan23-Ap'!ctcr, 'v1_Algo_int_model_Jan23-Ap'!upper_limit_int*100, ('v1_Algo_int_model_Jan23-Ap'!base_int + ((G385 - 'v1_Algo_int_model_Jan23-Ap'!ntcr) / ('v1_Algo_int_model_Jan23-Ap'!ctcr - 'v1_Algo_int_model_Jan23-Ap'!ntcr)) ^ 'v1_Algo_int_model_Jan23-Ap'!exponent * ('v1_Algo_int_model_Jan23-Ap'!upper_limit_int - 'v1_Algo_int_model_Jan23-Ap'!base_int)) * 100))</f>
        <v>30.460106666666665</v>
      </c>
      <c r="J385" s="23">
        <f t="shared" si="2"/>
        <v>0.95</v>
      </c>
      <c r="K385" s="24">
        <f t="shared" si="3"/>
        <v>28.937101333333331</v>
      </c>
    </row>
    <row r="386" spans="1:11" ht="15.75" customHeight="1">
      <c r="A386" s="18">
        <v>45311</v>
      </c>
      <c r="B386" s="2">
        <v>1705689000</v>
      </c>
      <c r="C386" s="2">
        <v>0.77297099999999996</v>
      </c>
      <c r="D386" s="2">
        <v>0.501556</v>
      </c>
      <c r="E386" s="2">
        <v>122434330.09999999</v>
      </c>
      <c r="F386" s="2">
        <v>18598668.949999999</v>
      </c>
      <c r="G386" s="2">
        <v>3.3017240000000001</v>
      </c>
      <c r="H386" s="5">
        <v>22903.86</v>
      </c>
      <c r="I386" s="35">
        <f>IF(G386 &lt; 'v1_Algo_int_model_Jan23-Ap'!ntcr, 'v1_Algo_int_model_Jan23-Ap'!base_int*100, IF(G386 &gt; 'v1_Algo_int_model_Jan23-Ap'!ctcr, 'v1_Algo_int_model_Jan23-Ap'!upper_limit_int*100, ('v1_Algo_int_model_Jan23-Ap'!base_int + ((G386 - 'v1_Algo_int_model_Jan23-Ap'!ntcr) / ('v1_Algo_int_model_Jan23-Ap'!ctcr - 'v1_Algo_int_model_Jan23-Ap'!ntcr)) ^ 'v1_Algo_int_model_Jan23-Ap'!exponent * ('v1_Algo_int_model_Jan23-Ap'!upper_limit_int - 'v1_Algo_int_model_Jan23-Ap'!base_int)) * 100))</f>
        <v>31.379306666666672</v>
      </c>
      <c r="J386" s="23">
        <f t="shared" si="2"/>
        <v>0.97537043101140852</v>
      </c>
      <c r="K386" s="24">
        <f t="shared" si="3"/>
        <v>30.606447868305835</v>
      </c>
    </row>
    <row r="387" spans="1:11" ht="15.75" customHeight="1">
      <c r="A387" s="18">
        <v>45312</v>
      </c>
      <c r="B387" s="2">
        <v>1705775400</v>
      </c>
      <c r="C387" s="2">
        <v>0.77391399999999999</v>
      </c>
      <c r="D387" s="2">
        <v>0.51421499999999998</v>
      </c>
      <c r="E387" s="2">
        <v>122725777.09999999</v>
      </c>
      <c r="F387" s="2">
        <v>18668292.800000001</v>
      </c>
      <c r="G387" s="2">
        <v>3.3804609999999999</v>
      </c>
      <c r="H387" s="5">
        <v>7130.4110000000001</v>
      </c>
      <c r="I387" s="35">
        <f>IF(G387 &lt; 'v1_Algo_int_model_Jan23-Ap'!ntcr, 'v1_Algo_int_model_Jan23-Ap'!base_int*100, IF(G387 &gt; 'v1_Algo_int_model_Jan23-Ap'!ctcr, 'v1_Algo_int_model_Jan23-Ap'!upper_limit_int*100, ('v1_Algo_int_model_Jan23-Ap'!base_int + ((G387 - 'v1_Algo_int_model_Jan23-Ap'!ntcr) / ('v1_Algo_int_model_Jan23-Ap'!ctcr - 'v1_Algo_int_model_Jan23-Ap'!ntcr)) ^ 'v1_Algo_int_model_Jan23-Ap'!exponent * ('v1_Algo_int_model_Jan23-Ap'!upper_limit_int - 'v1_Algo_int_model_Jan23-Ap'!base_int)) * 100))</f>
        <v>33.478960000000001</v>
      </c>
      <c r="J387" s="23">
        <f t="shared" si="2"/>
        <v>0.99236093939987913</v>
      </c>
      <c r="K387" s="24">
        <f t="shared" si="3"/>
        <v>33.22321219573098</v>
      </c>
    </row>
    <row r="388" spans="1:11" ht="15.75" customHeight="1">
      <c r="A388" s="18">
        <v>45313</v>
      </c>
      <c r="B388" s="2">
        <v>1705861800</v>
      </c>
      <c r="C388" s="2">
        <v>0.77228799999999997</v>
      </c>
      <c r="D388" s="2">
        <v>0.50359299999999996</v>
      </c>
      <c r="E388" s="2">
        <v>122722895.90000001</v>
      </c>
      <c r="F388" s="2">
        <v>18682612.510000002</v>
      </c>
      <c r="G388" s="2">
        <v>3.308017</v>
      </c>
      <c r="H388" s="5">
        <v>17667.669999999998</v>
      </c>
      <c r="I388" s="35">
        <f>IF(G388 &lt; 'v1_Algo_int_model_Jan23-Ap'!ntcr, 'v1_Algo_int_model_Jan23-Ap'!base_int*100, IF(G388 &gt; 'v1_Algo_int_model_Jan23-Ap'!ctcr, 'v1_Algo_int_model_Jan23-Ap'!upper_limit_int*100, ('v1_Algo_int_model_Jan23-Ap'!base_int + ((G388 - 'v1_Algo_int_model_Jan23-Ap'!ntcr) / ('v1_Algo_int_model_Jan23-Ap'!ctcr - 'v1_Algo_int_model_Jan23-Ap'!ntcr)) ^ 'v1_Algo_int_model_Jan23-Ap'!exponent * ('v1_Algo_int_model_Jan23-Ap'!upper_limit_int - 'v1_Algo_int_model_Jan23-Ap'!base_int)) * 100))</f>
        <v>31.54712</v>
      </c>
      <c r="J388" s="23">
        <f t="shared" si="2"/>
        <v>0.98108651026129967</v>
      </c>
      <c r="K388" s="24">
        <f t="shared" si="3"/>
        <v>30.950453869594451</v>
      </c>
    </row>
    <row r="389" spans="1:11" ht="15.75" customHeight="1">
      <c r="A389" s="18">
        <v>45314</v>
      </c>
      <c r="B389" s="2">
        <v>1705948200</v>
      </c>
      <c r="C389" s="2">
        <v>0.76884799999999998</v>
      </c>
      <c r="D389" s="2">
        <v>0.477238</v>
      </c>
      <c r="E389" s="2">
        <v>122657448.40000001</v>
      </c>
      <c r="F389" s="2">
        <v>18659627.960000001</v>
      </c>
      <c r="G389" s="2">
        <v>3.1370830000000001</v>
      </c>
      <c r="H389" s="5">
        <v>82770.080000000002</v>
      </c>
      <c r="I389" s="35">
        <f>IF(G389 &lt; 'v1_Algo_int_model_Jan23-Ap'!ntcr, 'v1_Algo_int_model_Jan23-Ap'!base_int*100, IF(G389 &gt; 'v1_Algo_int_model_Jan23-Ap'!ctcr, 'v1_Algo_int_model_Jan23-Ap'!upper_limit_int*100, ('v1_Algo_int_model_Jan23-Ap'!base_int + ((G389 - 'v1_Algo_int_model_Jan23-Ap'!ntcr) / ('v1_Algo_int_model_Jan23-Ap'!ctcr - 'v1_Algo_int_model_Jan23-Ap'!ntcr)) ^ 'v1_Algo_int_model_Jan23-Ap'!exponent * ('v1_Algo_int_model_Jan23-Ap'!upper_limit_int - 'v1_Algo_int_model_Jan23-Ap'!base_int)) * 100))</f>
        <v>26.988880000000005</v>
      </c>
      <c r="J389" s="23">
        <f t="shared" si="2"/>
        <v>0.95</v>
      </c>
      <c r="K389" s="24">
        <f t="shared" si="3"/>
        <v>25.639436000000003</v>
      </c>
    </row>
    <row r="390" spans="1:11" ht="15.75" customHeight="1">
      <c r="A390" s="18">
        <v>45315</v>
      </c>
      <c r="B390" s="2">
        <v>1706034600</v>
      </c>
      <c r="C390" s="2">
        <v>0.83165</v>
      </c>
      <c r="D390" s="2">
        <v>0.47706500000000002</v>
      </c>
      <c r="E390" s="2">
        <v>122736612.5</v>
      </c>
      <c r="F390" s="2">
        <v>18317877.030000001</v>
      </c>
      <c r="G390" s="2">
        <v>3.1965140000000001</v>
      </c>
      <c r="H390" s="5">
        <v>42747.76</v>
      </c>
      <c r="I390" s="35">
        <f>IF(G390 &lt; 'v1_Algo_int_model_Jan23-Ap'!ntcr, 'v1_Algo_int_model_Jan23-Ap'!base_int*100, IF(G390 &gt; 'v1_Algo_int_model_Jan23-Ap'!ctcr, 'v1_Algo_int_model_Jan23-Ap'!upper_limit_int*100, ('v1_Algo_int_model_Jan23-Ap'!base_int + ((G390 - 'v1_Algo_int_model_Jan23-Ap'!ntcr) / ('v1_Algo_int_model_Jan23-Ap'!ctcr - 'v1_Algo_int_model_Jan23-Ap'!ntcr)) ^ 'v1_Algo_int_model_Jan23-Ap'!exponent * ('v1_Algo_int_model_Jan23-Ap'!upper_limit_int - 'v1_Algo_int_model_Jan23-Ap'!base_int)) * 100))</f>
        <v>28.57370666666667</v>
      </c>
      <c r="J390" s="23">
        <f t="shared" si="2"/>
        <v>0.95332673111628596</v>
      </c>
      <c r="K390" s="24">
        <f t="shared" si="3"/>
        <v>27.240078372408963</v>
      </c>
    </row>
    <row r="391" spans="1:11" ht="15.75" customHeight="1">
      <c r="A391" s="18">
        <v>45316</v>
      </c>
      <c r="B391" s="2">
        <v>1706121000</v>
      </c>
      <c r="C391" s="2">
        <v>0.81415700000000002</v>
      </c>
      <c r="D391" s="2">
        <v>0.47685100000000002</v>
      </c>
      <c r="E391" s="2">
        <v>122728631.3</v>
      </c>
      <c r="F391" s="2">
        <v>18310595.09</v>
      </c>
      <c r="G391" s="2">
        <v>3.196142</v>
      </c>
      <c r="H391" s="5">
        <v>48857</v>
      </c>
      <c r="I391" s="35">
        <f>IF(G391 &lt; 'v1_Algo_int_model_Jan23-Ap'!ntcr, 'v1_Algo_int_model_Jan23-Ap'!base_int*100, IF(G391 &gt; 'v1_Algo_int_model_Jan23-Ap'!ctcr, 'v1_Algo_int_model_Jan23-Ap'!upper_limit_int*100, ('v1_Algo_int_model_Jan23-Ap'!base_int + ((G391 - 'v1_Algo_int_model_Jan23-Ap'!ntcr) / ('v1_Algo_int_model_Jan23-Ap'!ctcr - 'v1_Algo_int_model_Jan23-Ap'!ntcr)) ^ 'v1_Algo_int_model_Jan23-Ap'!exponent * ('v1_Algo_int_model_Jan23-Ap'!upper_limit_int - 'v1_Algo_int_model_Jan23-Ap'!base_int)) * 100))</f>
        <v>28.563786666666669</v>
      </c>
      <c r="J391" s="23">
        <f t="shared" si="2"/>
        <v>0.95</v>
      </c>
      <c r="K391" s="24">
        <f t="shared" si="3"/>
        <v>27.135597333333333</v>
      </c>
    </row>
    <row r="392" spans="1:11" ht="15.75" customHeight="1">
      <c r="A392" s="18">
        <v>45317</v>
      </c>
      <c r="B392" s="2">
        <v>1706207400</v>
      </c>
      <c r="C392" s="2">
        <v>0.81156499999999998</v>
      </c>
      <c r="D392" s="2">
        <v>0.466694</v>
      </c>
      <c r="E392" s="2">
        <v>122807045.7</v>
      </c>
      <c r="F392" s="2">
        <v>18338882.960000001</v>
      </c>
      <c r="G392" s="2">
        <v>3.125235</v>
      </c>
      <c r="H392" s="5">
        <v>78402.86</v>
      </c>
      <c r="I392" s="35">
        <f>IF(G392 &lt; 'v1_Algo_int_model_Jan23-Ap'!ntcr, 'v1_Algo_int_model_Jan23-Ap'!base_int*100, IF(G392 &gt; 'v1_Algo_int_model_Jan23-Ap'!ctcr, 'v1_Algo_int_model_Jan23-Ap'!upper_limit_int*100, ('v1_Algo_int_model_Jan23-Ap'!base_int + ((G392 - 'v1_Algo_int_model_Jan23-Ap'!ntcr) / ('v1_Algo_int_model_Jan23-Ap'!ctcr - 'v1_Algo_int_model_Jan23-Ap'!ntcr)) ^ 'v1_Algo_int_model_Jan23-Ap'!exponent * ('v1_Algo_int_model_Jan23-Ap'!upper_limit_int - 'v1_Algo_int_model_Jan23-Ap'!base_int)) * 100))</f>
        <v>26.672933333333336</v>
      </c>
      <c r="J392" s="23">
        <f t="shared" si="2"/>
        <v>0.95</v>
      </c>
      <c r="K392" s="24">
        <f t="shared" si="3"/>
        <v>25.33928666666667</v>
      </c>
    </row>
    <row r="393" spans="1:11" ht="15.75" customHeight="1">
      <c r="A393" s="18">
        <v>45318</v>
      </c>
      <c r="B393" s="2">
        <v>1706293800</v>
      </c>
      <c r="C393" s="2">
        <v>0.83386199999999999</v>
      </c>
      <c r="D393" s="2">
        <v>0.48461100000000001</v>
      </c>
      <c r="E393" s="2">
        <v>122823615.7</v>
      </c>
      <c r="F393" s="2">
        <v>18351508.940000001</v>
      </c>
      <c r="G393" s="2">
        <v>3.2434210000000001</v>
      </c>
      <c r="H393" s="5">
        <v>38426.44</v>
      </c>
      <c r="I393" s="35">
        <f>IF(G393 &lt; 'v1_Algo_int_model_Jan23-Ap'!ntcr, 'v1_Algo_int_model_Jan23-Ap'!base_int*100, IF(G393 &gt; 'v1_Algo_int_model_Jan23-Ap'!ctcr, 'v1_Algo_int_model_Jan23-Ap'!upper_limit_int*100, ('v1_Algo_int_model_Jan23-Ap'!base_int + ((G393 - 'v1_Algo_int_model_Jan23-Ap'!ntcr) / ('v1_Algo_int_model_Jan23-Ap'!ctcr - 'v1_Algo_int_model_Jan23-Ap'!ntcr)) ^ 'v1_Algo_int_model_Jan23-Ap'!exponent * ('v1_Algo_int_model_Jan23-Ap'!upper_limit_int - 'v1_Algo_int_model_Jan23-Ap'!base_int)) * 100))</f>
        <v>29.824559999999998</v>
      </c>
      <c r="J393" s="23">
        <f t="shared" si="2"/>
        <v>0.95812176521763448</v>
      </c>
      <c r="K393" s="24">
        <f t="shared" si="3"/>
        <v>28.575560074039252</v>
      </c>
    </row>
    <row r="394" spans="1:11" ht="15.75" customHeight="1">
      <c r="A394" s="18">
        <v>45319</v>
      </c>
      <c r="B394" s="2">
        <v>1706380200</v>
      </c>
      <c r="C394" s="2">
        <v>0.81785099999999999</v>
      </c>
      <c r="D394" s="2">
        <v>0.48628300000000002</v>
      </c>
      <c r="E394" s="2">
        <v>122546412.3</v>
      </c>
      <c r="F394" s="2">
        <v>18344203.670000002</v>
      </c>
      <c r="G394" s="2">
        <v>3.2485590000000002</v>
      </c>
      <c r="H394" s="5">
        <v>36449.49</v>
      </c>
      <c r="I394" s="35">
        <f>IF(G394 &lt; 'v1_Algo_int_model_Jan23-Ap'!ntcr, 'v1_Algo_int_model_Jan23-Ap'!base_int*100, IF(G394 &gt; 'v1_Algo_int_model_Jan23-Ap'!ctcr, 'v1_Algo_int_model_Jan23-Ap'!upper_limit_int*100, ('v1_Algo_int_model_Jan23-Ap'!base_int + ((G394 - 'v1_Algo_int_model_Jan23-Ap'!ntcr) / ('v1_Algo_int_model_Jan23-Ap'!ctcr - 'v1_Algo_int_model_Jan23-Ap'!ntcr)) ^ 'v1_Algo_int_model_Jan23-Ap'!exponent * ('v1_Algo_int_model_Jan23-Ap'!upper_limit_int - 'v1_Algo_int_model_Jan23-Ap'!base_int)) * 100))</f>
        <v>29.961573333333334</v>
      </c>
      <c r="J394" s="23">
        <f t="shared" si="2"/>
        <v>0.96026048265086672</v>
      </c>
      <c r="K394" s="24">
        <f t="shared" si="3"/>
        <v>28.770914870046006</v>
      </c>
    </row>
    <row r="395" spans="1:11" ht="15.75" customHeight="1">
      <c r="A395" s="18">
        <v>45320</v>
      </c>
      <c r="B395" s="2">
        <v>1706466600</v>
      </c>
      <c r="C395" s="2">
        <v>0.80153700000000005</v>
      </c>
      <c r="D395" s="2">
        <v>0.489757</v>
      </c>
      <c r="E395" s="2">
        <v>122555731</v>
      </c>
      <c r="F395" s="2">
        <v>18399027.190000001</v>
      </c>
      <c r="G395" s="2">
        <v>3.2622659999999999</v>
      </c>
      <c r="H395" s="5">
        <v>37912.53</v>
      </c>
      <c r="I395" s="35">
        <f>IF(G395 &lt; 'v1_Algo_int_model_Jan23-Ap'!ntcr, 'v1_Algo_int_model_Jan23-Ap'!base_int*100, IF(G395 &gt; 'v1_Algo_int_model_Jan23-Ap'!ctcr, 'v1_Algo_int_model_Jan23-Ap'!upper_limit_int*100, ('v1_Algo_int_model_Jan23-Ap'!base_int + ((G395 - 'v1_Algo_int_model_Jan23-Ap'!ntcr) / ('v1_Algo_int_model_Jan23-Ap'!ctcr - 'v1_Algo_int_model_Jan23-Ap'!ntcr)) ^ 'v1_Algo_int_model_Jan23-Ap'!exponent * ('v1_Algo_int_model_Jan23-Ap'!upper_limit_int - 'v1_Algo_int_model_Jan23-Ap'!base_int)) * 100))</f>
        <v>30.327093333333334</v>
      </c>
      <c r="J395" s="23">
        <f t="shared" si="2"/>
        <v>0.9587885494069972</v>
      </c>
      <c r="K395" s="24">
        <f t="shared" si="3"/>
        <v>29.077269824797284</v>
      </c>
    </row>
    <row r="396" spans="1:11" ht="15.75" customHeight="1">
      <c r="A396" s="18">
        <v>45321</v>
      </c>
      <c r="B396" s="2">
        <v>1706553000</v>
      </c>
      <c r="C396" s="2">
        <v>0.83508300000000002</v>
      </c>
      <c r="D396" s="2">
        <v>0.52546899999999996</v>
      </c>
      <c r="E396" s="2">
        <v>122535748.2</v>
      </c>
      <c r="F396" s="2">
        <v>18422924.530000001</v>
      </c>
      <c r="G396" s="2">
        <v>3.4950329999999998</v>
      </c>
      <c r="H396" s="5">
        <v>6164.3410000000003</v>
      </c>
      <c r="I396" s="35">
        <f>IF(G396 &lt; 'v1_Algo_int_model_Jan23-Ap'!ntcr, 'v1_Algo_int_model_Jan23-Ap'!base_int*100, IF(G396 &gt; 'v1_Algo_int_model_Jan23-Ap'!ctcr, 'v1_Algo_int_model_Jan23-Ap'!upper_limit_int*100, ('v1_Algo_int_model_Jan23-Ap'!base_int + ((G396 - 'v1_Algo_int_model_Jan23-Ap'!ntcr) / ('v1_Algo_int_model_Jan23-Ap'!ctcr - 'v1_Algo_int_model_Jan23-Ap'!ntcr)) ^ 'v1_Algo_int_model_Jan23-Ap'!exponent * ('v1_Algo_int_model_Jan23-Ap'!upper_limit_int - 'v1_Algo_int_model_Jan23-Ap'!base_int)) * 100))</f>
        <v>36.534213333333334</v>
      </c>
      <c r="J396" s="23">
        <f t="shared" si="2"/>
        <v>0.99330796694090351</v>
      </c>
      <c r="K396" s="24">
        <f t="shared" si="3"/>
        <v>36.289725169918583</v>
      </c>
    </row>
    <row r="397" spans="1:11" ht="15.75" customHeight="1">
      <c r="A397" s="18">
        <v>45322</v>
      </c>
      <c r="B397" s="2">
        <v>1706639400</v>
      </c>
      <c r="C397" s="2">
        <v>0.83744099999999999</v>
      </c>
      <c r="D397" s="2">
        <v>0.51474600000000004</v>
      </c>
      <c r="E397" s="2">
        <v>122550569.2</v>
      </c>
      <c r="F397" s="2">
        <v>18548024.699999999</v>
      </c>
      <c r="G397" s="2">
        <v>3.4010310000000001</v>
      </c>
      <c r="H397" s="5">
        <v>47165.34</v>
      </c>
      <c r="I397" s="35">
        <f>IF(G397 &lt; 'v1_Algo_int_model_Jan23-Ap'!ntcr, 'v1_Algo_int_model_Jan23-Ap'!base_int*100, IF(G397 &gt; 'v1_Algo_int_model_Jan23-Ap'!ctcr, 'v1_Algo_int_model_Jan23-Ap'!upper_limit_int*100, ('v1_Algo_int_model_Jan23-Ap'!base_int + ((G397 - 'v1_Algo_int_model_Jan23-Ap'!ntcr) / ('v1_Algo_int_model_Jan23-Ap'!ctcr - 'v1_Algo_int_model_Jan23-Ap'!ntcr)) ^ 'v1_Algo_int_model_Jan23-Ap'!exponent * ('v1_Algo_int_model_Jan23-Ap'!upper_limit_int - 'v1_Algo_int_model_Jan23-Ap'!base_int)) * 100))</f>
        <v>34.027493333333339</v>
      </c>
      <c r="J397" s="23">
        <f t="shared" si="2"/>
        <v>0.95</v>
      </c>
      <c r="K397" s="24">
        <f t="shared" si="3"/>
        <v>32.326118666666673</v>
      </c>
    </row>
    <row r="398" spans="1:11" ht="15.75" customHeight="1">
      <c r="A398" s="18">
        <v>45323</v>
      </c>
      <c r="B398" s="2">
        <v>1706725800</v>
      </c>
      <c r="C398" s="2">
        <v>0.81152400000000002</v>
      </c>
      <c r="D398" s="2">
        <v>0.49778899999999998</v>
      </c>
      <c r="E398" s="2">
        <v>122627968.5</v>
      </c>
      <c r="F398" s="2">
        <v>18586720.5</v>
      </c>
      <c r="G398" s="2">
        <v>3.2842190000000002</v>
      </c>
      <c r="H398" s="5">
        <v>85480.87</v>
      </c>
      <c r="I398" s="35">
        <f>IF(G398 &lt; 'v1_Algo_int_model_Jan23-Ap'!ntcr, 'v1_Algo_int_model_Jan23-Ap'!base_int*100, IF(G398 &gt; 'v1_Algo_int_model_Jan23-Ap'!ctcr, 'v1_Algo_int_model_Jan23-Ap'!upper_limit_int*100, ('v1_Algo_int_model_Jan23-Ap'!base_int + ((G398 - 'v1_Algo_int_model_Jan23-Ap'!ntcr) / ('v1_Algo_int_model_Jan23-Ap'!ctcr - 'v1_Algo_int_model_Jan23-Ap'!ntcr)) ^ 'v1_Algo_int_model_Jan23-Ap'!exponent * ('v1_Algo_int_model_Jan23-Ap'!upper_limit_int - 'v1_Algo_int_model_Jan23-Ap'!base_int)) * 100))</f>
        <v>30.912506666666673</v>
      </c>
      <c r="J398" s="23">
        <f t="shared" si="2"/>
        <v>0.95</v>
      </c>
      <c r="K398" s="24">
        <f t="shared" si="3"/>
        <v>29.366881333333339</v>
      </c>
    </row>
    <row r="399" spans="1:11" ht="15.75" customHeight="1">
      <c r="A399" s="18">
        <v>45324</v>
      </c>
      <c r="B399" s="2">
        <v>1706812200</v>
      </c>
      <c r="C399" s="2">
        <v>0.82848200000000005</v>
      </c>
      <c r="D399" s="2">
        <v>0.50548199999999999</v>
      </c>
      <c r="E399" s="2">
        <v>122662518.90000001</v>
      </c>
      <c r="F399" s="2">
        <v>18594552.940000001</v>
      </c>
      <c r="G399" s="2">
        <v>3.3345090000000002</v>
      </c>
      <c r="H399" s="5">
        <v>66781.62</v>
      </c>
      <c r="I399" s="35">
        <f>IF(G399 &lt; 'v1_Algo_int_model_Jan23-Ap'!ntcr, 'v1_Algo_int_model_Jan23-Ap'!base_int*100, IF(G399 &gt; 'v1_Algo_int_model_Jan23-Ap'!ctcr, 'v1_Algo_int_model_Jan23-Ap'!upper_limit_int*100, ('v1_Algo_int_model_Jan23-Ap'!base_int + ((G399 - 'v1_Algo_int_model_Jan23-Ap'!ntcr) / ('v1_Algo_int_model_Jan23-Ap'!ctcr - 'v1_Algo_int_model_Jan23-Ap'!ntcr)) ^ 'v1_Algo_int_model_Jan23-Ap'!exponent * ('v1_Algo_int_model_Jan23-Ap'!upper_limit_int - 'v1_Algo_int_model_Jan23-Ap'!base_int)) * 100))</f>
        <v>32.253573333333343</v>
      </c>
      <c r="J399" s="23">
        <f t="shared" si="2"/>
        <v>0.95</v>
      </c>
      <c r="K399" s="24">
        <f t="shared" si="3"/>
        <v>30.640894666666675</v>
      </c>
    </row>
    <row r="400" spans="1:11" ht="15.75" customHeight="1">
      <c r="A400" s="18">
        <v>45325</v>
      </c>
      <c r="B400" s="2">
        <v>1706898600</v>
      </c>
      <c r="C400" s="2">
        <v>0.82261200000000001</v>
      </c>
      <c r="D400" s="2">
        <v>0.51416300000000004</v>
      </c>
      <c r="E400" s="2">
        <v>122697796</v>
      </c>
      <c r="F400" s="2">
        <v>18616885.699999999</v>
      </c>
      <c r="G400" s="2">
        <v>3.3886799999999999</v>
      </c>
      <c r="H400" s="5">
        <v>51279.07</v>
      </c>
      <c r="I400" s="35">
        <f>IF(G400 &lt; 'v1_Algo_int_model_Jan23-Ap'!ntcr, 'v1_Algo_int_model_Jan23-Ap'!base_int*100, IF(G400 &gt; 'v1_Algo_int_model_Jan23-Ap'!ctcr, 'v1_Algo_int_model_Jan23-Ap'!upper_limit_int*100, ('v1_Algo_int_model_Jan23-Ap'!base_int + ((G400 - 'v1_Algo_int_model_Jan23-Ap'!ntcr) / ('v1_Algo_int_model_Jan23-Ap'!ctcr - 'v1_Algo_int_model_Jan23-Ap'!ntcr)) ^ 'v1_Algo_int_model_Jan23-Ap'!exponent * ('v1_Algo_int_model_Jan23-Ap'!upper_limit_int - 'v1_Algo_int_model_Jan23-Ap'!base_int)) * 100))</f>
        <v>33.698133333333338</v>
      </c>
      <c r="J400" s="23">
        <f t="shared" si="2"/>
        <v>0.95</v>
      </c>
      <c r="K400" s="24">
        <f t="shared" si="3"/>
        <v>32.013226666666668</v>
      </c>
    </row>
    <row r="401" spans="1:11" ht="15.75" customHeight="1">
      <c r="A401" s="18">
        <v>45326</v>
      </c>
      <c r="B401" s="2">
        <v>1706985000</v>
      </c>
      <c r="C401" s="2">
        <v>0.81410899999999997</v>
      </c>
      <c r="D401" s="2">
        <v>0.51233700000000004</v>
      </c>
      <c r="E401" s="2">
        <v>122707844.40000001</v>
      </c>
      <c r="F401" s="2">
        <v>18634212.899999999</v>
      </c>
      <c r="G401" s="2">
        <v>3.3737819999999998</v>
      </c>
      <c r="H401" s="5">
        <v>54754.16</v>
      </c>
      <c r="I401" s="35">
        <f>IF(G401 &lt; 'v1_Algo_int_model_Jan23-Ap'!ntcr, 'v1_Algo_int_model_Jan23-Ap'!base_int*100, IF(G401 &gt; 'v1_Algo_int_model_Jan23-Ap'!ctcr, 'v1_Algo_int_model_Jan23-Ap'!upper_limit_int*100, ('v1_Algo_int_model_Jan23-Ap'!base_int + ((G401 - 'v1_Algo_int_model_Jan23-Ap'!ntcr) / ('v1_Algo_int_model_Jan23-Ap'!ctcr - 'v1_Algo_int_model_Jan23-Ap'!ntcr)) ^ 'v1_Algo_int_model_Jan23-Ap'!exponent * ('v1_Algo_int_model_Jan23-Ap'!upper_limit_int - 'v1_Algo_int_model_Jan23-Ap'!base_int)) * 100))</f>
        <v>33.300853333333329</v>
      </c>
      <c r="J401" s="23">
        <f t="shared" si="2"/>
        <v>0.95</v>
      </c>
      <c r="K401" s="24">
        <f t="shared" si="3"/>
        <v>31.635810666666661</v>
      </c>
    </row>
    <row r="402" spans="1:11" ht="15.75" customHeight="1">
      <c r="A402" s="18">
        <v>45327</v>
      </c>
      <c r="B402" s="2">
        <v>1707071400</v>
      </c>
      <c r="C402" s="2">
        <v>0.79778499999999997</v>
      </c>
      <c r="D402" s="2">
        <v>0.49490200000000001</v>
      </c>
      <c r="E402" s="2">
        <v>122727397.40000001</v>
      </c>
      <c r="F402" s="2">
        <v>18643111.050000001</v>
      </c>
      <c r="G402" s="2">
        <v>3.2579340000000001</v>
      </c>
      <c r="H402" s="5">
        <v>87762.71</v>
      </c>
      <c r="I402" s="35">
        <f>IF(G402 &lt; 'v1_Algo_int_model_Jan23-Ap'!ntcr, 'v1_Algo_int_model_Jan23-Ap'!base_int*100, IF(G402 &gt; 'v1_Algo_int_model_Jan23-Ap'!ctcr, 'v1_Algo_int_model_Jan23-Ap'!upper_limit_int*100, ('v1_Algo_int_model_Jan23-Ap'!base_int + ((G402 - 'v1_Algo_int_model_Jan23-Ap'!ntcr) / ('v1_Algo_int_model_Jan23-Ap'!ctcr - 'v1_Algo_int_model_Jan23-Ap'!ntcr)) ^ 'v1_Algo_int_model_Jan23-Ap'!exponent * ('v1_Algo_int_model_Jan23-Ap'!upper_limit_int - 'v1_Algo_int_model_Jan23-Ap'!base_int)) * 100))</f>
        <v>30.211573333333337</v>
      </c>
      <c r="J402" s="23">
        <f t="shared" si="2"/>
        <v>0.95</v>
      </c>
      <c r="K402" s="24">
        <f t="shared" si="3"/>
        <v>28.70099466666667</v>
      </c>
    </row>
    <row r="403" spans="1:11" ht="15.75" customHeight="1">
      <c r="A403" s="18">
        <v>45328</v>
      </c>
      <c r="B403" s="2">
        <v>1707157800</v>
      </c>
      <c r="C403" s="2">
        <v>0.79891599999999996</v>
      </c>
      <c r="D403" s="2">
        <v>0.49336799999999997</v>
      </c>
      <c r="E403" s="2">
        <v>122710480.09999999</v>
      </c>
      <c r="F403" s="2">
        <v>18639378.27</v>
      </c>
      <c r="G403" s="2">
        <v>3.2480389999999999</v>
      </c>
      <c r="H403" s="5">
        <v>89737.64</v>
      </c>
      <c r="I403" s="35">
        <f>IF(G403 &lt; 'v1_Algo_int_model_Jan23-Ap'!ntcr, 'v1_Algo_int_model_Jan23-Ap'!base_int*100, IF(G403 &gt; 'v1_Algo_int_model_Jan23-Ap'!ctcr, 'v1_Algo_int_model_Jan23-Ap'!upper_limit_int*100, ('v1_Algo_int_model_Jan23-Ap'!base_int + ((G403 - 'v1_Algo_int_model_Jan23-Ap'!ntcr) / ('v1_Algo_int_model_Jan23-Ap'!ctcr - 'v1_Algo_int_model_Jan23-Ap'!ntcr)) ^ 'v1_Algo_int_model_Jan23-Ap'!exponent * ('v1_Algo_int_model_Jan23-Ap'!upper_limit_int - 'v1_Algo_int_model_Jan23-Ap'!base_int)) * 100))</f>
        <v>29.947706666666662</v>
      </c>
      <c r="J403" s="23">
        <f t="shared" si="2"/>
        <v>0.95</v>
      </c>
      <c r="K403" s="24">
        <f t="shared" si="3"/>
        <v>28.450321333333328</v>
      </c>
    </row>
    <row r="404" spans="1:11" ht="15.75" customHeight="1">
      <c r="A404" s="18">
        <v>45329</v>
      </c>
      <c r="B404" s="2">
        <v>1707244200</v>
      </c>
      <c r="C404" s="2">
        <v>0.79478899999999997</v>
      </c>
      <c r="D404" s="2">
        <v>0.49844100000000002</v>
      </c>
      <c r="E404" s="2">
        <v>122690876</v>
      </c>
      <c r="F404" s="2">
        <v>18661254.890000001</v>
      </c>
      <c r="G404" s="2">
        <v>3.277066</v>
      </c>
      <c r="H404" s="5">
        <v>79827.55</v>
      </c>
      <c r="I404" s="35">
        <f>IF(G404 &lt; 'v1_Algo_int_model_Jan23-Ap'!ntcr, 'v1_Algo_int_model_Jan23-Ap'!base_int*100, IF(G404 &gt; 'v1_Algo_int_model_Jan23-Ap'!ctcr, 'v1_Algo_int_model_Jan23-Ap'!upper_limit_int*100, ('v1_Algo_int_model_Jan23-Ap'!base_int + ((G404 - 'v1_Algo_int_model_Jan23-Ap'!ntcr) / ('v1_Algo_int_model_Jan23-Ap'!ctcr - 'v1_Algo_int_model_Jan23-Ap'!ntcr)) ^ 'v1_Algo_int_model_Jan23-Ap'!exponent * ('v1_Algo_int_model_Jan23-Ap'!upper_limit_int - 'v1_Algo_int_model_Jan23-Ap'!base_int)) * 100))</f>
        <v>30.721760000000003</v>
      </c>
      <c r="J404" s="23">
        <f t="shared" si="2"/>
        <v>0.95</v>
      </c>
      <c r="K404" s="24">
        <f t="shared" si="3"/>
        <v>29.185672</v>
      </c>
    </row>
    <row r="405" spans="1:11" ht="15.75" customHeight="1">
      <c r="A405" s="18">
        <v>45330</v>
      </c>
      <c r="B405" s="2">
        <v>1707330600</v>
      </c>
      <c r="C405" s="2">
        <v>0.79165200000000002</v>
      </c>
      <c r="D405" s="2">
        <v>0.50167700000000004</v>
      </c>
      <c r="E405" s="2">
        <v>122725087.7</v>
      </c>
      <c r="F405" s="2">
        <v>18680172.02</v>
      </c>
      <c r="G405" s="2">
        <v>3.2959200000000002</v>
      </c>
      <c r="H405" s="5">
        <v>41068.31</v>
      </c>
      <c r="I405" s="35">
        <f>IF(G405 &lt; 'v1_Algo_int_model_Jan23-Ap'!ntcr, 'v1_Algo_int_model_Jan23-Ap'!base_int*100, IF(G405 &gt; 'v1_Algo_int_model_Jan23-Ap'!ctcr, 'v1_Algo_int_model_Jan23-Ap'!upper_limit_int*100, ('v1_Algo_int_model_Jan23-Ap'!base_int + ((G405 - 'v1_Algo_int_model_Jan23-Ap'!ntcr) / ('v1_Algo_int_model_Jan23-Ap'!ctcr - 'v1_Algo_int_model_Jan23-Ap'!ntcr)) ^ 'v1_Algo_int_model_Jan23-Ap'!exponent * ('v1_Algo_int_model_Jan23-Ap'!upper_limit_int - 'v1_Algo_int_model_Jan23-Ap'!base_int)) * 100))</f>
        <v>31.224533333333337</v>
      </c>
      <c r="J405" s="23">
        <f t="shared" si="2"/>
        <v>0.95603005159049925</v>
      </c>
      <c r="K405" s="24">
        <f t="shared" si="3"/>
        <v>29.851592213555932</v>
      </c>
    </row>
    <row r="406" spans="1:11" ht="15.75" customHeight="1">
      <c r="A406" s="18">
        <v>45331</v>
      </c>
      <c r="B406" s="2">
        <v>1707417000</v>
      </c>
      <c r="C406" s="2">
        <v>0.81474999999999997</v>
      </c>
      <c r="D406" s="2">
        <v>0.52854000000000001</v>
      </c>
      <c r="E406" s="2">
        <v>122921189.7</v>
      </c>
      <c r="F406" s="2">
        <v>18763740.5</v>
      </c>
      <c r="G406" s="2">
        <v>3.4624630000000001</v>
      </c>
      <c r="H406" s="5">
        <v>15252.86</v>
      </c>
      <c r="I406" s="35">
        <f>IF(G406 &lt; 'v1_Algo_int_model_Jan23-Ap'!ntcr, 'v1_Algo_int_model_Jan23-Ap'!base_int*100, IF(G406 &gt; 'v1_Algo_int_model_Jan23-Ap'!ctcr, 'v1_Algo_int_model_Jan23-Ap'!upper_limit_int*100, ('v1_Algo_int_model_Jan23-Ap'!base_int + ((G406 - 'v1_Algo_int_model_Jan23-Ap'!ntcr) / ('v1_Algo_int_model_Jan23-Ap'!ctcr - 'v1_Algo_int_model_Jan23-Ap'!ntcr)) ^ 'v1_Algo_int_model_Jan23-Ap'!exponent * ('v1_Algo_int_model_Jan23-Ap'!upper_limit_int - 'v1_Algo_int_model_Jan23-Ap'!base_int)) * 100))</f>
        <v>35.665680000000002</v>
      </c>
      <c r="J406" s="23">
        <f t="shared" si="2"/>
        <v>0.9837421968183796</v>
      </c>
      <c r="K406" s="24">
        <f t="shared" si="3"/>
        <v>35.085834394221344</v>
      </c>
    </row>
    <row r="407" spans="1:11" ht="15.75" customHeight="1">
      <c r="A407" s="18">
        <v>45332</v>
      </c>
      <c r="B407" s="2">
        <v>1707503400</v>
      </c>
      <c r="C407" s="2">
        <v>0.79313299999999998</v>
      </c>
      <c r="D407" s="2">
        <v>0.54078999999999999</v>
      </c>
      <c r="E407" s="2">
        <v>123116230</v>
      </c>
      <c r="F407" s="2">
        <v>18974147.609999999</v>
      </c>
      <c r="G407" s="2">
        <v>3.5089860000000002</v>
      </c>
      <c r="H407" s="5">
        <v>3743.9380000000001</v>
      </c>
      <c r="I407" s="35">
        <f>IF(G407 &lt; 'v1_Algo_int_model_Jan23-Ap'!ntcr, 'v1_Algo_int_model_Jan23-Ap'!base_int*100, IF(G407 &gt; 'v1_Algo_int_model_Jan23-Ap'!ctcr, 'v1_Algo_int_model_Jan23-Ap'!upper_limit_int*100, ('v1_Algo_int_model_Jan23-Ap'!base_int + ((G407 - 'v1_Algo_int_model_Jan23-Ap'!ntcr) / ('v1_Algo_int_model_Jan23-Ap'!ctcr - 'v1_Algo_int_model_Jan23-Ap'!ntcr)) ^ 'v1_Algo_int_model_Jan23-Ap'!exponent * ('v1_Algo_int_model_Jan23-Ap'!upper_limit_int - 'v1_Algo_int_model_Jan23-Ap'!base_int)) * 100))</f>
        <v>36.906293333333338</v>
      </c>
      <c r="J407" s="23">
        <f t="shared" si="2"/>
        <v>0.99605364301263599</v>
      </c>
      <c r="K407" s="24">
        <f t="shared" si="3"/>
        <v>36.760647924759631</v>
      </c>
    </row>
    <row r="408" spans="1:11" ht="15.75" customHeight="1">
      <c r="A408" s="18">
        <v>45333</v>
      </c>
      <c r="B408" s="2">
        <v>1707589800</v>
      </c>
      <c r="C408" s="2">
        <v>0.766239</v>
      </c>
      <c r="D408" s="2">
        <v>0.55069199999999996</v>
      </c>
      <c r="E408" s="2">
        <v>123077373.7</v>
      </c>
      <c r="F408" s="2">
        <v>19070287.84</v>
      </c>
      <c r="G408" s="2">
        <v>3.5541010000000002</v>
      </c>
      <c r="H408" s="5">
        <v>4108.6850000000004</v>
      </c>
      <c r="I408" s="35">
        <f>IF(G408 &lt; 'v1_Algo_int_model_Jan23-Ap'!ntcr, 'v1_Algo_int_model_Jan23-Ap'!base_int*100, IF(G408 &gt; 'v1_Algo_int_model_Jan23-Ap'!ctcr, 'v1_Algo_int_model_Jan23-Ap'!upper_limit_int*100, ('v1_Algo_int_model_Jan23-Ap'!base_int + ((G408 - 'v1_Algo_int_model_Jan23-Ap'!ntcr) / ('v1_Algo_int_model_Jan23-Ap'!ctcr - 'v1_Algo_int_model_Jan23-Ap'!ntcr)) ^ 'v1_Algo_int_model_Jan23-Ap'!exponent * ('v1_Algo_int_model_Jan23-Ap'!upper_limit_int - 'v1_Algo_int_model_Jan23-Ap'!base_int)) * 100))</f>
        <v>38.109360000000002</v>
      </c>
      <c r="J408" s="23">
        <f t="shared" si="2"/>
        <v>0.99569100893025642</v>
      </c>
      <c r="K408" s="24">
        <f t="shared" si="3"/>
        <v>37.94514710808636</v>
      </c>
    </row>
    <row r="409" spans="1:11" ht="15.75" customHeight="1">
      <c r="A409" s="18">
        <v>45334</v>
      </c>
      <c r="B409" s="2">
        <v>1707676200</v>
      </c>
      <c r="C409" s="2">
        <v>0.76377799999999996</v>
      </c>
      <c r="D409" s="2">
        <v>0.54076999999999997</v>
      </c>
      <c r="E409" s="2">
        <v>123147231</v>
      </c>
      <c r="F409" s="2">
        <v>19192155.760000002</v>
      </c>
      <c r="G409" s="2">
        <v>3.4698720000000001</v>
      </c>
      <c r="H409" s="5">
        <v>19920.32</v>
      </c>
      <c r="I409" s="35">
        <f>IF(G409 &lt; 'v1_Algo_int_model_Jan23-Ap'!ntcr, 'v1_Algo_int_model_Jan23-Ap'!base_int*100, IF(G409 &gt; 'v1_Algo_int_model_Jan23-Ap'!ctcr, 'v1_Algo_int_model_Jan23-Ap'!upper_limit_int*100, ('v1_Algo_int_model_Jan23-Ap'!base_int + ((G409 - 'v1_Algo_int_model_Jan23-Ap'!ntcr) / ('v1_Algo_int_model_Jan23-Ap'!ctcr - 'v1_Algo_int_model_Jan23-Ap'!ntcr)) ^ 'v1_Algo_int_model_Jan23-Ap'!exponent * ('v1_Algo_int_model_Jan23-Ap'!upper_limit_int - 'v1_Algo_int_model_Jan23-Ap'!base_int)) * 100))</f>
        <v>35.863253333333333</v>
      </c>
      <c r="J409" s="23">
        <f t="shared" si="2"/>
        <v>0.97924118556653483</v>
      </c>
      <c r="K409" s="24">
        <f t="shared" si="3"/>
        <v>35.118774712406314</v>
      </c>
    </row>
    <row r="410" spans="1:11" ht="15.75" customHeight="1">
      <c r="A410" s="18">
        <v>45335</v>
      </c>
      <c r="B410" s="2">
        <v>1707762600</v>
      </c>
      <c r="C410" s="2">
        <v>0.76752200000000004</v>
      </c>
      <c r="D410" s="2">
        <v>0.56017899999999998</v>
      </c>
      <c r="E410" s="2">
        <v>123104676.90000001</v>
      </c>
      <c r="F410" s="2">
        <v>19215482.260000002</v>
      </c>
      <c r="G410" s="2">
        <v>3.5888070000000001</v>
      </c>
      <c r="H410" s="5">
        <v>595.71550000000002</v>
      </c>
      <c r="I410" s="35">
        <f>IF(G410 &lt; 'v1_Algo_int_model_Jan23-Ap'!ntcr, 'v1_Algo_int_model_Jan23-Ap'!base_int*100, IF(G410 &gt; 'v1_Algo_int_model_Jan23-Ap'!ctcr, 'v1_Algo_int_model_Jan23-Ap'!upper_limit_int*100, ('v1_Algo_int_model_Jan23-Ap'!base_int + ((G410 - 'v1_Algo_int_model_Jan23-Ap'!ntcr) / ('v1_Algo_int_model_Jan23-Ap'!ctcr - 'v1_Algo_int_model_Jan23-Ap'!ntcr)) ^ 'v1_Algo_int_model_Jan23-Ap'!exponent * ('v1_Algo_int_model_Jan23-Ap'!upper_limit_int - 'v1_Algo_int_model_Jan23-Ap'!base_int)) * 100))</f>
        <v>39.034853333333345</v>
      </c>
      <c r="J410" s="23">
        <f t="shared" si="2"/>
        <v>0.99937996299864917</v>
      </c>
      <c r="K410" s="24">
        <f t="shared" si="3"/>
        <v>39.010650279924377</v>
      </c>
    </row>
    <row r="411" spans="1:11" ht="15.75" customHeight="1">
      <c r="A411" s="18">
        <v>45336</v>
      </c>
      <c r="B411" s="2">
        <v>1707849000</v>
      </c>
      <c r="C411" s="2">
        <v>0.74515500000000001</v>
      </c>
      <c r="D411" s="2">
        <v>0.54552599999999996</v>
      </c>
      <c r="E411" s="2">
        <v>123139116.90000001</v>
      </c>
      <c r="F411" s="2">
        <v>19262167.899999999</v>
      </c>
      <c r="G411" s="2">
        <v>3.4874369999999999</v>
      </c>
      <c r="H411" s="5">
        <v>5308.6670000000004</v>
      </c>
      <c r="I411" s="35">
        <f>IF(G411 &lt; 'v1_Algo_int_model_Jan23-Ap'!ntcr, 'v1_Algo_int_model_Jan23-Ap'!base_int*100, IF(G411 &gt; 'v1_Algo_int_model_Jan23-Ap'!ctcr, 'v1_Algo_int_model_Jan23-Ap'!upper_limit_int*100, ('v1_Algo_int_model_Jan23-Ap'!base_int + ((G411 - 'v1_Algo_int_model_Jan23-Ap'!ntcr) / ('v1_Algo_int_model_Jan23-Ap'!ctcr - 'v1_Algo_int_model_Jan23-Ap'!ntcr)) ^ 'v1_Algo_int_model_Jan23-Ap'!exponent * ('v1_Algo_int_model_Jan23-Ap'!upper_limit_int - 'v1_Algo_int_model_Jan23-Ap'!base_int)) * 100))</f>
        <v>36.331653333333335</v>
      </c>
      <c r="J411" s="23">
        <f t="shared" si="2"/>
        <v>0.99448798595510113</v>
      </c>
      <c r="K411" s="24">
        <f t="shared" si="3"/>
        <v>36.131392749885606</v>
      </c>
    </row>
    <row r="412" spans="1:11" ht="15.75" customHeight="1">
      <c r="A412" s="18">
        <v>45337</v>
      </c>
      <c r="B412" s="2">
        <v>1707935400</v>
      </c>
      <c r="C412" s="2">
        <v>0.79213100000000003</v>
      </c>
      <c r="D412" s="2">
        <v>0.57635099999999995</v>
      </c>
      <c r="E412" s="2">
        <v>123110240.2</v>
      </c>
      <c r="F412" s="2">
        <v>19358803.050000001</v>
      </c>
      <c r="G412" s="2">
        <v>3.6652429999999998</v>
      </c>
      <c r="H412" s="5">
        <v>1.2029049999999999</v>
      </c>
      <c r="I412" s="35">
        <f>IF(G412 &lt; 'v1_Algo_int_model_Jan23-Ap'!ntcr, 'v1_Algo_int_model_Jan23-Ap'!base_int*100, IF(G412 &gt; 'v1_Algo_int_model_Jan23-Ap'!ctcr, 'v1_Algo_int_model_Jan23-Ap'!upper_limit_int*100, ('v1_Algo_int_model_Jan23-Ap'!base_int + ((G412 - 'v1_Algo_int_model_Jan23-Ap'!ntcr) / ('v1_Algo_int_model_Jan23-Ap'!ctcr - 'v1_Algo_int_model_Jan23-Ap'!ntcr)) ^ 'v1_Algo_int_model_Jan23-Ap'!exponent * ('v1_Algo_int_model_Jan23-Ap'!upper_limit_int - 'v1_Algo_int_model_Jan23-Ap'!base_int)) * 100))</f>
        <v>41.073146666666659</v>
      </c>
      <c r="J412" s="23">
        <f t="shared" si="2"/>
        <v>0.99999875725271148</v>
      </c>
      <c r="K412" s="24">
        <f t="shared" si="3"/>
        <v>41.073095623125006</v>
      </c>
    </row>
    <row r="413" spans="1:11" ht="15.75" customHeight="1">
      <c r="A413" s="18">
        <v>45338</v>
      </c>
      <c r="B413" s="2">
        <v>1708021800</v>
      </c>
      <c r="C413" s="2">
        <v>0.80528900000000003</v>
      </c>
      <c r="D413" s="2">
        <v>0.60791499999999998</v>
      </c>
      <c r="E413" s="2">
        <v>123001078</v>
      </c>
      <c r="F413" s="2">
        <v>19445845.629999999</v>
      </c>
      <c r="G413" s="2">
        <v>3.845253</v>
      </c>
      <c r="H413" s="5">
        <v>0</v>
      </c>
      <c r="I413" s="35">
        <f>IF(G413 &lt; 'v1_Algo_int_model_Jan23-Ap'!ntcr, 'v1_Algo_int_model_Jan23-Ap'!base_int*100, IF(G413 &gt; 'v1_Algo_int_model_Jan23-Ap'!ctcr, 'v1_Algo_int_model_Jan23-Ap'!upper_limit_int*100, ('v1_Algo_int_model_Jan23-Ap'!base_int + ((G413 - 'v1_Algo_int_model_Jan23-Ap'!ntcr) / ('v1_Algo_int_model_Jan23-Ap'!ctcr - 'v1_Algo_int_model_Jan23-Ap'!ntcr)) ^ 'v1_Algo_int_model_Jan23-Ap'!exponent * ('v1_Algo_int_model_Jan23-Ap'!upper_limit_int - 'v1_Algo_int_model_Jan23-Ap'!base_int)) * 100))</f>
        <v>45.873413333333332</v>
      </c>
      <c r="J413" s="23">
        <f t="shared" si="2"/>
        <v>1</v>
      </c>
      <c r="K413" s="24">
        <f t="shared" si="3"/>
        <v>45.873413333333332</v>
      </c>
    </row>
    <row r="414" spans="1:11" ht="15.75" customHeight="1">
      <c r="A414" s="18">
        <v>45339</v>
      </c>
      <c r="B414" s="2">
        <v>1708108200</v>
      </c>
      <c r="C414" s="2">
        <v>0.77276400000000001</v>
      </c>
      <c r="D414" s="2">
        <v>0.59861200000000003</v>
      </c>
      <c r="E414" s="2">
        <v>122975090.90000001</v>
      </c>
      <c r="F414" s="2">
        <v>19808352.050000001</v>
      </c>
      <c r="G414" s="2">
        <v>3.7163300000000001</v>
      </c>
      <c r="H414" s="5">
        <v>17569.29</v>
      </c>
      <c r="I414" s="35">
        <f>IF(G414 &lt; 'v1_Algo_int_model_Jan23-Ap'!ntcr, 'v1_Algo_int_model_Jan23-Ap'!base_int*100, IF(G414 &gt; 'v1_Algo_int_model_Jan23-Ap'!ctcr, 'v1_Algo_int_model_Jan23-Ap'!upper_limit_int*100, ('v1_Algo_int_model_Jan23-Ap'!base_int + ((G414 - 'v1_Algo_int_model_Jan23-Ap'!ntcr) / ('v1_Algo_int_model_Jan23-Ap'!ctcr - 'v1_Algo_int_model_Jan23-Ap'!ntcr)) ^ 'v1_Algo_int_model_Jan23-Ap'!exponent * ('v1_Algo_int_model_Jan23-Ap'!upper_limit_int - 'v1_Algo_int_model_Jan23-Ap'!base_int)) * 100))</f>
        <v>42.435466666666677</v>
      </c>
      <c r="J414" s="23">
        <f t="shared" si="2"/>
        <v>0.98226072521767405</v>
      </c>
      <c r="K414" s="24">
        <f t="shared" si="3"/>
        <v>41.682692262950447</v>
      </c>
    </row>
    <row r="415" spans="1:11" ht="15.75" customHeight="1">
      <c r="A415" s="18">
        <v>45340</v>
      </c>
      <c r="B415" s="2">
        <v>1708194600</v>
      </c>
      <c r="C415" s="2">
        <v>0.79417800000000005</v>
      </c>
      <c r="D415" s="2">
        <v>0.60840899999999998</v>
      </c>
      <c r="E415" s="2">
        <v>122977362.09999999</v>
      </c>
      <c r="F415" s="2">
        <v>19823501.93</v>
      </c>
      <c r="G415" s="2">
        <v>3.7743350000000002</v>
      </c>
      <c r="H415" s="5">
        <v>8118.4160000000002</v>
      </c>
      <c r="I415" s="35">
        <f>IF(G415 &lt; 'v1_Algo_int_model_Jan23-Ap'!ntcr, 'v1_Algo_int_model_Jan23-Ap'!base_int*100, IF(G415 &gt; 'v1_Algo_int_model_Jan23-Ap'!ctcr, 'v1_Algo_int_model_Jan23-Ap'!upper_limit_int*100, ('v1_Algo_int_model_Jan23-Ap'!base_int + ((G415 - 'v1_Algo_int_model_Jan23-Ap'!ntcr) / ('v1_Algo_int_model_Jan23-Ap'!ctcr - 'v1_Algo_int_model_Jan23-Ap'!ntcr)) ^ 'v1_Algo_int_model_Jan23-Ap'!exponent * ('v1_Algo_int_model_Jan23-Ap'!upper_limit_int - 'v1_Algo_int_model_Jan23-Ap'!base_int)) * 100))</f>
        <v>43.982266666666682</v>
      </c>
      <c r="J415" s="23">
        <f t="shared" si="2"/>
        <v>0.9918093018794889</v>
      </c>
      <c r="K415" s="24">
        <f t="shared" si="3"/>
        <v>43.622021197744196</v>
      </c>
    </row>
    <row r="416" spans="1:11" ht="15.75" customHeight="1">
      <c r="A416" s="18">
        <v>45341</v>
      </c>
      <c r="B416" s="2">
        <v>1708281000</v>
      </c>
      <c r="C416" s="2">
        <v>0.78248799999999996</v>
      </c>
      <c r="D416" s="2">
        <v>0.61913600000000002</v>
      </c>
      <c r="E416" s="2">
        <v>123029121.3</v>
      </c>
      <c r="F416" s="2">
        <v>19943471.420000002</v>
      </c>
      <c r="G416" s="2">
        <v>3.8193830000000002</v>
      </c>
      <c r="H416" s="5">
        <v>5392.6</v>
      </c>
      <c r="I416" s="35">
        <f>IF(G416 &lt; 'v1_Algo_int_model_Jan23-Ap'!ntcr, 'v1_Algo_int_model_Jan23-Ap'!base_int*100, IF(G416 &gt; 'v1_Algo_int_model_Jan23-Ap'!ctcr, 'v1_Algo_int_model_Jan23-Ap'!upper_limit_int*100, ('v1_Algo_int_model_Jan23-Ap'!base_int + ((G416 - 'v1_Algo_int_model_Jan23-Ap'!ntcr) / ('v1_Algo_int_model_Jan23-Ap'!ctcr - 'v1_Algo_int_model_Jan23-Ap'!ntcr)) ^ 'v1_Algo_int_model_Jan23-Ap'!exponent * ('v1_Algo_int_model_Jan23-Ap'!upper_limit_int - 'v1_Algo_int_model_Jan23-Ap'!base_int)) * 100))</f>
        <v>45.183546666666672</v>
      </c>
      <c r="J416" s="23">
        <f t="shared" si="2"/>
        <v>0.99459211499699884</v>
      </c>
      <c r="K416" s="24">
        <f t="shared" si="3"/>
        <v>44.939199242265602</v>
      </c>
    </row>
    <row r="417" spans="1:11" ht="15.75" customHeight="1">
      <c r="A417" s="18">
        <v>45342</v>
      </c>
      <c r="B417" s="2">
        <v>1708367400</v>
      </c>
      <c r="C417" s="2">
        <v>0.79887200000000003</v>
      </c>
      <c r="D417" s="2">
        <v>0.63112900000000005</v>
      </c>
      <c r="E417" s="2">
        <v>123047795.5</v>
      </c>
      <c r="F417" s="2">
        <v>20022100</v>
      </c>
      <c r="G417" s="2">
        <v>3.8786659999999999</v>
      </c>
      <c r="H417" s="5">
        <v>4155.0410000000002</v>
      </c>
      <c r="I417" s="35">
        <f>IF(G417 &lt; 'v1_Algo_int_model_Jan23-Ap'!ntcr, 'v1_Algo_int_model_Jan23-Ap'!base_int*100, IF(G417 &gt; 'v1_Algo_int_model_Jan23-Ap'!ctcr, 'v1_Algo_int_model_Jan23-Ap'!upper_limit_int*100, ('v1_Algo_int_model_Jan23-Ap'!base_int + ((G417 - 'v1_Algo_int_model_Jan23-Ap'!ntcr) / ('v1_Algo_int_model_Jan23-Ap'!ctcr - 'v1_Algo_int_model_Jan23-Ap'!ntcr)) ^ 'v1_Algo_int_model_Jan23-Ap'!exponent * ('v1_Algo_int_model_Jan23-Ap'!upper_limit_int - 'v1_Algo_int_model_Jan23-Ap'!base_int)) * 100))</f>
        <v>46.764426666666672</v>
      </c>
      <c r="J417" s="23">
        <f t="shared" si="2"/>
        <v>0.99584954525249603</v>
      </c>
      <c r="K417" s="24">
        <f t="shared" si="3"/>
        <v>46.570333029993705</v>
      </c>
    </row>
    <row r="418" spans="1:11" ht="15.75" customHeight="1">
      <c r="A418" s="18">
        <v>45343</v>
      </c>
      <c r="B418" s="2">
        <v>1708453800</v>
      </c>
      <c r="C418" s="2">
        <v>0.77625999999999995</v>
      </c>
      <c r="D418" s="2">
        <v>0.62237500000000001</v>
      </c>
      <c r="E418" s="2">
        <v>123006179.09999999</v>
      </c>
      <c r="F418" s="2">
        <v>20064166.260000002</v>
      </c>
      <c r="G418" s="2">
        <v>3.8155570000000001</v>
      </c>
      <c r="H418" s="5">
        <v>16854.16</v>
      </c>
      <c r="I418" s="35">
        <f>IF(G418 &lt; 'v1_Algo_int_model_Jan23-Ap'!ntcr, 'v1_Algo_int_model_Jan23-Ap'!base_int*100, IF(G418 &gt; 'v1_Algo_int_model_Jan23-Ap'!ctcr, 'v1_Algo_int_model_Jan23-Ap'!upper_limit_int*100, ('v1_Algo_int_model_Jan23-Ap'!base_int + ((G418 - 'v1_Algo_int_model_Jan23-Ap'!ntcr) / ('v1_Algo_int_model_Jan23-Ap'!ctcr - 'v1_Algo_int_model_Jan23-Ap'!ntcr)) ^ 'v1_Algo_int_model_Jan23-Ap'!exponent * ('v1_Algo_int_model_Jan23-Ap'!upper_limit_int - 'v1_Algo_int_model_Jan23-Ap'!base_int)) * 100))</f>
        <v>45.081520000000012</v>
      </c>
      <c r="J418" s="23">
        <f t="shared" si="2"/>
        <v>0.98319974049098613</v>
      </c>
      <c r="K418" s="24">
        <f t="shared" si="3"/>
        <v>44.324138764939214</v>
      </c>
    </row>
    <row r="419" spans="1:11" ht="15.75" customHeight="1">
      <c r="A419" s="18">
        <v>45344</v>
      </c>
      <c r="B419" s="2">
        <v>1708540200</v>
      </c>
      <c r="C419" s="2">
        <v>0.75887000000000004</v>
      </c>
      <c r="D419" s="2">
        <v>0.59897199999999995</v>
      </c>
      <c r="E419" s="2">
        <v>123009814.59999999</v>
      </c>
      <c r="F419" s="2">
        <v>20063551.850000001</v>
      </c>
      <c r="G419" s="2">
        <v>3.6723029999999999</v>
      </c>
      <c r="H419" s="5">
        <v>39321.71</v>
      </c>
      <c r="I419" s="35">
        <f>IF(G419 &lt; 'v1_Algo_int_model_Jan23-Ap'!ntcr, 'v1_Algo_int_model_Jan23-Ap'!base_int*100, IF(G419 &gt; 'v1_Algo_int_model_Jan23-Ap'!ctcr, 'v1_Algo_int_model_Jan23-Ap'!upper_limit_int*100, ('v1_Algo_int_model_Jan23-Ap'!base_int + ((G419 - 'v1_Algo_int_model_Jan23-Ap'!ntcr) / ('v1_Algo_int_model_Jan23-Ap'!ctcr - 'v1_Algo_int_model_Jan23-Ap'!ntcr)) ^ 'v1_Algo_int_model_Jan23-Ap'!exponent * ('v1_Algo_int_model_Jan23-Ap'!upper_limit_int - 'v1_Algo_int_model_Jan23-Ap'!base_int)) * 100))</f>
        <v>41.26141333333333</v>
      </c>
      <c r="J419" s="23">
        <f t="shared" si="2"/>
        <v>0.96080284259339654</v>
      </c>
      <c r="K419" s="24">
        <f t="shared" si="3"/>
        <v>39.644083220087737</v>
      </c>
    </row>
    <row r="420" spans="1:11" ht="15.75" customHeight="1">
      <c r="A420" s="18">
        <v>45345</v>
      </c>
      <c r="B420" s="2">
        <v>1708626600</v>
      </c>
      <c r="C420" s="2">
        <v>0.72909100000000004</v>
      </c>
      <c r="D420" s="2">
        <v>0.58703000000000005</v>
      </c>
      <c r="E420" s="2">
        <v>122722881.2</v>
      </c>
      <c r="F420" s="2">
        <v>20016788.359999999</v>
      </c>
      <c r="G420" s="2">
        <v>3.5990799999999998</v>
      </c>
      <c r="H420" s="5">
        <v>29717.200000000001</v>
      </c>
      <c r="I420" s="35">
        <f>IF(G420 &lt; 'v1_Algo_int_model_Jan23-Ap'!ntcr, 'v1_Algo_int_model_Jan23-Ap'!base_int*100, IF(G420 &gt; 'v1_Algo_int_model_Jan23-Ap'!ctcr, 'v1_Algo_int_model_Jan23-Ap'!upper_limit_int*100, ('v1_Algo_int_model_Jan23-Ap'!base_int + ((G420 - 'v1_Algo_int_model_Jan23-Ap'!ntcr) / ('v1_Algo_int_model_Jan23-Ap'!ctcr - 'v1_Algo_int_model_Jan23-Ap'!ntcr)) ^ 'v1_Algo_int_model_Jan23-Ap'!exponent * ('v1_Algo_int_model_Jan23-Ap'!upper_limit_int - 'v1_Algo_int_model_Jan23-Ap'!base_int)) * 100))</f>
        <v>39.308799999999998</v>
      </c>
      <c r="J420" s="23">
        <f t="shared" si="2"/>
        <v>0.97030772423074163</v>
      </c>
      <c r="K420" s="24">
        <f t="shared" si="3"/>
        <v>38.141632270241374</v>
      </c>
    </row>
    <row r="421" spans="1:11" ht="15.75" customHeight="1">
      <c r="A421" s="18">
        <v>45346</v>
      </c>
      <c r="B421" s="2">
        <v>1708713000</v>
      </c>
      <c r="C421" s="2">
        <v>0.75628200000000001</v>
      </c>
      <c r="D421" s="2">
        <v>0.58425300000000002</v>
      </c>
      <c r="E421" s="2">
        <v>122785135.2</v>
      </c>
      <c r="F421" s="2">
        <v>19972239.489999998</v>
      </c>
      <c r="G421" s="2">
        <v>3.5918649999999999</v>
      </c>
      <c r="H421" s="5">
        <v>22217.56</v>
      </c>
      <c r="I421" s="35">
        <f>IF(G421 &lt; 'v1_Algo_int_model_Jan23-Ap'!ntcr, 'v1_Algo_int_model_Jan23-Ap'!base_int*100, IF(G421 &gt; 'v1_Algo_int_model_Jan23-Ap'!ctcr, 'v1_Algo_int_model_Jan23-Ap'!upper_limit_int*100, ('v1_Algo_int_model_Jan23-Ap'!base_int + ((G421 - 'v1_Algo_int_model_Jan23-Ap'!ntcr) / ('v1_Algo_int_model_Jan23-Ap'!ctcr - 'v1_Algo_int_model_Jan23-Ap'!ntcr)) ^ 'v1_Algo_int_model_Jan23-Ap'!exponent * ('v1_Algo_int_model_Jan23-Ap'!upper_limit_int - 'v1_Algo_int_model_Jan23-Ap'!base_int)) * 100))</f>
        <v>39.116399999999999</v>
      </c>
      <c r="J421" s="23">
        <f t="shared" si="2"/>
        <v>0.97775155859599594</v>
      </c>
      <c r="K421" s="24">
        <f t="shared" si="3"/>
        <v>38.246121066664415</v>
      </c>
    </row>
    <row r="422" spans="1:11" ht="15.75" customHeight="1">
      <c r="A422" s="18">
        <v>45347</v>
      </c>
      <c r="B422" s="2">
        <v>1708799400</v>
      </c>
      <c r="C422" s="2">
        <v>0.75858199999999998</v>
      </c>
      <c r="D422" s="2">
        <v>0.59633899999999995</v>
      </c>
      <c r="E422" s="2">
        <v>122219702.90000001</v>
      </c>
      <c r="F422" s="2">
        <v>19801101.710000001</v>
      </c>
      <c r="G422" s="2">
        <v>3.6808239999999999</v>
      </c>
      <c r="H422" s="5">
        <v>6552.9709999999995</v>
      </c>
      <c r="I422" s="35">
        <f>IF(G422 &lt; 'v1_Algo_int_model_Jan23-Ap'!ntcr, 'v1_Algo_int_model_Jan23-Ap'!base_int*100, IF(G422 &gt; 'v1_Algo_int_model_Jan23-Ap'!ctcr, 'v1_Algo_int_model_Jan23-Ap'!upper_limit_int*100, ('v1_Algo_int_model_Jan23-Ap'!base_int + ((G422 - 'v1_Algo_int_model_Jan23-Ap'!ntcr) / ('v1_Algo_int_model_Jan23-Ap'!ctcr - 'v1_Algo_int_model_Jan23-Ap'!ntcr)) ^ 'v1_Algo_int_model_Jan23-Ap'!exponent * ('v1_Algo_int_model_Jan23-Ap'!upper_limit_int - 'v1_Algo_int_model_Jan23-Ap'!base_int)) * 100))</f>
        <v>41.488639999999997</v>
      </c>
      <c r="J422" s="23">
        <f t="shared" si="2"/>
        <v>0.9933812056561574</v>
      </c>
      <c r="K422" s="24">
        <f t="shared" si="3"/>
        <v>41.214035224234273</v>
      </c>
    </row>
    <row r="423" spans="1:11" ht="15.75" customHeight="1">
      <c r="A423" s="18">
        <v>45348</v>
      </c>
      <c r="B423" s="2">
        <v>1708885800</v>
      </c>
      <c r="C423" s="2">
        <v>0.73367400000000005</v>
      </c>
      <c r="D423" s="2">
        <v>0.59195799999999998</v>
      </c>
      <c r="E423" s="2">
        <v>122218047.90000001</v>
      </c>
      <c r="F423" s="2">
        <v>19819998.539999999</v>
      </c>
      <c r="G423" s="2">
        <v>3.6502500000000002</v>
      </c>
      <c r="H423" s="5">
        <v>507.58909999999997</v>
      </c>
      <c r="I423" s="35">
        <f>IF(G423 &lt; 'v1_Algo_int_model_Jan23-Ap'!ntcr, 'v1_Algo_int_model_Jan23-Ap'!base_int*100, IF(G423 &gt; 'v1_Algo_int_model_Jan23-Ap'!ctcr, 'v1_Algo_int_model_Jan23-Ap'!upper_limit_int*100, ('v1_Algo_int_model_Jan23-Ap'!base_int + ((G423 - 'v1_Algo_int_model_Jan23-Ap'!ntcr) / ('v1_Algo_int_model_Jan23-Ap'!ctcr - 'v1_Algo_int_model_Jan23-Ap'!ntcr)) ^ 'v1_Algo_int_model_Jan23-Ap'!exponent * ('v1_Algo_int_model_Jan23-Ap'!upper_limit_int - 'v1_Algo_int_model_Jan23-Ap'!base_int)) * 100))</f>
        <v>40.673333333333339</v>
      </c>
      <c r="J423" s="23">
        <f t="shared" si="2"/>
        <v>0.99948780107225976</v>
      </c>
      <c r="K423" s="24">
        <f t="shared" si="3"/>
        <v>40.652500495612387</v>
      </c>
    </row>
    <row r="424" spans="1:11" ht="15.75" customHeight="1">
      <c r="A424" s="18">
        <v>45349</v>
      </c>
      <c r="B424" s="2">
        <v>1708972200</v>
      </c>
      <c r="C424" s="2">
        <v>0.75324400000000002</v>
      </c>
      <c r="D424" s="2">
        <v>0.61854799999999999</v>
      </c>
      <c r="E424" s="2">
        <v>122249832.7</v>
      </c>
      <c r="F424" s="2">
        <v>19827407.77</v>
      </c>
      <c r="G424" s="2">
        <v>3.8137810000000001</v>
      </c>
      <c r="H424" s="5">
        <v>276.1567</v>
      </c>
      <c r="I424" s="35">
        <f>IF(G424 &lt; 'v1_Algo_int_model_Jan23-Ap'!ntcr, 'v1_Algo_int_model_Jan23-Ap'!base_int*100, IF(G424 &gt; 'v1_Algo_int_model_Jan23-Ap'!ctcr, 'v1_Algo_int_model_Jan23-Ap'!upper_limit_int*100, ('v1_Algo_int_model_Jan23-Ap'!base_int + ((G424 - 'v1_Algo_int_model_Jan23-Ap'!ntcr) / ('v1_Algo_int_model_Jan23-Ap'!ctcr - 'v1_Algo_int_model_Jan23-Ap'!ntcr)) ^ 'v1_Algo_int_model_Jan23-Ap'!exponent * ('v1_Algo_int_model_Jan23-Ap'!upper_limit_int - 'v1_Algo_int_model_Jan23-Ap'!base_int)) * 100))</f>
        <v>45.03416</v>
      </c>
      <c r="J424" s="23">
        <f t="shared" si="2"/>
        <v>0.99972143943050606</v>
      </c>
      <c r="K424" s="24">
        <f t="shared" si="3"/>
        <v>45.021615258743722</v>
      </c>
    </row>
    <row r="425" spans="1:11" ht="15.75" customHeight="1">
      <c r="A425" s="18">
        <v>45350</v>
      </c>
      <c r="B425" s="2">
        <v>1709058600</v>
      </c>
      <c r="C425" s="2">
        <v>0.74519199999999997</v>
      </c>
      <c r="D425" s="2">
        <v>0.62416499999999997</v>
      </c>
      <c r="E425" s="2">
        <v>122129853.40000001</v>
      </c>
      <c r="F425" s="2">
        <v>19835524.27</v>
      </c>
      <c r="G425" s="2">
        <v>3.843064</v>
      </c>
      <c r="H425" s="5">
        <v>492.08429999999998</v>
      </c>
      <c r="I425" s="35">
        <f>IF(G425 &lt; 'v1_Algo_int_model_Jan23-Ap'!ntcr, 'v1_Algo_int_model_Jan23-Ap'!base_int*100, IF(G425 &gt; 'v1_Algo_int_model_Jan23-Ap'!ctcr, 'v1_Algo_int_model_Jan23-Ap'!upper_limit_int*100, ('v1_Algo_int_model_Jan23-Ap'!base_int + ((G425 - 'v1_Algo_int_model_Jan23-Ap'!ntcr) / ('v1_Algo_int_model_Jan23-Ap'!ctcr - 'v1_Algo_int_model_Jan23-Ap'!ntcr)) ^ 'v1_Algo_int_model_Jan23-Ap'!exponent * ('v1_Algo_int_model_Jan23-Ap'!upper_limit_int - 'v1_Algo_int_model_Jan23-Ap'!base_int)) * 100))</f>
        <v>45.81504000000001</v>
      </c>
      <c r="J425" s="23">
        <f t="shared" si="2"/>
        <v>0.99950383534783172</v>
      </c>
      <c r="K425" s="24">
        <f t="shared" si="3"/>
        <v>45.792308196614336</v>
      </c>
    </row>
    <row r="426" spans="1:11" ht="15.75" customHeight="1">
      <c r="A426" s="18">
        <v>45351</v>
      </c>
      <c r="B426" s="2">
        <v>1709145000</v>
      </c>
      <c r="C426" s="2">
        <v>0.76100999999999996</v>
      </c>
      <c r="D426" s="2">
        <v>0.63140799999999997</v>
      </c>
      <c r="E426" s="2">
        <v>122033417.90000001</v>
      </c>
      <c r="F426" s="2">
        <v>19852035.84</v>
      </c>
      <c r="G426" s="2">
        <v>3.8813589999999998</v>
      </c>
      <c r="H426" s="5">
        <v>492.2518</v>
      </c>
      <c r="I426" s="35">
        <f>IF(G426 &lt; 'v1_Algo_int_model_Jan23-Ap'!ntcr, 'v1_Algo_int_model_Jan23-Ap'!base_int*100, IF(G426 &gt; 'v1_Algo_int_model_Jan23-Ap'!ctcr, 'v1_Algo_int_model_Jan23-Ap'!upper_limit_int*100, ('v1_Algo_int_model_Jan23-Ap'!base_int + ((G426 - 'v1_Algo_int_model_Jan23-Ap'!ntcr) / ('v1_Algo_int_model_Jan23-Ap'!ctcr - 'v1_Algo_int_model_Jan23-Ap'!ntcr)) ^ 'v1_Algo_int_model_Jan23-Ap'!exponent * ('v1_Algo_int_model_Jan23-Ap'!upper_limit_int - 'v1_Algo_int_model_Jan23-Ap'!base_int)) * 100))</f>
        <v>46.836239999999997</v>
      </c>
      <c r="J426" s="23">
        <f t="shared" si="2"/>
        <v>0.99950407927532736</v>
      </c>
      <c r="K426" s="24">
        <f t="shared" si="3"/>
        <v>46.813012937918252</v>
      </c>
    </row>
    <row r="427" spans="1:11" ht="15.75" customHeight="1">
      <c r="A427" s="18">
        <v>45352</v>
      </c>
      <c r="B427" s="2">
        <v>1709231400</v>
      </c>
      <c r="C427" s="2">
        <v>0.75780000000000003</v>
      </c>
      <c r="D427" s="2">
        <v>0.65644199999999997</v>
      </c>
      <c r="E427" s="2">
        <v>121698933.40000001</v>
      </c>
      <c r="F427" s="2">
        <v>20269460.829999998</v>
      </c>
      <c r="G427" s="2">
        <v>3.9413130000000001</v>
      </c>
      <c r="H427" s="5">
        <v>7564.8789999999999</v>
      </c>
      <c r="I427" s="35">
        <f>IF(G427 &lt; 'v1_Algo_int_model_Jan23-Ap'!ntcr, 'v1_Algo_int_model_Jan23-Ap'!base_int*100, IF(G427 &gt; 'v1_Algo_int_model_Jan23-Ap'!ctcr, 'v1_Algo_int_model_Jan23-Ap'!upper_limit_int*100, ('v1_Algo_int_model_Jan23-Ap'!base_int + ((G427 - 'v1_Algo_int_model_Jan23-Ap'!ntcr) / ('v1_Algo_int_model_Jan23-Ap'!ctcr - 'v1_Algo_int_model_Jan23-Ap'!ntcr)) ^ 'v1_Algo_int_model_Jan23-Ap'!exponent * ('v1_Algo_int_model_Jan23-Ap'!upper_limit_int - 'v1_Algo_int_model_Jan23-Ap'!base_int)) * 100))</f>
        <v>48.435013333333345</v>
      </c>
      <c r="J427" s="23">
        <f t="shared" si="2"/>
        <v>0.99253568798553982</v>
      </c>
      <c r="K427" s="24">
        <f t="shared" si="3"/>
        <v>48.073479281388806</v>
      </c>
    </row>
    <row r="428" spans="1:11" ht="15.75" customHeight="1">
      <c r="A428" s="18">
        <v>45353</v>
      </c>
      <c r="B428" s="2">
        <v>1709317800</v>
      </c>
      <c r="C428" s="2">
        <v>0.77830100000000002</v>
      </c>
      <c r="D428" s="2">
        <v>0.71496199999999999</v>
      </c>
      <c r="E428" s="2">
        <v>122006600.8</v>
      </c>
      <c r="F428" s="2">
        <v>20452006.690000001</v>
      </c>
      <c r="G428" s="2">
        <v>4.2651110000000001</v>
      </c>
      <c r="H428" s="5">
        <v>295.5376</v>
      </c>
      <c r="I428" s="35">
        <f>IF(G428 &lt; 'v1_Algo_int_model_Jan23-Ap'!ntcr, 'v1_Algo_int_model_Jan23-Ap'!base_int*100, IF(G428 &gt; 'v1_Algo_int_model_Jan23-Ap'!ctcr, 'v1_Algo_int_model_Jan23-Ap'!upper_limit_int*100, ('v1_Algo_int_model_Jan23-Ap'!base_int + ((G428 -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28" s="23">
        <f t="shared" si="2"/>
        <v>0.99971099403155927</v>
      </c>
      <c r="K428" s="24">
        <f t="shared" si="3"/>
        <v>49.985549701577966</v>
      </c>
    </row>
    <row r="429" spans="1:11" ht="15.75" customHeight="1">
      <c r="A429" s="18">
        <v>45354</v>
      </c>
      <c r="B429" s="2">
        <v>1709404200</v>
      </c>
      <c r="C429" s="2">
        <v>0.81319600000000003</v>
      </c>
      <c r="D429" s="2">
        <v>0.74177599999999999</v>
      </c>
      <c r="E429" s="2">
        <v>121749698.40000001</v>
      </c>
      <c r="F429" s="2">
        <v>20788467.079999998</v>
      </c>
      <c r="G429" s="2">
        <v>4.344284</v>
      </c>
      <c r="H429" s="5">
        <v>76.972260000000006</v>
      </c>
      <c r="I429" s="35">
        <f>IF(G429 &lt; 'v1_Algo_int_model_Jan23-Ap'!ntcr, 'v1_Algo_int_model_Jan23-Ap'!base_int*100, IF(G429 &gt; 'v1_Algo_int_model_Jan23-Ap'!ctcr, 'v1_Algo_int_model_Jan23-Ap'!upper_limit_int*100, ('v1_Algo_int_model_Jan23-Ap'!base_int + ((G429 -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29" s="23">
        <f t="shared" si="2"/>
        <v>0.99992594715165506</v>
      </c>
      <c r="K429" s="24">
        <f t="shared" si="3"/>
        <v>49.996297357582755</v>
      </c>
    </row>
    <row r="430" spans="1:11" ht="15.75" customHeight="1">
      <c r="A430" s="18">
        <v>45355</v>
      </c>
      <c r="B430" s="2">
        <v>1709490600</v>
      </c>
      <c r="C430" s="2">
        <v>0.78148099999999998</v>
      </c>
      <c r="D430" s="2">
        <v>0.72764899999999999</v>
      </c>
      <c r="E430" s="2">
        <v>121655722</v>
      </c>
      <c r="F430" s="2">
        <v>20896610.18</v>
      </c>
      <c r="G430" s="2">
        <v>4.2362209999999996</v>
      </c>
      <c r="H430" s="5">
        <v>252.4622</v>
      </c>
      <c r="I430" s="35">
        <f>IF(G430 &lt; 'v1_Algo_int_model_Jan23-Ap'!ntcr, 'v1_Algo_int_model_Jan23-Ap'!base_int*100, IF(G430 &gt; 'v1_Algo_int_model_Jan23-Ap'!ctcr, 'v1_Algo_int_model_Jan23-Ap'!upper_limit_int*100, ('v1_Algo_int_model_Jan23-Ap'!base_int + ((G430 -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0" s="23">
        <f t="shared" si="2"/>
        <v>0.99975837018748459</v>
      </c>
      <c r="K430" s="24">
        <f t="shared" si="3"/>
        <v>49.987918509374232</v>
      </c>
    </row>
    <row r="431" spans="1:11" ht="15.75" customHeight="1">
      <c r="A431" s="18">
        <v>45356</v>
      </c>
      <c r="B431" s="2">
        <v>1709577000</v>
      </c>
      <c r="C431" s="2">
        <v>0.78907099999999997</v>
      </c>
      <c r="D431" s="2">
        <v>0.77227000000000001</v>
      </c>
      <c r="E431" s="2">
        <v>121774632.8</v>
      </c>
      <c r="F431" s="2">
        <v>21127232.780000001</v>
      </c>
      <c r="G431" s="2">
        <v>4.4512640000000001</v>
      </c>
      <c r="H431" s="5">
        <v>2.8299799999999999</v>
      </c>
      <c r="I431" s="35">
        <f>IF(G431 &lt; 'v1_Algo_int_model_Jan23-Ap'!ntcr, 'v1_Algo_int_model_Jan23-Ap'!base_int*100, IF(G431 &gt; 'v1_Algo_int_model_Jan23-Ap'!ctcr, 'v1_Algo_int_model_Jan23-Ap'!upper_limit_int*100, ('v1_Algo_int_model_Jan23-Ap'!base_int + ((G431 -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1" s="23">
        <f t="shared" si="2"/>
        <v>0.99999732101214633</v>
      </c>
      <c r="K431" s="24">
        <f t="shared" si="3"/>
        <v>49.999866050607316</v>
      </c>
    </row>
    <row r="432" spans="1:11" ht="15.75" customHeight="1">
      <c r="A432" s="18">
        <v>45357</v>
      </c>
      <c r="B432" s="2">
        <v>1709663400</v>
      </c>
      <c r="C432" s="2">
        <v>0.75597400000000003</v>
      </c>
      <c r="D432" s="2">
        <v>0.69720800000000005</v>
      </c>
      <c r="E432" s="2">
        <v>121723452.2</v>
      </c>
      <c r="F432" s="2">
        <v>21156846.690000001</v>
      </c>
      <c r="G432" s="2">
        <v>4.0113050000000001</v>
      </c>
      <c r="H432" s="5">
        <v>23300.76</v>
      </c>
      <c r="I432" s="35">
        <f>IF(G432 &lt; 'v1_Algo_int_model_Jan23-Ap'!ntcr, 'v1_Algo_int_model_Jan23-Ap'!base_int*100, IF(G432 &gt; 'v1_Algo_int_model_Jan23-Ap'!ctcr, 'v1_Algo_int_model_Jan23-Ap'!upper_limit_int*100, ('v1_Algo_int_model_Jan23-Ap'!base_int + ((G432 -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2" s="23">
        <f t="shared" si="2"/>
        <v>0.97797331488816497</v>
      </c>
      <c r="K432" s="24">
        <f t="shared" si="3"/>
        <v>48.898665744408248</v>
      </c>
    </row>
    <row r="433" spans="1:11" ht="15.75" customHeight="1">
      <c r="A433" s="18">
        <v>45358</v>
      </c>
      <c r="B433" s="2">
        <v>1709749800</v>
      </c>
      <c r="C433" s="2">
        <v>0.76992400000000005</v>
      </c>
      <c r="D433" s="2">
        <v>0.733626</v>
      </c>
      <c r="E433" s="2">
        <v>121254635.2</v>
      </c>
      <c r="F433" s="2">
        <v>20906898.559999999</v>
      </c>
      <c r="G433" s="2">
        <v>4.254842</v>
      </c>
      <c r="H433" s="5">
        <v>117.2795</v>
      </c>
      <c r="I433" s="35">
        <f>IF(G433 &lt; 'v1_Algo_int_model_Jan23-Ap'!ntcr, 'v1_Algo_int_model_Jan23-Ap'!base_int*100, IF(G433 &gt; 'v1_Algo_int_model_Jan23-Ap'!ctcr, 'v1_Algo_int_model_Jan23-Ap'!upper_limit_int*100, ('v1_Algo_int_model_Jan23-Ap'!base_int + ((G433 -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3" s="23">
        <f t="shared" si="2"/>
        <v>0.99988780784518239</v>
      </c>
      <c r="K433" s="24">
        <f t="shared" si="3"/>
        <v>49.99439039225912</v>
      </c>
    </row>
    <row r="434" spans="1:11" ht="15.75" customHeight="1">
      <c r="A434" s="18">
        <v>45359</v>
      </c>
      <c r="B434" s="2">
        <v>1709836200</v>
      </c>
      <c r="C434" s="2">
        <v>0.76116099999999998</v>
      </c>
      <c r="D434" s="2">
        <v>0.74444999999999995</v>
      </c>
      <c r="E434" s="2">
        <v>121229325.59999999</v>
      </c>
      <c r="F434" s="2">
        <v>20961060.629999999</v>
      </c>
      <c r="G434" s="2">
        <v>4.3055630000000003</v>
      </c>
      <c r="H434" s="5">
        <v>57.06035</v>
      </c>
      <c r="I434" s="35">
        <f>IF(G434 &lt; 'v1_Algo_int_model_Jan23-Ap'!ntcr, 'v1_Algo_int_model_Jan23-Ap'!base_int*100, IF(G434 &gt; 'v1_Algo_int_model_Jan23-Ap'!ctcr, 'v1_Algo_int_model_Jan23-Ap'!upper_limit_int*100, ('v1_Algo_int_model_Jan23-Ap'!base_int + ((G434 -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4" s="23">
        <f t="shared" si="2"/>
        <v>0.99994555585615896</v>
      </c>
      <c r="K434" s="24">
        <f t="shared" si="3"/>
        <v>49.997277792807949</v>
      </c>
    </row>
    <row r="435" spans="1:11" ht="15.75" customHeight="1">
      <c r="A435" s="18">
        <v>45360</v>
      </c>
      <c r="B435" s="2">
        <v>1709922600</v>
      </c>
      <c r="C435" s="2">
        <v>0.74611000000000005</v>
      </c>
      <c r="D435" s="2">
        <v>0.72473799999999999</v>
      </c>
      <c r="E435" s="2">
        <v>121192175.59999999</v>
      </c>
      <c r="F435" s="2">
        <v>21048561.890000001</v>
      </c>
      <c r="G435" s="2">
        <v>4.1728540000000001</v>
      </c>
      <c r="H435" s="5">
        <v>394.07190000000003</v>
      </c>
      <c r="I435" s="35">
        <f>IF(G435 &lt; 'v1_Algo_int_model_Jan23-Ap'!ntcr, 'v1_Algo_int_model_Jan23-Ap'!base_int*100, IF(G435 &gt; 'v1_Algo_int_model_Jan23-Ap'!ctcr, 'v1_Algo_int_model_Jan23-Ap'!upper_limit_int*100, ('v1_Algo_int_model_Jan23-Ap'!base_int + ((G435 -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5" s="23">
        <f t="shared" si="2"/>
        <v>0.99962555931178632</v>
      </c>
      <c r="K435" s="24">
        <f t="shared" si="3"/>
        <v>49.981277965589314</v>
      </c>
    </row>
    <row r="436" spans="1:11" ht="15.75" customHeight="1">
      <c r="A436" s="18">
        <v>45361</v>
      </c>
      <c r="B436" s="2">
        <v>1710009000</v>
      </c>
      <c r="C436" s="2">
        <v>0.73002400000000001</v>
      </c>
      <c r="D436" s="2">
        <v>0.74497500000000005</v>
      </c>
      <c r="E436" s="2">
        <v>121181478.59999999</v>
      </c>
      <c r="F436" s="2">
        <v>21075520.93</v>
      </c>
      <c r="G436" s="2">
        <v>4.2835080000000003</v>
      </c>
      <c r="H436" s="5">
        <v>61.808999999999997</v>
      </c>
      <c r="I436" s="35">
        <f>IF(G436 &lt; 'v1_Algo_int_model_Jan23-Ap'!ntcr, 'v1_Algo_int_model_Jan23-Ap'!base_int*100, IF(G436 &gt; 'v1_Algo_int_model_Jan23-Ap'!ctcr, 'v1_Algo_int_model_Jan23-Ap'!upper_limit_int*100, ('v1_Algo_int_model_Jan23-Ap'!base_int + ((G436 -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6" s="23">
        <f t="shared" si="2"/>
        <v>0.99994134522206568</v>
      </c>
      <c r="K436" s="24">
        <f t="shared" si="3"/>
        <v>49.997067261103282</v>
      </c>
    </row>
    <row r="437" spans="1:11" ht="15.75" customHeight="1">
      <c r="A437" s="18">
        <v>45362</v>
      </c>
      <c r="B437" s="2">
        <v>1710095400</v>
      </c>
      <c r="C437" s="2">
        <v>0.75302199999999997</v>
      </c>
      <c r="D437" s="2">
        <v>0.71605799999999997</v>
      </c>
      <c r="E437" s="2">
        <v>121174415.90000001</v>
      </c>
      <c r="F437" s="2">
        <v>21169528.27</v>
      </c>
      <c r="G437" s="2">
        <v>4.0987169999999997</v>
      </c>
      <c r="H437" s="5">
        <v>7878.402</v>
      </c>
      <c r="I437" s="35">
        <f>IF(G437 &lt; 'v1_Algo_int_model_Jan23-Ap'!ntcr, 'v1_Algo_int_model_Jan23-Ap'!base_int*100, IF(G437 &gt; 'v1_Algo_int_model_Jan23-Ap'!ctcr, 'v1_Algo_int_model_Jan23-Ap'!upper_limit_int*100, ('v1_Algo_int_model_Jan23-Ap'!base_int + ((G437 -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7" s="23">
        <f t="shared" si="2"/>
        <v>0.99255684689850676</v>
      </c>
      <c r="K437" s="24">
        <f t="shared" si="3"/>
        <v>49.627842344925341</v>
      </c>
    </row>
    <row r="438" spans="1:11" ht="15.75" customHeight="1">
      <c r="A438" s="18">
        <v>45363</v>
      </c>
      <c r="B438" s="2">
        <v>1710181800</v>
      </c>
      <c r="C438" s="2">
        <v>0.77490499999999995</v>
      </c>
      <c r="D438" s="2">
        <v>0.77497499999999997</v>
      </c>
      <c r="E438" s="2">
        <v>121503137.40000001</v>
      </c>
      <c r="F438" s="2">
        <v>21276934.870000001</v>
      </c>
      <c r="G438" s="2">
        <v>4.4255380000000004</v>
      </c>
      <c r="H438" s="5">
        <v>0</v>
      </c>
      <c r="I438" s="35">
        <f>IF(G438 &lt; 'v1_Algo_int_model_Jan23-Ap'!ntcr, 'v1_Algo_int_model_Jan23-Ap'!base_int*100, IF(G438 &gt; 'v1_Algo_int_model_Jan23-Ap'!ctcr, 'v1_Algo_int_model_Jan23-Ap'!upper_limit_int*100, ('v1_Algo_int_model_Jan23-Ap'!base_int + ((G438 -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8" s="23">
        <f t="shared" si="2"/>
        <v>1</v>
      </c>
      <c r="K438" s="24">
        <f t="shared" si="3"/>
        <v>50</v>
      </c>
    </row>
    <row r="439" spans="1:11" ht="15.75" customHeight="1">
      <c r="A439" s="18">
        <v>45364</v>
      </c>
      <c r="B439" s="2">
        <v>1710268200</v>
      </c>
      <c r="C439" s="2">
        <v>0.77488400000000002</v>
      </c>
      <c r="D439" s="2">
        <v>0.74819199999999997</v>
      </c>
      <c r="E439" s="2">
        <v>121478949.40000001</v>
      </c>
      <c r="F439" s="2">
        <v>21557583.640000001</v>
      </c>
      <c r="G439" s="2">
        <v>4.2161299999999997</v>
      </c>
      <c r="H439" s="5">
        <v>36.492730000000002</v>
      </c>
      <c r="I439" s="35">
        <f>IF(G439 &lt; 'v1_Algo_int_model_Jan23-Ap'!ntcr, 'v1_Algo_int_model_Jan23-Ap'!base_int*100, IF(G439 &gt; 'v1_Algo_int_model_Jan23-Ap'!ctcr, 'v1_Algo_int_model_Jan23-Ap'!upper_limit_int*100, ('v1_Algo_int_model_Jan23-Ap'!base_int + ((G439 -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39" s="23">
        <f t="shared" si="2"/>
        <v>0.99996614395137284</v>
      </c>
      <c r="K439" s="24">
        <f t="shared" si="3"/>
        <v>49.998307197568643</v>
      </c>
    </row>
    <row r="440" spans="1:11" ht="15.75" customHeight="1">
      <c r="A440" s="18">
        <v>45365</v>
      </c>
      <c r="B440" s="2">
        <v>1710354600</v>
      </c>
      <c r="C440" s="2">
        <v>0.78656899999999996</v>
      </c>
      <c r="D440" s="2">
        <v>0.76392899999999997</v>
      </c>
      <c r="E440" s="2">
        <v>121480886.09999999</v>
      </c>
      <c r="F440" s="2">
        <v>21569012.719999999</v>
      </c>
      <c r="G440" s="2">
        <v>4.3025969999999996</v>
      </c>
      <c r="H440" s="5">
        <v>5.0455009999999998</v>
      </c>
      <c r="I440" s="35">
        <f>IF(G440 &lt; 'v1_Algo_int_model_Jan23-Ap'!ntcr, 'v1_Algo_int_model_Jan23-Ap'!base_int*100, IF(G440 &gt; 'v1_Algo_int_model_Jan23-Ap'!ctcr, 'v1_Algo_int_model_Jan23-Ap'!upper_limit_int*100, ('v1_Algo_int_model_Jan23-Ap'!base_int + ((G440 -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40" s="23">
        <f t="shared" si="2"/>
        <v>0.99999532152809634</v>
      </c>
      <c r="K440" s="24">
        <f t="shared" si="3"/>
        <v>49.999766076404818</v>
      </c>
    </row>
    <row r="441" spans="1:11" ht="15.75" customHeight="1">
      <c r="A441" s="18">
        <v>45366</v>
      </c>
      <c r="B441" s="2">
        <v>1710441000</v>
      </c>
      <c r="C441" s="2">
        <v>0.74892999999999998</v>
      </c>
      <c r="D441" s="2">
        <v>0.75055000000000005</v>
      </c>
      <c r="E441" s="2">
        <v>121512213.40000001</v>
      </c>
      <c r="F441" s="2">
        <v>21902805.25</v>
      </c>
      <c r="G441" s="2">
        <v>4.1638950000000001</v>
      </c>
      <c r="H441" s="5">
        <v>47.017099999999999</v>
      </c>
      <c r="I441" s="35">
        <f>IF(G441 &lt; 'v1_Algo_int_model_Jan23-Ap'!ntcr, 'v1_Algo_int_model_Jan23-Ap'!base_int*100, IF(G441 &gt; 'v1_Algo_int_model_Jan23-Ap'!ctcr, 'v1_Algo_int_model_Jan23-Ap'!upper_limit_int*100, ('v1_Algo_int_model_Jan23-Ap'!base_int + ((G441 -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41" s="23">
        <f t="shared" si="2"/>
        <v>0.9999570675085101</v>
      </c>
      <c r="K441" s="24">
        <f t="shared" si="3"/>
        <v>49.997853375425507</v>
      </c>
    </row>
    <row r="442" spans="1:11" ht="15.75" customHeight="1">
      <c r="A442" s="18">
        <v>45367</v>
      </c>
      <c r="B442" s="2">
        <v>1710527400</v>
      </c>
      <c r="C442" s="2">
        <v>0.73088399999999998</v>
      </c>
      <c r="D442" s="2">
        <v>0.72701099999999996</v>
      </c>
      <c r="E442" s="2">
        <v>121941231.09999999</v>
      </c>
      <c r="F442" s="2">
        <v>22002734.25</v>
      </c>
      <c r="G442" s="2">
        <v>4.0291639999999997</v>
      </c>
      <c r="H442" s="5">
        <v>12969.39</v>
      </c>
      <c r="I442" s="35">
        <f>IF(G442 &lt; 'v1_Algo_int_model_Jan23-Ap'!ntcr, 'v1_Algo_int_model_Jan23-Ap'!base_int*100, IF(G442 &gt; 'v1_Algo_int_model_Jan23-Ap'!ctcr, 'v1_Algo_int_model_Jan23-Ap'!upper_limit_int*100, ('v1_Algo_int_model_Jan23-Ap'!base_int + ((G442 - 'v1_Algo_int_model_Jan23-Ap'!ntcr) / ('v1_Algo_int_model_Jan23-Ap'!ctcr - 'v1_Algo_int_model_Jan23-Ap'!ntcr)) ^ 'v1_Algo_int_model_Jan23-Ap'!exponent * ('v1_Algo_int_model_Jan23-Ap'!upper_limit_int - 'v1_Algo_int_model_Jan23-Ap'!base_int)) * 100))</f>
        <v>50</v>
      </c>
      <c r="J442" s="23">
        <f t="shared" si="2"/>
        <v>0.98821111062594413</v>
      </c>
      <c r="K442" s="24">
        <f t="shared" si="3"/>
        <v>49.410555531297206</v>
      </c>
    </row>
    <row r="443" spans="1:11" ht="15.75" customHeight="1">
      <c r="A443" s="18">
        <v>45368</v>
      </c>
      <c r="B443" s="2">
        <v>1710613800</v>
      </c>
      <c r="C443" s="2">
        <v>0.88525299999999996</v>
      </c>
      <c r="D443" s="2">
        <v>0.65823699999999996</v>
      </c>
      <c r="E443" s="2">
        <v>121969204.5</v>
      </c>
      <c r="F443" s="2">
        <v>22000976.390000001</v>
      </c>
      <c r="G443" s="2">
        <v>3.6491400000000001</v>
      </c>
      <c r="H443" s="5">
        <v>155600.29999999999</v>
      </c>
      <c r="I443" s="35">
        <f>IF(G443 &lt; 'v1_Algo_int_model_Jan23-Ap'!ntcr, 'v1_Algo_int_model_Jan23-Ap'!base_int*100, IF(G443 &gt; 'v1_Algo_int_model_Jan23-Ap'!ctcr, 'v1_Algo_int_model_Jan23-Ap'!upper_limit_int*100, ('v1_Algo_int_model_Jan23-Ap'!base_int + ((G443 - 'v1_Algo_int_model_Jan23-Ap'!ntcr) / ('v1_Algo_int_model_Jan23-Ap'!ctcr - 'v1_Algo_int_model_Jan23-Ap'!ntcr)) ^ 'v1_Algo_int_model_Jan23-Ap'!exponent * ('v1_Algo_int_model_Jan23-Ap'!upper_limit_int - 'v1_Algo_int_model_Jan23-Ap'!base_int)) * 100))</f>
        <v>40.643733333333344</v>
      </c>
      <c r="J443" s="23">
        <f t="shared" si="2"/>
        <v>0.95</v>
      </c>
      <c r="K443" s="24">
        <f t="shared" si="3"/>
        <v>38.611546666666676</v>
      </c>
    </row>
    <row r="444" spans="1:11" ht="15.75" customHeight="1">
      <c r="A444" s="18">
        <v>45369</v>
      </c>
      <c r="B444" s="2">
        <v>1710700200</v>
      </c>
      <c r="C444" s="2">
        <v>0.76039400000000001</v>
      </c>
      <c r="D444" s="2">
        <v>0.68177200000000004</v>
      </c>
      <c r="E444" s="2">
        <v>122210873.59999999</v>
      </c>
      <c r="F444" s="2">
        <v>21867203.82</v>
      </c>
      <c r="G444" s="2">
        <v>3.81027</v>
      </c>
      <c r="H444" s="5">
        <v>54732.97</v>
      </c>
      <c r="I444" s="35">
        <f>IF(G444 &lt; 'v1_Algo_int_model_Jan23-Ap'!ntcr, 'v1_Algo_int_model_Jan23-Ap'!base_int*100, IF(G444 &gt; 'v1_Algo_int_model_Jan23-Ap'!ctcr, 'v1_Algo_int_model_Jan23-Ap'!upper_limit_int*100, ('v1_Algo_int_model_Jan23-Ap'!base_int + ((G444 - 'v1_Algo_int_model_Jan23-Ap'!ntcr) / ('v1_Algo_int_model_Jan23-Ap'!ctcr - 'v1_Algo_int_model_Jan23-Ap'!ntcr)) ^ 'v1_Algo_int_model_Jan23-Ap'!exponent * ('v1_Algo_int_model_Jan23-Ap'!upper_limit_int - 'v1_Algo_int_model_Jan23-Ap'!base_int)) * 100))</f>
        <v>44.940533333333335</v>
      </c>
      <c r="J444" s="23">
        <f t="shared" si="2"/>
        <v>0.95</v>
      </c>
      <c r="K444" s="24">
        <f t="shared" si="3"/>
        <v>42.693506666666664</v>
      </c>
    </row>
    <row r="445" spans="1:11" ht="15.75" customHeight="1">
      <c r="A445" s="18">
        <v>45370</v>
      </c>
      <c r="B445" s="2">
        <v>1710786600</v>
      </c>
      <c r="C445" s="2">
        <v>0.78120199999999995</v>
      </c>
      <c r="D445" s="2">
        <v>0.66232800000000003</v>
      </c>
      <c r="E445" s="2">
        <v>122138124.3</v>
      </c>
      <c r="F445" s="2">
        <v>21844837.920000002</v>
      </c>
      <c r="G445" s="2">
        <v>3.7031860000000001</v>
      </c>
      <c r="H445" s="5">
        <v>70749.77</v>
      </c>
      <c r="I445" s="35">
        <f>IF(G445 &lt; 'v1_Algo_int_model_Jan23-Ap'!ntcr, 'v1_Algo_int_model_Jan23-Ap'!base_int*100, IF(G445 &gt; 'v1_Algo_int_model_Jan23-Ap'!ctcr, 'v1_Algo_int_model_Jan23-Ap'!upper_limit_int*100, ('v1_Algo_int_model_Jan23-Ap'!base_int + ((G445 - 'v1_Algo_int_model_Jan23-Ap'!ntcr) / ('v1_Algo_int_model_Jan23-Ap'!ctcr - 'v1_Algo_int_model_Jan23-Ap'!ntcr)) ^ 'v1_Algo_int_model_Jan23-Ap'!exponent * ('v1_Algo_int_model_Jan23-Ap'!upper_limit_int - 'v1_Algo_int_model_Jan23-Ap'!base_int)) * 100))</f>
        <v>42.084960000000002</v>
      </c>
      <c r="J445" s="23">
        <f t="shared" si="2"/>
        <v>0.95</v>
      </c>
      <c r="K445" s="24">
        <f t="shared" si="3"/>
        <v>39.980711999999997</v>
      </c>
    </row>
    <row r="446" spans="1:11" ht="15.75" customHeight="1">
      <c r="A446" s="18">
        <v>45371</v>
      </c>
      <c r="B446" s="2">
        <v>1710873000</v>
      </c>
      <c r="C446" s="2">
        <v>0.74445300000000003</v>
      </c>
      <c r="D446" s="2">
        <v>0.58601899999999996</v>
      </c>
      <c r="E446" s="2">
        <v>121695033.8</v>
      </c>
      <c r="F446" s="2">
        <v>21098182.210000001</v>
      </c>
      <c r="G446" s="2">
        <v>3.3801779999999999</v>
      </c>
      <c r="H446" s="5">
        <v>293445.5</v>
      </c>
      <c r="I446" s="35">
        <f>IF(G446 &lt; 'v1_Algo_int_model_Jan23-Ap'!ntcr, 'v1_Algo_int_model_Jan23-Ap'!base_int*100, IF(G446 &gt; 'v1_Algo_int_model_Jan23-Ap'!ctcr, 'v1_Algo_int_model_Jan23-Ap'!upper_limit_int*100, ('v1_Algo_int_model_Jan23-Ap'!base_int + ((G446 - 'v1_Algo_int_model_Jan23-Ap'!ntcr) / ('v1_Algo_int_model_Jan23-Ap'!ctcr - 'v1_Algo_int_model_Jan23-Ap'!ntcr)) ^ 'v1_Algo_int_model_Jan23-Ap'!exponent * ('v1_Algo_int_model_Jan23-Ap'!upper_limit_int - 'v1_Algo_int_model_Jan23-Ap'!base_int)) * 100))</f>
        <v>33.471413333333331</v>
      </c>
      <c r="J446" s="23">
        <f t="shared" si="2"/>
        <v>0.95</v>
      </c>
      <c r="K446" s="24">
        <f t="shared" si="3"/>
        <v>31.797842666666664</v>
      </c>
    </row>
    <row r="447" spans="1:11" ht="15.75" customHeight="1">
      <c r="A447" s="18">
        <v>45372</v>
      </c>
      <c r="B447" s="2">
        <v>1710959400</v>
      </c>
      <c r="C447" s="2">
        <v>0.81358200000000003</v>
      </c>
      <c r="D447" s="2">
        <v>0.63914000000000004</v>
      </c>
      <c r="E447" s="2">
        <v>121661275.8</v>
      </c>
      <c r="F447" s="2">
        <v>20521003.27</v>
      </c>
      <c r="G447" s="2">
        <v>3.7892199999999998</v>
      </c>
      <c r="H447" s="5">
        <v>14904.52</v>
      </c>
      <c r="I447" s="35">
        <f>IF(G447 &lt; 'v1_Algo_int_model_Jan23-Ap'!ntcr, 'v1_Algo_int_model_Jan23-Ap'!base_int*100, IF(G447 &gt; 'v1_Algo_int_model_Jan23-Ap'!ctcr, 'v1_Algo_int_model_Jan23-Ap'!upper_limit_int*100, ('v1_Algo_int_model_Jan23-Ap'!base_int + ((G447 - 'v1_Algo_int_model_Jan23-Ap'!ntcr) / ('v1_Algo_int_model_Jan23-Ap'!ctcr - 'v1_Algo_int_model_Jan23-Ap'!ntcr)) ^ 'v1_Algo_int_model_Jan23-Ap'!exponent * ('v1_Algo_int_model_Jan23-Ap'!upper_limit_int - 'v1_Algo_int_model_Jan23-Ap'!base_int)) * 100))</f>
        <v>44.379199999999997</v>
      </c>
      <c r="J447" s="23">
        <f t="shared" si="2"/>
        <v>0.98547388760296217</v>
      </c>
      <c r="K447" s="24">
        <f t="shared" si="3"/>
        <v>43.734542752709373</v>
      </c>
    </row>
    <row r="448" spans="1:11" ht="15.75" customHeight="1">
      <c r="A448" s="18">
        <v>45373</v>
      </c>
      <c r="B448" s="2">
        <v>1711045800</v>
      </c>
      <c r="C448" s="2">
        <v>0.84024399999999999</v>
      </c>
      <c r="D448" s="2">
        <v>0.63277600000000001</v>
      </c>
      <c r="E448" s="2">
        <v>121718402.5</v>
      </c>
      <c r="F448" s="2">
        <v>20613806.829999998</v>
      </c>
      <c r="G448" s="2">
        <v>3.736354</v>
      </c>
      <c r="H448" s="5">
        <v>18843.43</v>
      </c>
      <c r="I448" s="35">
        <f>IF(G448 &lt; 'v1_Algo_int_model_Jan23-Ap'!ntcr, 'v1_Algo_int_model_Jan23-Ap'!base_int*100, IF(G448 &gt; 'v1_Algo_int_model_Jan23-Ap'!ctcr, 'v1_Algo_int_model_Jan23-Ap'!upper_limit_int*100, ('v1_Algo_int_model_Jan23-Ap'!base_int + ((G448 - 'v1_Algo_int_model_Jan23-Ap'!ntcr) / ('v1_Algo_int_model_Jan23-Ap'!ctcr - 'v1_Algo_int_model_Jan23-Ap'!ntcr)) ^ 'v1_Algo_int_model_Jan23-Ap'!exponent * ('v1_Algo_int_model_Jan23-Ap'!upper_limit_int - 'v1_Algo_int_model_Jan23-Ap'!base_int)) * 100))</f>
        <v>42.969440000000006</v>
      </c>
      <c r="J448" s="23">
        <f t="shared" si="2"/>
        <v>0.9817176612205597</v>
      </c>
      <c r="K448" s="24">
        <f t="shared" si="3"/>
        <v>42.183858140757174</v>
      </c>
    </row>
    <row r="449" spans="1:11" ht="15.75" customHeight="1">
      <c r="A449" s="18">
        <v>45374</v>
      </c>
      <c r="B449" s="2">
        <v>1711132200</v>
      </c>
      <c r="C449" s="2">
        <v>0.82747199999999999</v>
      </c>
      <c r="D449" s="2">
        <v>0.61230399999999996</v>
      </c>
      <c r="E449" s="2">
        <v>122045831</v>
      </c>
      <c r="F449" s="2">
        <v>20737111.010000002</v>
      </c>
      <c r="G449" s="2">
        <v>3.6036429999999999</v>
      </c>
      <c r="H449" s="5">
        <v>37717.870000000003</v>
      </c>
      <c r="I449" s="35">
        <f>IF(G449 &lt; 'v1_Algo_int_model_Jan23-Ap'!ntcr, 'v1_Algo_int_model_Jan23-Ap'!base_int*100, IF(G449 &gt; 'v1_Algo_int_model_Jan23-Ap'!ctcr, 'v1_Algo_int_model_Jan23-Ap'!upper_limit_int*100, ('v1_Algo_int_model_Jan23-Ap'!base_int + ((G449 - 'v1_Algo_int_model_Jan23-Ap'!ntcr) / ('v1_Algo_int_model_Jan23-Ap'!ctcr - 'v1_Algo_int_model_Jan23-Ap'!ntcr)) ^ 'v1_Algo_int_model_Jan23-Ap'!exponent * ('v1_Algo_int_model_Jan23-Ap'!upper_limit_int - 'v1_Algo_int_model_Jan23-Ap'!base_int)) * 100))</f>
        <v>39.430480000000003</v>
      </c>
      <c r="J449" s="23">
        <f t="shared" si="2"/>
        <v>0.96362283060373122</v>
      </c>
      <c r="K449" s="24">
        <f t="shared" si="3"/>
        <v>37.996110749663814</v>
      </c>
    </row>
    <row r="450" spans="1:11" ht="15.75" customHeight="1">
      <c r="A450" s="18">
        <v>45375</v>
      </c>
      <c r="B450" s="2">
        <v>1711218600</v>
      </c>
      <c r="C450" s="2">
        <v>0.81967999999999996</v>
      </c>
      <c r="D450" s="2">
        <v>0.62620699999999996</v>
      </c>
      <c r="E450" s="2">
        <v>122046105.40000001</v>
      </c>
      <c r="F450" s="2">
        <v>20735953.559999999</v>
      </c>
      <c r="G450" s="2">
        <v>3.6856819999999999</v>
      </c>
      <c r="H450" s="5">
        <v>22614.91</v>
      </c>
      <c r="I450" s="35">
        <f>IF(G450 &lt; 'v1_Algo_int_model_Jan23-Ap'!ntcr, 'v1_Algo_int_model_Jan23-Ap'!base_int*100, IF(G450 &gt; 'v1_Algo_int_model_Jan23-Ap'!ctcr, 'v1_Algo_int_model_Jan23-Ap'!upper_limit_int*100, ('v1_Algo_int_model_Jan23-Ap'!base_int + ((G450 - 'v1_Algo_int_model_Jan23-Ap'!ntcr) / ('v1_Algo_int_model_Jan23-Ap'!ctcr - 'v1_Algo_int_model_Jan23-Ap'!ntcr)) ^ 'v1_Algo_int_model_Jan23-Ap'!exponent * ('v1_Algo_int_model_Jan23-Ap'!upper_limit_int - 'v1_Algo_int_model_Jan23-Ap'!base_int)) * 100))</f>
        <v>41.618186666666666</v>
      </c>
      <c r="J450" s="23">
        <f t="shared" si="2"/>
        <v>0.97818773085639565</v>
      </c>
      <c r="K450" s="24">
        <f t="shared" si="3"/>
        <v>40.710399577824568</v>
      </c>
    </row>
    <row r="451" spans="1:11" ht="15.75" customHeight="1">
      <c r="A451" s="18">
        <v>45376</v>
      </c>
      <c r="B451" s="2">
        <v>1711305000</v>
      </c>
      <c r="C451" s="2">
        <v>0.843445</v>
      </c>
      <c r="D451" s="2">
        <v>0.64602499999999996</v>
      </c>
      <c r="E451" s="2">
        <v>122081373.40000001</v>
      </c>
      <c r="F451" s="2">
        <v>20759054.260000002</v>
      </c>
      <c r="G451" s="2">
        <v>3.799191</v>
      </c>
      <c r="H451" s="5">
        <v>11254.08</v>
      </c>
      <c r="I451" s="35">
        <f>IF(G451 &lt; 'v1_Algo_int_model_Jan23-Ap'!ntcr, 'v1_Algo_int_model_Jan23-Ap'!base_int*100, IF(G451 &gt; 'v1_Algo_int_model_Jan23-Ap'!ctcr, 'v1_Algo_int_model_Jan23-Ap'!upper_limit_int*100, ('v1_Algo_int_model_Jan23-Ap'!base_int + ((G451 - 'v1_Algo_int_model_Jan23-Ap'!ntcr) / ('v1_Algo_int_model_Jan23-Ap'!ctcr - 'v1_Algo_int_model_Jan23-Ap'!ntcr)) ^ 'v1_Algo_int_model_Jan23-Ap'!exponent * ('v1_Algo_int_model_Jan23-Ap'!upper_limit_int - 'v1_Algo_int_model_Jan23-Ap'!base_int)) * 100))</f>
        <v>44.645093333333342</v>
      </c>
      <c r="J451" s="23">
        <f t="shared" si="2"/>
        <v>0.98915742513214089</v>
      </c>
      <c r="K451" s="24">
        <f t="shared" si="3"/>
        <v>44.161025566384119</v>
      </c>
    </row>
    <row r="452" spans="1:11" ht="15.75" customHeight="1">
      <c r="A452" s="18">
        <v>45377</v>
      </c>
      <c r="B452" s="2">
        <v>1711391400</v>
      </c>
      <c r="C452" s="2">
        <v>0.837704</v>
      </c>
      <c r="D452" s="2">
        <v>0.65620000000000001</v>
      </c>
      <c r="E452" s="2">
        <v>125996154.40000001</v>
      </c>
      <c r="F452" s="2">
        <v>21663632.010000002</v>
      </c>
      <c r="G452" s="2">
        <v>3.8164729999999998</v>
      </c>
      <c r="H452" s="5">
        <v>6457.0839999999998</v>
      </c>
      <c r="I452" s="35">
        <f>IF(G452 &lt; 'v1_Algo_int_model_Jan23-Ap'!ntcr, 'v1_Algo_int_model_Jan23-Ap'!base_int*100, IF(G452 &gt; 'v1_Algo_int_model_Jan23-Ap'!ctcr, 'v1_Algo_int_model_Jan23-Ap'!upper_limit_int*100, ('v1_Algo_int_model_Jan23-Ap'!base_int + ((G452 - 'v1_Algo_int_model_Jan23-Ap'!ntcr) / ('v1_Algo_int_model_Jan23-Ap'!ctcr - 'v1_Algo_int_model_Jan23-Ap'!ntcr)) ^ 'v1_Algo_int_model_Jan23-Ap'!exponent * ('v1_Algo_int_model_Jan23-Ap'!upper_limit_int - 'v1_Algo_int_model_Jan23-Ap'!base_int)) * 100))</f>
        <v>45.105946666666661</v>
      </c>
      <c r="J452" s="23">
        <f t="shared" si="2"/>
        <v>0.99403877983431455</v>
      </c>
      <c r="K452" s="24">
        <f t="shared" si="3"/>
        <v>44.837060187804994</v>
      </c>
    </row>
    <row r="453" spans="1:11" ht="15.75" customHeight="1">
      <c r="A453" s="18">
        <v>45378</v>
      </c>
      <c r="B453" s="2">
        <v>1711477800</v>
      </c>
      <c r="C453" s="2">
        <v>0.83821400000000001</v>
      </c>
      <c r="D453" s="2">
        <v>0.66537900000000005</v>
      </c>
      <c r="E453" s="2">
        <v>126068394.40000001</v>
      </c>
      <c r="F453" s="2">
        <v>21829979.899999999</v>
      </c>
      <c r="G453" s="2">
        <v>3.8425720000000001</v>
      </c>
      <c r="H453" s="5">
        <v>2433.3879999999999</v>
      </c>
      <c r="I453" s="35">
        <f>IF(G453 &lt; 'v1_Algo_int_model_Jan23-Ap'!ntcr, 'v1_Algo_int_model_Jan23-Ap'!base_int*100, IF(G453 &gt; 'v1_Algo_int_model_Jan23-Ap'!ctcr, 'v1_Algo_int_model_Jan23-Ap'!upper_limit_int*100, ('v1_Algo_int_model_Jan23-Ap'!base_int + ((G453 - 'v1_Algo_int_model_Jan23-Ap'!ntcr) / ('v1_Algo_int_model_Jan23-Ap'!ctcr - 'v1_Algo_int_model_Jan23-Ap'!ntcr)) ^ 'v1_Algo_int_model_Jan23-Ap'!exponent * ('v1_Algo_int_model_Jan23-Ap'!upper_limit_int - 'v1_Algo_int_model_Jan23-Ap'!base_int)) * 100))</f>
        <v>45.80192000000001</v>
      </c>
      <c r="J453" s="23">
        <f t="shared" si="2"/>
        <v>0.99777059987123484</v>
      </c>
      <c r="K453" s="24">
        <f t="shared" si="3"/>
        <v>45.699809193654318</v>
      </c>
    </row>
    <row r="454" spans="1:11" ht="15.75" customHeight="1">
      <c r="A454" s="18">
        <v>45379</v>
      </c>
      <c r="B454" s="2">
        <v>1711564200</v>
      </c>
      <c r="C454" s="2">
        <v>0.88278199999999996</v>
      </c>
      <c r="D454" s="2">
        <v>0.64815699999999998</v>
      </c>
      <c r="E454" s="2">
        <v>126106098.2</v>
      </c>
      <c r="F454" s="2">
        <v>21762111.300000001</v>
      </c>
      <c r="G454" s="2">
        <v>3.7559110000000002</v>
      </c>
      <c r="H454" s="5">
        <v>14841.81</v>
      </c>
      <c r="I454" s="35">
        <f>IF(G454 &lt; 'v1_Algo_int_model_Jan23-Ap'!ntcr, 'v1_Algo_int_model_Jan23-Ap'!base_int*100, IF(G454 &gt; 'v1_Algo_int_model_Jan23-Ap'!ctcr, 'v1_Algo_int_model_Jan23-Ap'!upper_limit_int*100, ('v1_Algo_int_model_Jan23-Ap'!base_int + ((G454 - 'v1_Algo_int_model_Jan23-Ap'!ntcr) / ('v1_Algo_int_model_Jan23-Ap'!ctcr - 'v1_Algo_int_model_Jan23-Ap'!ntcr)) ^ 'v1_Algo_int_model_Jan23-Ap'!exponent * ('v1_Algo_int_model_Jan23-Ap'!upper_limit_int - 'v1_Algo_int_model_Jan23-Ap'!base_int)) * 100))</f>
        <v>43.490960000000015</v>
      </c>
      <c r="J454" s="23">
        <f t="shared" si="2"/>
        <v>0.9863599539627389</v>
      </c>
      <c r="K454" s="24">
        <f t="shared" si="3"/>
        <v>42.897741303395335</v>
      </c>
    </row>
    <row r="455" spans="1:11" ht="15.75" customHeight="1">
      <c r="A455" s="18">
        <v>45380</v>
      </c>
      <c r="B455" s="2">
        <v>1711650600</v>
      </c>
      <c r="C455" s="2">
        <v>0.88458999999999999</v>
      </c>
      <c r="D455" s="2">
        <v>0.65017599999999998</v>
      </c>
      <c r="E455" s="2">
        <v>126241042.59999999</v>
      </c>
      <c r="F455" s="2">
        <v>21823694.120000001</v>
      </c>
      <c r="G455" s="2">
        <v>3.760999</v>
      </c>
      <c r="H455" s="5">
        <v>11824.95</v>
      </c>
      <c r="I455" s="35">
        <f>IF(G455 &lt; 'v1_Algo_int_model_Jan23-Ap'!ntcr, 'v1_Algo_int_model_Jan23-Ap'!base_int*100, IF(G455 &gt; 'v1_Algo_int_model_Jan23-Ap'!ctcr, 'v1_Algo_int_model_Jan23-Ap'!upper_limit_int*100, ('v1_Algo_int_model_Jan23-Ap'!base_int + ((G455 - 'v1_Algo_int_model_Jan23-Ap'!ntcr) / ('v1_Algo_int_model_Jan23-Ap'!ctcr - 'v1_Algo_int_model_Jan23-Ap'!ntcr)) ^ 'v1_Algo_int_model_Jan23-Ap'!exponent * ('v1_Algo_int_model_Jan23-Ap'!upper_limit_int - 'v1_Algo_int_model_Jan23-Ap'!base_int)) * 100))</f>
        <v>43.626640000000009</v>
      </c>
      <c r="J455" s="23">
        <f t="shared" si="2"/>
        <v>0.98916320038671801</v>
      </c>
      <c r="K455" s="24">
        <f t="shared" si="3"/>
        <v>43.153866844519214</v>
      </c>
    </row>
    <row r="456" spans="1:11" ht="15.75" customHeight="1">
      <c r="A456" s="18">
        <v>45381</v>
      </c>
      <c r="B456" s="2">
        <v>1711737000</v>
      </c>
      <c r="C456" s="2">
        <v>0.90010500000000004</v>
      </c>
      <c r="D456" s="2">
        <v>0.66424399999999995</v>
      </c>
      <c r="E456" s="2">
        <v>126216500</v>
      </c>
      <c r="F456" s="2">
        <v>21837799.34</v>
      </c>
      <c r="G456" s="2">
        <v>3.8391479999999998</v>
      </c>
      <c r="H456" s="5">
        <v>2228.4560000000001</v>
      </c>
      <c r="I456" s="35">
        <f>IF(G456 &lt; 'v1_Algo_int_model_Jan23-Ap'!ntcr, 'v1_Algo_int_model_Jan23-Ap'!base_int*100, IF(G456 &gt; 'v1_Algo_int_model_Jan23-Ap'!ctcr, 'v1_Algo_int_model_Jan23-Ap'!upper_limit_int*100, ('v1_Algo_int_model_Jan23-Ap'!base_int + ((G456 - 'v1_Algo_int_model_Jan23-Ap'!ntcr) / ('v1_Algo_int_model_Jan23-Ap'!ctcr - 'v1_Algo_int_model_Jan23-Ap'!ntcr)) ^ 'v1_Algo_int_model_Jan23-Ap'!exponent * ('v1_Algo_int_model_Jan23-Ap'!upper_limit_int - 'v1_Algo_int_model_Jan23-Ap'!base_int)) * 100))</f>
        <v>45.710613333333328</v>
      </c>
      <c r="J456" s="23">
        <f t="shared" si="2"/>
        <v>0.99795908372880948</v>
      </c>
      <c r="K456" s="24">
        <f t="shared" si="3"/>
        <v>45.617321798815226</v>
      </c>
    </row>
    <row r="457" spans="1:11" ht="15.75" customHeight="1">
      <c r="A457" s="18">
        <v>45382</v>
      </c>
      <c r="B457" s="2">
        <v>1711823400</v>
      </c>
      <c r="C457" s="2">
        <v>0.83689999999999998</v>
      </c>
      <c r="D457" s="2">
        <v>0.64448700000000003</v>
      </c>
      <c r="E457" s="2">
        <v>126315817.7</v>
      </c>
      <c r="F457" s="2">
        <v>21941131.93</v>
      </c>
      <c r="G457" s="2">
        <v>3.7103329999999999</v>
      </c>
      <c r="H457" s="5">
        <v>14497.48</v>
      </c>
      <c r="I457" s="35">
        <f>IF(G457 &lt; 'v1_Algo_int_model_Jan23-Ap'!ntcr, 'v1_Algo_int_model_Jan23-Ap'!base_int*100, IF(G457 &gt; 'v1_Algo_int_model_Jan23-Ap'!ctcr, 'v1_Algo_int_model_Jan23-Ap'!upper_limit_int*100, ('v1_Algo_int_model_Jan23-Ap'!base_int + ((G457 - 'v1_Algo_int_model_Jan23-Ap'!ntcr) / ('v1_Algo_int_model_Jan23-Ap'!ctcr - 'v1_Algo_int_model_Jan23-Ap'!ntcr)) ^ 'v1_Algo_int_model_Jan23-Ap'!exponent * ('v1_Algo_int_model_Jan23-Ap'!upper_limit_int - 'v1_Algo_int_model_Jan23-Ap'!base_int)) * 100))</f>
        <v>42.275546666666663</v>
      </c>
      <c r="J457" s="23">
        <f t="shared" si="2"/>
        <v>0.98678511204777208</v>
      </c>
      <c r="K457" s="24">
        <f t="shared" si="3"/>
        <v>41.716880054347484</v>
      </c>
    </row>
    <row r="458" spans="1:11" ht="15.75" customHeight="1">
      <c r="A458" s="18">
        <v>45383</v>
      </c>
      <c r="B458" s="2">
        <v>1711909800</v>
      </c>
      <c r="C458" s="2">
        <v>0.85600900000000002</v>
      </c>
      <c r="D458" s="2">
        <v>0.65044999999999997</v>
      </c>
      <c r="E458" s="2">
        <v>126250186</v>
      </c>
      <c r="F458" s="2">
        <v>21944122.780000001</v>
      </c>
      <c r="G458" s="2">
        <v>3.7422059999999999</v>
      </c>
      <c r="H458" s="5">
        <v>11500.84</v>
      </c>
      <c r="I458" s="35">
        <f>IF(G458 &lt; 'v1_Algo_int_model_Jan23-Ap'!ntcr, 'v1_Algo_int_model_Jan23-Ap'!base_int*100, IF(G458 &gt; 'v1_Algo_int_model_Jan23-Ap'!ctcr, 'v1_Algo_int_model_Jan23-Ap'!upper_limit_int*100, ('v1_Algo_int_model_Jan23-Ap'!base_int + ((G458 - 'v1_Algo_int_model_Jan23-Ap'!ntcr) / ('v1_Algo_int_model_Jan23-Ap'!ctcr - 'v1_Algo_int_model_Jan23-Ap'!ntcr)) ^ 'v1_Algo_int_model_Jan23-Ap'!exponent * ('v1_Algo_int_model_Jan23-Ap'!upper_limit_int - 'v1_Algo_int_model_Jan23-Ap'!base_int)) * 100))</f>
        <v>43.125493333333331</v>
      </c>
      <c r="J458" s="23">
        <f t="shared" si="2"/>
        <v>0.98951806812666765</v>
      </c>
      <c r="K458" s="24">
        <f t="shared" si="3"/>
        <v>42.673454850209481</v>
      </c>
    </row>
    <row r="459" spans="1:11" ht="15.75" customHeight="1">
      <c r="A459" s="18">
        <v>45384</v>
      </c>
      <c r="B459" s="2">
        <v>1711996200</v>
      </c>
      <c r="C459" s="2">
        <v>0.81215999999999999</v>
      </c>
      <c r="D459" s="2">
        <v>0.62224000000000002</v>
      </c>
      <c r="E459" s="2">
        <v>126274974.7</v>
      </c>
      <c r="F459" s="2">
        <v>21924238.829999998</v>
      </c>
      <c r="G459" s="2">
        <v>3.5838570000000001</v>
      </c>
      <c r="H459" s="5">
        <v>30871.15</v>
      </c>
      <c r="I459" s="35">
        <f>IF(G459 &lt; 'v1_Algo_int_model_Jan23-Ap'!ntcr, 'v1_Algo_int_model_Jan23-Ap'!base_int*100, IF(G459 &gt; 'v1_Algo_int_model_Jan23-Ap'!ctcr, 'v1_Algo_int_model_Jan23-Ap'!upper_limit_int*100, ('v1_Algo_int_model_Jan23-Ap'!base_int + ((G459 - 'v1_Algo_int_model_Jan23-Ap'!ntcr) / ('v1_Algo_int_model_Jan23-Ap'!ctcr - 'v1_Algo_int_model_Jan23-Ap'!ntcr)) ^ 'v1_Algo_int_model_Jan23-Ap'!exponent * ('v1_Algo_int_model_Jan23-Ap'!upper_limit_int - 'v1_Algo_int_model_Jan23-Ap'!base_int)) * 100))</f>
        <v>38.902853333333333</v>
      </c>
      <c r="J459" s="23">
        <f t="shared" si="2"/>
        <v>0.97183833816136178</v>
      </c>
      <c r="K459" s="24">
        <f t="shared" si="3"/>
        <v>37.807284333201856</v>
      </c>
    </row>
    <row r="460" spans="1:11" ht="15.75" customHeight="1">
      <c r="A460" s="18">
        <v>45385</v>
      </c>
      <c r="B460" s="2">
        <v>1712082600</v>
      </c>
      <c r="C460" s="2">
        <v>0.78787499999999999</v>
      </c>
      <c r="D460" s="2">
        <v>0.580372</v>
      </c>
      <c r="E460" s="2">
        <v>125846439.7</v>
      </c>
      <c r="F460" s="2">
        <v>21732890.969999999</v>
      </c>
      <c r="G460" s="2">
        <v>3.3607010000000002</v>
      </c>
      <c r="H460" s="5">
        <v>99995.67</v>
      </c>
      <c r="I460" s="35">
        <f>IF(G460 &lt; 'v1_Algo_int_model_Jan23-Ap'!ntcr, 'v1_Algo_int_model_Jan23-Ap'!base_int*100, IF(G460 &gt; 'v1_Algo_int_model_Jan23-Ap'!ctcr, 'v1_Algo_int_model_Jan23-Ap'!upper_limit_int*100, ('v1_Algo_int_model_Jan23-Ap'!base_int + ((G460 - 'v1_Algo_int_model_Jan23-Ap'!ntcr) / ('v1_Algo_int_model_Jan23-Ap'!ctcr - 'v1_Algo_int_model_Jan23-Ap'!ntcr)) ^ 'v1_Algo_int_model_Jan23-Ap'!exponent * ('v1_Algo_int_model_Jan23-Ap'!upper_limit_int - 'v1_Algo_int_model_Jan23-Ap'!base_int)) * 100))</f>
        <v>32.952026666666669</v>
      </c>
      <c r="J460" s="23">
        <f t="shared" si="2"/>
        <v>0.95</v>
      </c>
      <c r="K460" s="24">
        <f t="shared" si="3"/>
        <v>31.304425333333334</v>
      </c>
    </row>
    <row r="461" spans="1:11" ht="15.75" customHeight="1">
      <c r="A461" s="18">
        <v>45386</v>
      </c>
      <c r="B461" s="2">
        <v>1712169000</v>
      </c>
      <c r="C461" s="2">
        <v>0.81320400000000004</v>
      </c>
      <c r="D461" s="2">
        <v>0.57174700000000001</v>
      </c>
      <c r="E461" s="2">
        <v>125849149.59999999</v>
      </c>
      <c r="F461" s="2">
        <v>21680442.890000001</v>
      </c>
      <c r="G461" s="2">
        <v>3.318838</v>
      </c>
      <c r="H461" s="5">
        <v>105400.2</v>
      </c>
      <c r="I461" s="35">
        <f>IF(G461 &lt; 'v1_Algo_int_model_Jan23-Ap'!ntcr, 'v1_Algo_int_model_Jan23-Ap'!base_int*100, IF(G461 &gt; 'v1_Algo_int_model_Jan23-Ap'!ctcr, 'v1_Algo_int_model_Jan23-Ap'!upper_limit_int*100, ('v1_Algo_int_model_Jan23-Ap'!base_int + ((G461 - 'v1_Algo_int_model_Jan23-Ap'!ntcr) / ('v1_Algo_int_model_Jan23-Ap'!ctcr - 'v1_Algo_int_model_Jan23-Ap'!ntcr)) ^ 'v1_Algo_int_model_Jan23-Ap'!exponent * ('v1_Algo_int_model_Jan23-Ap'!upper_limit_int - 'v1_Algo_int_model_Jan23-Ap'!base_int)) * 100))</f>
        <v>31.83568</v>
      </c>
      <c r="J461" s="23">
        <f t="shared" si="2"/>
        <v>0.95</v>
      </c>
      <c r="K461" s="24">
        <f t="shared" si="3"/>
        <v>30.243895999999999</v>
      </c>
    </row>
    <row r="462" spans="1:11" ht="15.75" customHeight="1">
      <c r="A462" s="18">
        <v>45387</v>
      </c>
      <c r="B462" s="2">
        <v>1712255400</v>
      </c>
      <c r="C462" s="2">
        <v>0.81206100000000003</v>
      </c>
      <c r="D462" s="2">
        <v>0.58246500000000001</v>
      </c>
      <c r="E462" s="2">
        <v>126071692.59999999</v>
      </c>
      <c r="F462" s="2">
        <v>21692445.469999999</v>
      </c>
      <c r="G462" s="2">
        <v>3.3851580000000001</v>
      </c>
      <c r="H462" s="5">
        <v>44142.23</v>
      </c>
      <c r="I462" s="35">
        <f>IF(G462 &lt; 'v1_Algo_int_model_Jan23-Ap'!ntcr, 'v1_Algo_int_model_Jan23-Ap'!base_int*100, IF(G462 &gt; 'v1_Algo_int_model_Jan23-Ap'!ctcr, 'v1_Algo_int_model_Jan23-Ap'!upper_limit_int*100, ('v1_Algo_int_model_Jan23-Ap'!base_int + ((G462 - 'v1_Algo_int_model_Jan23-Ap'!ntcr) / ('v1_Algo_int_model_Jan23-Ap'!ctcr - 'v1_Algo_int_model_Jan23-Ap'!ntcr)) ^ 'v1_Algo_int_model_Jan23-Ap'!exponent * ('v1_Algo_int_model_Jan23-Ap'!upper_limit_int - 'v1_Algo_int_model_Jan23-Ap'!base_int)) * 100))</f>
        <v>33.604213333333334</v>
      </c>
      <c r="J462" s="23">
        <f t="shared" si="2"/>
        <v>0.95930174856398986</v>
      </c>
      <c r="K462" s="24">
        <f t="shared" si="3"/>
        <v>32.236580609784006</v>
      </c>
    </row>
    <row r="463" spans="1:11" ht="15.75" customHeight="1">
      <c r="A463" s="18">
        <v>45388</v>
      </c>
      <c r="B463" s="2">
        <v>1712341800</v>
      </c>
      <c r="C463" s="2">
        <v>0.8115</v>
      </c>
      <c r="D463" s="2">
        <v>0.575685</v>
      </c>
      <c r="E463" s="2">
        <v>126095474.59999999</v>
      </c>
      <c r="F463" s="2">
        <v>21637743.079999998</v>
      </c>
      <c r="G463" s="2">
        <v>3.3548450000000001</v>
      </c>
      <c r="H463" s="5">
        <v>65140.9</v>
      </c>
      <c r="I463" s="35">
        <f>IF(G463 &lt; 'v1_Algo_int_model_Jan23-Ap'!ntcr, 'v1_Algo_int_model_Jan23-Ap'!base_int*100, IF(G463 &gt; 'v1_Algo_int_model_Jan23-Ap'!ctcr, 'v1_Algo_int_model_Jan23-Ap'!upper_limit_int*100, ('v1_Algo_int_model_Jan23-Ap'!base_int + ((G463 - 'v1_Algo_int_model_Jan23-Ap'!ntcr) / ('v1_Algo_int_model_Jan23-Ap'!ctcr - 'v1_Algo_int_model_Jan23-Ap'!ntcr)) ^ 'v1_Algo_int_model_Jan23-Ap'!exponent * ('v1_Algo_int_model_Jan23-Ap'!upper_limit_int - 'v1_Algo_int_model_Jan23-Ap'!base_int)) * 100))</f>
        <v>32.795866666666676</v>
      </c>
      <c r="J463" s="23">
        <f t="shared" si="2"/>
        <v>0.95</v>
      </c>
      <c r="K463" s="24">
        <f t="shared" si="3"/>
        <v>31.156073333333339</v>
      </c>
    </row>
    <row r="464" spans="1:11" ht="15.75" customHeight="1">
      <c r="A464" s="18">
        <v>45389</v>
      </c>
      <c r="B464" s="2">
        <v>1712428200</v>
      </c>
      <c r="C464" s="2">
        <v>0.82403000000000004</v>
      </c>
      <c r="D464" s="2">
        <v>0.58375699999999997</v>
      </c>
      <c r="E464" s="2">
        <v>126190544.59999999</v>
      </c>
      <c r="F464" s="2">
        <v>21646875.25</v>
      </c>
      <c r="G464" s="2">
        <v>3.4030140000000002</v>
      </c>
      <c r="H464" s="5">
        <v>37610.81</v>
      </c>
      <c r="I464" s="35">
        <f>IF(G464 &lt; 'v1_Algo_int_model_Jan23-Ap'!ntcr, 'v1_Algo_int_model_Jan23-Ap'!base_int*100, IF(G464 &gt; 'v1_Algo_int_model_Jan23-Ap'!ctcr, 'v1_Algo_int_model_Jan23-Ap'!upper_limit_int*100, ('v1_Algo_int_model_Jan23-Ap'!base_int + ((G464 - 'v1_Algo_int_model_Jan23-Ap'!ntcr) / ('v1_Algo_int_model_Jan23-Ap'!ctcr - 'v1_Algo_int_model_Jan23-Ap'!ntcr)) ^ 'v1_Algo_int_model_Jan23-Ap'!exponent * ('v1_Algo_int_model_Jan23-Ap'!upper_limit_int - 'v1_Algo_int_model_Jan23-Ap'!base_int)) * 100))</f>
        <v>34.080373333333341</v>
      </c>
      <c r="J464" s="23">
        <f t="shared" si="2"/>
        <v>0.96525058737981129</v>
      </c>
      <c r="K464" s="24">
        <f t="shared" si="3"/>
        <v>32.896100378123265</v>
      </c>
    </row>
    <row r="465" spans="1:11" ht="15.75" customHeight="1">
      <c r="A465" s="18">
        <v>45390</v>
      </c>
      <c r="B465" s="2">
        <v>1712514600</v>
      </c>
      <c r="C465" s="2">
        <v>0.82810700000000004</v>
      </c>
      <c r="D465" s="2">
        <v>0.58891400000000005</v>
      </c>
      <c r="E465" s="2">
        <v>126191113.2</v>
      </c>
      <c r="F465" s="2">
        <v>21662149.309999999</v>
      </c>
      <c r="G465" s="2">
        <v>3.4306709999999998</v>
      </c>
      <c r="H465" s="5">
        <v>37089.93</v>
      </c>
      <c r="I465" s="35">
        <f>IF(G465 &lt; 'v1_Algo_int_model_Jan23-Ap'!ntcr, 'v1_Algo_int_model_Jan23-Ap'!base_int*100, IF(G465 &gt; 'v1_Algo_int_model_Jan23-Ap'!ctcr, 'v1_Algo_int_model_Jan23-Ap'!upper_limit_int*100, ('v1_Algo_int_model_Jan23-Ap'!base_int + ((G465 - 'v1_Algo_int_model_Jan23-Ap'!ntcr) / ('v1_Algo_int_model_Jan23-Ap'!ctcr - 'v1_Algo_int_model_Jan23-Ap'!ntcr)) ^ 'v1_Algo_int_model_Jan23-Ap'!exponent * ('v1_Algo_int_model_Jan23-Ap'!upper_limit_int - 'v1_Algo_int_model_Jan23-Ap'!base_int)) * 100))</f>
        <v>34.81789333333333</v>
      </c>
      <c r="J465" s="23">
        <f t="shared" si="2"/>
        <v>0.9657560018913931</v>
      </c>
      <c r="K465" s="24">
        <f t="shared" si="3"/>
        <v>33.625589459880985</v>
      </c>
    </row>
    <row r="466" spans="1:11" ht="15.75" customHeight="1">
      <c r="A466" s="18">
        <v>45391</v>
      </c>
      <c r="B466" s="2">
        <v>1712601000</v>
      </c>
      <c r="C466" s="2">
        <v>0.83583700000000005</v>
      </c>
      <c r="D466" s="2">
        <v>0.61394599999999999</v>
      </c>
      <c r="E466" s="2">
        <v>126423113.2</v>
      </c>
      <c r="F466" s="2">
        <v>21723875.579999998</v>
      </c>
      <c r="G466" s="2">
        <v>3.5728879999999998</v>
      </c>
      <c r="H466" s="5">
        <v>3924.23</v>
      </c>
      <c r="I466" s="35">
        <f>IF(G466 &lt; 'v1_Algo_int_model_Jan23-Ap'!ntcr, 'v1_Algo_int_model_Jan23-Ap'!base_int*100, IF(G466 &gt; 'v1_Algo_int_model_Jan23-Ap'!ctcr, 'v1_Algo_int_model_Jan23-Ap'!upper_limit_int*100, ('v1_Algo_int_model_Jan23-Ap'!base_int + ((G466 - 'v1_Algo_int_model_Jan23-Ap'!ntcr) / ('v1_Algo_int_model_Jan23-Ap'!ctcr - 'v1_Algo_int_model_Jan23-Ap'!ntcr)) ^ 'v1_Algo_int_model_Jan23-Ap'!exponent * ('v1_Algo_int_model_Jan23-Ap'!upper_limit_int - 'v1_Algo_int_model_Jan23-Ap'!base_int)) * 100))</f>
        <v>38.610346666666665</v>
      </c>
      <c r="J466" s="23">
        <f t="shared" si="2"/>
        <v>0.99638717319517989</v>
      </c>
      <c r="K466" s="24">
        <f t="shared" si="3"/>
        <v>38.470854171285936</v>
      </c>
    </row>
    <row r="467" spans="1:11" ht="15.75" customHeight="1">
      <c r="A467" s="18">
        <v>45392</v>
      </c>
      <c r="B467" s="2">
        <v>1712687400</v>
      </c>
      <c r="C467" s="2">
        <v>0.81894900000000004</v>
      </c>
      <c r="D467" s="2">
        <v>0.59221999999999997</v>
      </c>
      <c r="E467" s="2">
        <v>126371433.59999999</v>
      </c>
      <c r="F467" s="2">
        <v>21683108.530000001</v>
      </c>
      <c r="G467" s="2">
        <v>3.4515199999999999</v>
      </c>
      <c r="H467" s="5">
        <v>28781.38</v>
      </c>
      <c r="I467" s="35">
        <f>IF(G467 &lt; 'v1_Algo_int_model_Jan23-Ap'!ntcr, 'v1_Algo_int_model_Jan23-Ap'!base_int*100, IF(G467 &gt; 'v1_Algo_int_model_Jan23-Ap'!ctcr, 'v1_Algo_int_model_Jan23-Ap'!upper_limit_int*100, ('v1_Algo_int_model_Jan23-Ap'!base_int + ((G467 - 'v1_Algo_int_model_Jan23-Ap'!ntcr) / ('v1_Algo_int_model_Jan23-Ap'!ctcr - 'v1_Algo_int_model_Jan23-Ap'!ntcr)) ^ 'v1_Algo_int_model_Jan23-Ap'!exponent * ('v1_Algo_int_model_Jan23-Ap'!upper_limit_int - 'v1_Algo_int_model_Jan23-Ap'!base_int)) * 100))</f>
        <v>35.373866666666665</v>
      </c>
      <c r="J467" s="23">
        <f t="shared" si="2"/>
        <v>0.97345271785161336</v>
      </c>
      <c r="K467" s="24">
        <f t="shared" si="3"/>
        <v>34.434786647587252</v>
      </c>
    </row>
    <row r="468" spans="1:11" ht="15.75" customHeight="1">
      <c r="A468" s="18">
        <v>45393</v>
      </c>
      <c r="B468" s="2">
        <v>1712773800</v>
      </c>
      <c r="C468" s="2">
        <v>0.86660800000000004</v>
      </c>
      <c r="D468" s="2">
        <v>0.58572100000000005</v>
      </c>
      <c r="E468" s="2">
        <v>126254191.59999999</v>
      </c>
      <c r="F468" s="2">
        <v>21640633.34</v>
      </c>
      <c r="G468" s="2">
        <v>3.41717</v>
      </c>
      <c r="H468" s="5">
        <v>34474.69</v>
      </c>
      <c r="I468" s="35">
        <f>IF(G468 &lt; 'v1_Algo_int_model_Jan23-Ap'!ntcr, 'v1_Algo_int_model_Jan23-Ap'!base_int*100, IF(G468 &gt; 'v1_Algo_int_model_Jan23-Ap'!ctcr, 'v1_Algo_int_model_Jan23-Ap'!upper_limit_int*100, ('v1_Algo_int_model_Jan23-Ap'!base_int + ((G468 - 'v1_Algo_int_model_Jan23-Ap'!ntcr) / ('v1_Algo_int_model_Jan23-Ap'!ctcr - 'v1_Algo_int_model_Jan23-Ap'!ntcr)) ^ 'v1_Algo_int_model_Jan23-Ap'!exponent * ('v1_Algo_int_model_Jan23-Ap'!upper_limit_int - 'v1_Algo_int_model_Jan23-Ap'!base_int)) * 100))</f>
        <v>34.457866666666668</v>
      </c>
      <c r="J468" s="23">
        <f t="shared" si="2"/>
        <v>0.96813892693586023</v>
      </c>
      <c r="K468" s="24">
        <f t="shared" si="3"/>
        <v>33.360002059165616</v>
      </c>
    </row>
    <row r="469" spans="1:11" ht="15.75" customHeight="1">
      <c r="A469" s="18">
        <v>45394</v>
      </c>
      <c r="B469" s="2">
        <v>1712860200</v>
      </c>
      <c r="C469" s="2">
        <v>0.85570500000000005</v>
      </c>
      <c r="D469" s="2">
        <v>0.58618000000000003</v>
      </c>
      <c r="E469" s="2">
        <v>126195747.5</v>
      </c>
      <c r="F469" s="2">
        <v>21630785.890000001</v>
      </c>
      <c r="G469" s="2">
        <v>3.4198210000000002</v>
      </c>
      <c r="H469" s="5">
        <v>32148.02</v>
      </c>
      <c r="I469" s="35">
        <f>IF(G469 &lt; 'v1_Algo_int_model_Jan23-Ap'!ntcr, 'v1_Algo_int_model_Jan23-Ap'!base_int*100, IF(G469 &gt; 'v1_Algo_int_model_Jan23-Ap'!ctcr, 'v1_Algo_int_model_Jan23-Ap'!upper_limit_int*100, ('v1_Algo_int_model_Jan23-Ap'!base_int + ((G469 - 'v1_Algo_int_model_Jan23-Ap'!ntcr) / ('v1_Algo_int_model_Jan23-Ap'!ctcr - 'v1_Algo_int_model_Jan23-Ap'!ntcr)) ^ 'v1_Algo_int_model_Jan23-Ap'!exponent * ('v1_Algo_int_model_Jan23-Ap'!upper_limit_int - 'v1_Algo_int_model_Jan23-Ap'!base_int)) * 100))</f>
        <v>34.528560000000006</v>
      </c>
      <c r="J469" s="23">
        <f t="shared" si="2"/>
        <v>0.97027568007608811</v>
      </c>
      <c r="K469" s="24">
        <f t="shared" si="3"/>
        <v>33.502222036048018</v>
      </c>
    </row>
    <row r="470" spans="1:11" ht="15.75" customHeight="1">
      <c r="A470" s="18">
        <v>45395</v>
      </c>
      <c r="B470" s="2">
        <v>1712946600</v>
      </c>
      <c r="C470" s="2">
        <v>0.83560199999999996</v>
      </c>
      <c r="D470" s="2">
        <v>0.50453400000000004</v>
      </c>
      <c r="E470" s="2">
        <v>126186789.3</v>
      </c>
      <c r="F470" s="2">
        <v>21385693.57</v>
      </c>
      <c r="G470" s="2">
        <v>2.9770150000000002</v>
      </c>
      <c r="H470" s="5">
        <v>933184.1</v>
      </c>
      <c r="I470" s="35">
        <f>IF(G470 &lt; 'v1_Algo_int_model_Jan23-Ap'!ntcr, 'v1_Algo_int_model_Jan23-Ap'!base_int*100, IF(G470 &gt; 'v1_Algo_int_model_Jan23-Ap'!ctcr, 'v1_Algo_int_model_Jan23-Ap'!upper_limit_int*100, ('v1_Algo_int_model_Jan23-Ap'!base_int + ((G470 - 'v1_Algo_int_model_Jan23-Ap'!ntcr) / ('v1_Algo_int_model_Jan23-Ap'!ctcr - 'v1_Algo_int_model_Jan23-Ap'!ntcr)) ^ 'v1_Algo_int_model_Jan23-Ap'!exponent * ('v1_Algo_int_model_Jan23-Ap'!upper_limit_int - 'v1_Algo_int_model_Jan23-Ap'!base_int)) * 100))</f>
        <v>22.720400000000009</v>
      </c>
      <c r="J470" s="23">
        <f t="shared" si="2"/>
        <v>0.95</v>
      </c>
      <c r="K470" s="24">
        <f t="shared" si="3"/>
        <v>21.584380000000007</v>
      </c>
    </row>
    <row r="471" spans="1:11" ht="15.75" customHeight="1">
      <c r="A471" s="18">
        <v>45396</v>
      </c>
      <c r="B471" s="2">
        <v>1713033000</v>
      </c>
      <c r="C471" s="2">
        <v>0.85350599999999999</v>
      </c>
      <c r="D471" s="2">
        <v>0.44902799999999998</v>
      </c>
      <c r="E471" s="2">
        <v>126386143</v>
      </c>
      <c r="F471" s="2">
        <v>19295292.710000001</v>
      </c>
      <c r="G471" s="2">
        <v>2.941179</v>
      </c>
      <c r="H471" s="5">
        <v>417215.6</v>
      </c>
      <c r="I471" s="35">
        <f>IF(G471 &lt; 'v1_Algo_int_model_Jan23-Ap'!ntcr, 'v1_Algo_int_model_Jan23-Ap'!base_int*100, IF(G471 &gt; 'v1_Algo_int_model_Jan23-Ap'!ctcr, 'v1_Algo_int_model_Jan23-Ap'!upper_limit_int*100, ('v1_Algo_int_model_Jan23-Ap'!base_int + ((G471 - 'v1_Algo_int_model_Jan23-Ap'!ntcr) / ('v1_Algo_int_model_Jan23-Ap'!ctcr - 'v1_Algo_int_model_Jan23-Ap'!ntcr)) ^ 'v1_Algo_int_model_Jan23-Ap'!exponent * ('v1_Algo_int_model_Jan23-Ap'!upper_limit_int - 'v1_Algo_int_model_Jan23-Ap'!base_int)) * 100))</f>
        <v>21.764773333333334</v>
      </c>
      <c r="J471" s="23">
        <f t="shared" si="2"/>
        <v>0.95</v>
      </c>
      <c r="K471" s="24">
        <f t="shared" si="3"/>
        <v>20.676534666666665</v>
      </c>
    </row>
    <row r="472" spans="1:11" ht="15.75" customHeight="1">
      <c r="A472" s="18">
        <v>45397</v>
      </c>
      <c r="B472" s="2">
        <v>1713119400</v>
      </c>
      <c r="C472" s="2">
        <v>0.86979600000000001</v>
      </c>
      <c r="D472" s="2">
        <v>0.468727</v>
      </c>
      <c r="E472" s="2">
        <v>125630113.40000001</v>
      </c>
      <c r="F472" s="2">
        <v>17528665.079999998</v>
      </c>
      <c r="G472" s="2">
        <v>3.3594240000000002</v>
      </c>
      <c r="H472" s="5">
        <v>14636.94</v>
      </c>
      <c r="I472" s="35">
        <f>IF(G472 &lt; 'v1_Algo_int_model_Jan23-Ap'!ntcr, 'v1_Algo_int_model_Jan23-Ap'!base_int*100, IF(G472 &gt; 'v1_Algo_int_model_Jan23-Ap'!ctcr, 'v1_Algo_int_model_Jan23-Ap'!upper_limit_int*100, ('v1_Algo_int_model_Jan23-Ap'!base_int + ((G472 - 'v1_Algo_int_model_Jan23-Ap'!ntcr) / ('v1_Algo_int_model_Jan23-Ap'!ctcr - 'v1_Algo_int_model_Jan23-Ap'!ntcr)) ^ 'v1_Algo_int_model_Jan23-Ap'!exponent * ('v1_Algo_int_model_Jan23-Ap'!upper_limit_int - 'v1_Algo_int_model_Jan23-Ap'!base_int)) * 100))</f>
        <v>32.917973333333336</v>
      </c>
      <c r="J472" s="23">
        <f t="shared" si="2"/>
        <v>0.98329942419094929</v>
      </c>
      <c r="K472" s="24">
        <f t="shared" si="3"/>
        <v>32.368224224199693</v>
      </c>
    </row>
    <row r="473" spans="1:11" ht="15.75" customHeight="1">
      <c r="A473" s="18">
        <v>45398</v>
      </c>
      <c r="B473" s="2">
        <v>1713205800</v>
      </c>
      <c r="C473" s="2">
        <v>0.88958199999999998</v>
      </c>
      <c r="D473" s="2">
        <v>0.46031300000000003</v>
      </c>
      <c r="E473" s="2">
        <v>125573508.7</v>
      </c>
      <c r="F473" s="2">
        <v>17597065.25</v>
      </c>
      <c r="G473" s="2">
        <v>3.2848160000000002</v>
      </c>
      <c r="H473" s="5">
        <v>17485.89</v>
      </c>
      <c r="I473" s="35">
        <f>IF(G473 &lt; 'v1_Algo_int_model_Jan23-Ap'!ntcr, 'v1_Algo_int_model_Jan23-Ap'!base_int*100, IF(G473 &gt; 'v1_Algo_int_model_Jan23-Ap'!ctcr, 'v1_Algo_int_model_Jan23-Ap'!upper_limit_int*100, ('v1_Algo_int_model_Jan23-Ap'!base_int + ((G473 - 'v1_Algo_int_model_Jan23-Ap'!ntcr) / ('v1_Algo_int_model_Jan23-Ap'!ctcr - 'v1_Algo_int_model_Jan23-Ap'!ntcr)) ^ 'v1_Algo_int_model_Jan23-Ap'!exponent * ('v1_Algo_int_model_Jan23-Ap'!upper_limit_int - 'v1_Algo_int_model_Jan23-Ap'!base_int)) * 100))</f>
        <v>30.928426666666674</v>
      </c>
      <c r="J473" s="23">
        <f t="shared" si="2"/>
        <v>0.98012635658096459</v>
      </c>
      <c r="K473" s="24">
        <f t="shared" si="3"/>
        <v>30.313766143581553</v>
      </c>
    </row>
    <row r="474" spans="1:11" ht="15.75" customHeight="1">
      <c r="A474" s="18">
        <v>45399</v>
      </c>
      <c r="B474" s="2">
        <v>1713292200</v>
      </c>
      <c r="C474" s="2">
        <v>0.89646800000000004</v>
      </c>
      <c r="D474" s="2">
        <v>0.45835900000000002</v>
      </c>
      <c r="E474" s="2">
        <v>125824262</v>
      </c>
      <c r="F474" s="2">
        <v>17579801</v>
      </c>
      <c r="G474" s="2">
        <v>3.2806220000000001</v>
      </c>
      <c r="H474" s="5">
        <v>9788.9330000000009</v>
      </c>
      <c r="I474" s="35">
        <f>IF(G474 &lt; 'v1_Algo_int_model_Jan23-Ap'!ntcr, 'v1_Algo_int_model_Jan23-Ap'!base_int*100, IF(G474 &gt; 'v1_Algo_int_model_Jan23-Ap'!ctcr, 'v1_Algo_int_model_Jan23-Ap'!upper_limit_int*100, ('v1_Algo_int_model_Jan23-Ap'!base_int + ((G474 - 'v1_Algo_int_model_Jan23-Ap'!ntcr) / ('v1_Algo_int_model_Jan23-Ap'!ctcr - 'v1_Algo_int_model_Jan23-Ap'!ntcr)) ^ 'v1_Algo_int_model_Jan23-Ap'!exponent * ('v1_Algo_int_model_Jan23-Ap'!upper_limit_int - 'v1_Algo_int_model_Jan23-Ap'!base_int)) * 100))</f>
        <v>30.816586666666673</v>
      </c>
      <c r="J474" s="23">
        <f t="shared" si="2"/>
        <v>0.98886343138924038</v>
      </c>
      <c r="K474" s="24">
        <f t="shared" si="3"/>
        <v>30.47339563490392</v>
      </c>
    </row>
    <row r="475" spans="1:11" ht="15.75" customHeight="1">
      <c r="A475" s="18">
        <v>45400</v>
      </c>
      <c r="B475" s="2">
        <v>1713378600</v>
      </c>
      <c r="C475" s="2">
        <v>0.90570600000000001</v>
      </c>
      <c r="D475" s="2">
        <v>0.44458999999999999</v>
      </c>
      <c r="E475" s="2">
        <v>125946376.2</v>
      </c>
      <c r="F475" s="2">
        <v>17701211.399999999</v>
      </c>
      <c r="G475" s="2">
        <v>3.1633149999999999</v>
      </c>
      <c r="H475" s="5">
        <v>12686.57</v>
      </c>
      <c r="I475" s="35">
        <f>IF(G475 &lt; 'v1_Algo_int_model_Jan23-Ap'!ntcr, 'v1_Algo_int_model_Jan23-Ap'!base_int*100, IF(G475 &gt; 'v1_Algo_int_model_Jan23-Ap'!ctcr, 'v1_Algo_int_model_Jan23-Ap'!upper_limit_int*100, ('v1_Algo_int_model_Jan23-Ap'!base_int + ((G475 - 'v1_Algo_int_model_Jan23-Ap'!ntcr) / ('v1_Algo_int_model_Jan23-Ap'!ctcr - 'v1_Algo_int_model_Jan23-Ap'!ntcr)) ^ 'v1_Algo_int_model_Jan23-Ap'!exponent * ('v1_Algo_int_model_Jan23-Ap'!upper_limit_int - 'v1_Algo_int_model_Jan23-Ap'!base_int)) * 100))</f>
        <v>27.688400000000001</v>
      </c>
      <c r="J475" s="23">
        <f t="shared" si="2"/>
        <v>0.98566587369268976</v>
      </c>
      <c r="K475" s="24">
        <f t="shared" si="3"/>
        <v>27.291510977152672</v>
      </c>
    </row>
    <row r="476" spans="1:11" ht="15.75" customHeight="1">
      <c r="A476" s="18">
        <v>45401</v>
      </c>
      <c r="B476" s="2">
        <v>1713465000</v>
      </c>
      <c r="C476" s="2">
        <v>0.92434400000000005</v>
      </c>
      <c r="D476" s="2">
        <v>0.45782800000000001</v>
      </c>
      <c r="E476" s="2">
        <v>126008835.7</v>
      </c>
      <c r="F476" s="2">
        <v>17689705.859999999</v>
      </c>
      <c r="G476" s="2">
        <v>3.2612399999999999</v>
      </c>
      <c r="H476" s="5">
        <v>5165.0079999999998</v>
      </c>
      <c r="I476" s="35">
        <f>IF(G476 &lt; 'v1_Algo_int_model_Jan23-Ap'!ntcr, 'v1_Algo_int_model_Jan23-Ap'!base_int*100, IF(G476 &gt; 'v1_Algo_int_model_Jan23-Ap'!ctcr, 'v1_Algo_int_model_Jan23-Ap'!upper_limit_int*100, ('v1_Algo_int_model_Jan23-Ap'!base_int + ((G476 - 'v1_Algo_int_model_Jan23-Ap'!ntcr) / ('v1_Algo_int_model_Jan23-Ap'!ctcr - 'v1_Algo_int_model_Jan23-Ap'!ntcr)) ^ 'v1_Algo_int_model_Jan23-Ap'!exponent * ('v1_Algo_int_model_Jan23-Ap'!upper_limit_int - 'v1_Algo_int_model_Jan23-Ap'!base_int)) * 100))</f>
        <v>30.299733333333336</v>
      </c>
      <c r="J476" s="23">
        <f t="shared" si="2"/>
        <v>0.9941604365376373</v>
      </c>
      <c r="K476" s="24">
        <f t="shared" si="3"/>
        <v>30.122796117640668</v>
      </c>
    </row>
    <row r="477" spans="1:11" ht="15.75" customHeight="1">
      <c r="A477" s="18">
        <v>45402</v>
      </c>
      <c r="B477" s="2">
        <v>1713551400</v>
      </c>
      <c r="C477" s="2">
        <v>0.92292099999999999</v>
      </c>
      <c r="D477" s="2">
        <v>0.46991699999999997</v>
      </c>
      <c r="E477" s="2">
        <v>125938987.5</v>
      </c>
      <c r="F477" s="2">
        <v>17667815.199999999</v>
      </c>
      <c r="G477" s="2">
        <v>3.3496429999999999</v>
      </c>
      <c r="H477" s="5">
        <v>10946.19</v>
      </c>
      <c r="I477" s="35">
        <f>IF(G477 &lt; 'v1_Algo_int_model_Jan23-Ap'!ntcr, 'v1_Algo_int_model_Jan23-Ap'!base_int*100, IF(G477 &gt; 'v1_Algo_int_model_Jan23-Ap'!ctcr, 'v1_Algo_int_model_Jan23-Ap'!upper_limit_int*100, ('v1_Algo_int_model_Jan23-Ap'!base_int + ((G477 - 'v1_Algo_int_model_Jan23-Ap'!ntcr) / ('v1_Algo_int_model_Jan23-Ap'!ctcr - 'v1_Algo_int_model_Jan23-Ap'!ntcr)) ^ 'v1_Algo_int_model_Jan23-Ap'!exponent * ('v1_Algo_int_model_Jan23-Ap'!upper_limit_int - 'v1_Algo_int_model_Jan23-Ap'!base_int)) * 100))</f>
        <v>32.657146666666662</v>
      </c>
      <c r="J477" s="23">
        <f t="shared" si="2"/>
        <v>0.98760889235472649</v>
      </c>
      <c r="K477" s="24">
        <f t="shared" si="3"/>
        <v>32.25248844693251</v>
      </c>
    </row>
    <row r="478" spans="1:11" ht="15.75" customHeight="1">
      <c r="A478" s="18">
        <v>45403</v>
      </c>
      <c r="B478" s="2">
        <v>1713637800</v>
      </c>
      <c r="C478" s="2">
        <v>0.93439099999999997</v>
      </c>
      <c r="D478" s="2">
        <v>0.50478400000000001</v>
      </c>
      <c r="E478" s="2">
        <v>125851761.7</v>
      </c>
      <c r="F478" s="2">
        <v>17996564.289999999</v>
      </c>
      <c r="G478" s="2">
        <v>3.5300050000000001</v>
      </c>
      <c r="H478" s="5">
        <v>0</v>
      </c>
      <c r="I478" s="35">
        <f>IF(G478 &lt; 'v1_Algo_int_model_Jan23-Ap'!ntcr, 'v1_Algo_int_model_Jan23-Ap'!base_int*100, IF(G478 &gt; 'v1_Algo_int_model_Jan23-Ap'!ctcr, 'v1_Algo_int_model_Jan23-Ap'!upper_limit_int*100, ('v1_Algo_int_model_Jan23-Ap'!base_int + ((G478 - 'v1_Algo_int_model_Jan23-Ap'!ntcr) / ('v1_Algo_int_model_Jan23-Ap'!ctcr - 'v1_Algo_int_model_Jan23-Ap'!ntcr)) ^ 'v1_Algo_int_model_Jan23-Ap'!exponent * ('v1_Algo_int_model_Jan23-Ap'!upper_limit_int - 'v1_Algo_int_model_Jan23-Ap'!base_int)) * 100))</f>
        <v>37.466799999999999</v>
      </c>
      <c r="J478" s="23">
        <f t="shared" si="2"/>
        <v>1</v>
      </c>
      <c r="K478" s="24">
        <f t="shared" si="3"/>
        <v>37.466799999999999</v>
      </c>
    </row>
    <row r="479" spans="1:11" ht="15.75" customHeight="1">
      <c r="A479" s="18">
        <v>45404</v>
      </c>
      <c r="B479" s="2">
        <v>1713724200</v>
      </c>
      <c r="C479" s="2">
        <v>0.94316699999999998</v>
      </c>
      <c r="D479" s="2">
        <v>0.49909999999999999</v>
      </c>
      <c r="E479" s="2">
        <v>125947966.3</v>
      </c>
      <c r="F479" s="2">
        <v>18250597.949999999</v>
      </c>
      <c r="G479" s="2">
        <v>3.4443049999999999</v>
      </c>
      <c r="H479" s="5">
        <v>0</v>
      </c>
      <c r="I479" s="35">
        <f>IF(G479 &lt; 'v1_Algo_int_model_Jan23-Ap'!ntcr, 'v1_Algo_int_model_Jan23-Ap'!base_int*100, IF(G479 &gt; 'v1_Algo_int_model_Jan23-Ap'!ctcr, 'v1_Algo_int_model_Jan23-Ap'!upper_limit_int*100, ('v1_Algo_int_model_Jan23-Ap'!base_int + ((G479 - 'v1_Algo_int_model_Jan23-Ap'!ntcr) / ('v1_Algo_int_model_Jan23-Ap'!ctcr - 'v1_Algo_int_model_Jan23-Ap'!ntcr)) ^ 'v1_Algo_int_model_Jan23-Ap'!exponent * ('v1_Algo_int_model_Jan23-Ap'!upper_limit_int - 'v1_Algo_int_model_Jan23-Ap'!base_int)) * 100))</f>
        <v>35.181466666666672</v>
      </c>
      <c r="J479" s="23">
        <f t="shared" si="2"/>
        <v>1</v>
      </c>
      <c r="K479" s="24">
        <f t="shared" si="3"/>
        <v>35.181466666666672</v>
      </c>
    </row>
    <row r="480" spans="1:11" ht="15.75" customHeight="1">
      <c r="A480" s="18">
        <v>45405</v>
      </c>
      <c r="B480" s="2">
        <v>1713810600</v>
      </c>
      <c r="C480" s="2">
        <v>0.92104299999999995</v>
      </c>
      <c r="D480" s="2">
        <v>0.51636899999999997</v>
      </c>
      <c r="E480" s="2">
        <v>126412515.90000001</v>
      </c>
      <c r="F480" s="2">
        <v>18351700.98</v>
      </c>
      <c r="G480" s="2">
        <v>3.556918</v>
      </c>
      <c r="H480" s="5">
        <v>0</v>
      </c>
      <c r="I480" s="35">
        <f>IF(G480 &lt; 'v1_Algo_int_model_Jan23-Ap'!ntcr, 'v1_Algo_int_model_Jan23-Ap'!base_int*100, IF(G480 &gt; 'v1_Algo_int_model_Jan23-Ap'!ctcr, 'v1_Algo_int_model_Jan23-Ap'!upper_limit_int*100, ('v1_Algo_int_model_Jan23-Ap'!base_int + ((G480 - 'v1_Algo_int_model_Jan23-Ap'!ntcr) / ('v1_Algo_int_model_Jan23-Ap'!ctcr - 'v1_Algo_int_model_Jan23-Ap'!ntcr)) ^ 'v1_Algo_int_model_Jan23-Ap'!exponent * ('v1_Algo_int_model_Jan23-Ap'!upper_limit_int - 'v1_Algo_int_model_Jan23-Ap'!base_int)) * 100))</f>
        <v>38.184480000000001</v>
      </c>
      <c r="J480" s="23">
        <f t="shared" si="2"/>
        <v>1</v>
      </c>
      <c r="K480" s="24">
        <f t="shared" si="3"/>
        <v>38.184480000000001</v>
      </c>
    </row>
    <row r="481" spans="1:11" ht="15.75" customHeight="1">
      <c r="A481" s="18">
        <v>45406</v>
      </c>
      <c r="B481" s="2">
        <v>1713897000</v>
      </c>
      <c r="C481" s="2">
        <v>0.94159800000000005</v>
      </c>
      <c r="D481" s="2">
        <v>0.500444</v>
      </c>
      <c r="E481" s="2">
        <v>125252260.2</v>
      </c>
      <c r="F481" s="2">
        <v>18265134.460000001</v>
      </c>
      <c r="G481" s="2">
        <v>3.4317700000000002</v>
      </c>
      <c r="H481" s="5">
        <v>4865.7039999999997</v>
      </c>
      <c r="I481" s="35">
        <f>IF(G481 &lt; 'v1_Algo_int_model_Jan23-Ap'!ntcr, 'v1_Algo_int_model_Jan23-Ap'!base_int*100, IF(G481 &gt; 'v1_Algo_int_model_Jan23-Ap'!ctcr, 'v1_Algo_int_model_Jan23-Ap'!upper_limit_int*100, ('v1_Algo_int_model_Jan23-Ap'!base_int + ((G481 - 'v1_Algo_int_model_Jan23-Ap'!ntcr) / ('v1_Algo_int_model_Jan23-Ap'!ctcr - 'v1_Algo_int_model_Jan23-Ap'!ntcr)) ^ 'v1_Algo_int_model_Jan23-Ap'!exponent * ('v1_Algo_int_model_Jan23-Ap'!upper_limit_int - 'v1_Algo_int_model_Jan23-Ap'!base_int)) * 100))</f>
        <v>34.847200000000015</v>
      </c>
      <c r="J481" s="23">
        <f t="shared" si="2"/>
        <v>0.99467213996080273</v>
      </c>
      <c r="K481" s="24">
        <f t="shared" si="3"/>
        <v>34.661538995642097</v>
      </c>
    </row>
    <row r="482" spans="1:11" ht="15.75" customHeight="1">
      <c r="A482" s="18">
        <v>45407</v>
      </c>
      <c r="B482" s="2">
        <v>1713983400</v>
      </c>
      <c r="C482" s="2">
        <v>0.929095</v>
      </c>
      <c r="D482" s="2">
        <v>0.47489900000000002</v>
      </c>
      <c r="E482" s="2">
        <v>124914120.09999999</v>
      </c>
      <c r="F482" s="2">
        <v>18211250.829999998</v>
      </c>
      <c r="G482" s="2">
        <v>3.2574139999999998</v>
      </c>
      <c r="H482" s="5">
        <v>1529.1030000000001</v>
      </c>
      <c r="I482" s="35">
        <f>IF(G482 &lt; 'v1_Algo_int_model_Jan23-Ap'!ntcr, 'v1_Algo_int_model_Jan23-Ap'!base_int*100, IF(G482 &gt; 'v1_Algo_int_model_Jan23-Ap'!ctcr, 'v1_Algo_int_model_Jan23-Ap'!upper_limit_int*100, ('v1_Algo_int_model_Jan23-Ap'!base_int + ((G482 - 'v1_Algo_int_model_Jan23-Ap'!ntcr) / ('v1_Algo_int_model_Jan23-Ap'!ctcr - 'v1_Algo_int_model_Jan23-Ap'!ntcr)) ^ 'v1_Algo_int_model_Jan23-Ap'!exponent * ('v1_Algo_int_model_Jan23-Ap'!upper_limit_int - 'v1_Algo_int_model_Jan23-Ap'!base_int)) * 100))</f>
        <v>30.197706666666662</v>
      </c>
      <c r="J482" s="23">
        <f t="shared" si="2"/>
        <v>0.9983207051352222</v>
      </c>
      <c r="K482" s="24">
        <f t="shared" si="3"/>
        <v>30.146995812933262</v>
      </c>
    </row>
    <row r="483" spans="1:11" ht="15.75" customHeight="1">
      <c r="A483" s="18">
        <v>45408</v>
      </c>
      <c r="B483" s="2">
        <v>1714069800</v>
      </c>
      <c r="C483" s="2">
        <v>0.93174199999999996</v>
      </c>
      <c r="D483" s="2">
        <v>0.47057900000000003</v>
      </c>
      <c r="E483" s="2">
        <v>124183438</v>
      </c>
      <c r="F483" s="2">
        <v>18148466.59</v>
      </c>
      <c r="G483" s="2">
        <v>3.2200030000000002</v>
      </c>
      <c r="H483" s="5">
        <v>1715.7819999999999</v>
      </c>
      <c r="I483" s="35">
        <f>IF(G483 &lt; 'v1_Algo_int_model_Jan23-Ap'!ntcr, 'v1_Algo_int_model_Jan23-Ap'!base_int*100, IF(G483 &gt; 'v1_Algo_int_model_Jan23-Ap'!ctcr, 'v1_Algo_int_model_Jan23-Ap'!upper_limit_int*100, ('v1_Algo_int_model_Jan23-Ap'!base_int + ((G483 - 'v1_Algo_int_model_Jan23-Ap'!ntcr) / ('v1_Algo_int_model_Jan23-Ap'!ctcr - 'v1_Algo_int_model_Jan23-Ap'!ntcr)) ^ 'v1_Algo_int_model_Jan23-Ap'!exponent * ('v1_Algo_int_model_Jan23-Ap'!upper_limit_int - 'v1_Algo_int_model_Jan23-Ap'!base_int)) * 100))</f>
        <v>29.200080000000007</v>
      </c>
      <c r="J483" s="23">
        <f t="shared" si="2"/>
        <v>0.99810917138206556</v>
      </c>
      <c r="K483" s="24">
        <f t="shared" si="3"/>
        <v>29.144867653090031</v>
      </c>
    </row>
    <row r="484" spans="1:11" ht="15.75" customHeight="1">
      <c r="A484" s="18">
        <v>45409</v>
      </c>
      <c r="B484" s="2">
        <v>1714156200</v>
      </c>
      <c r="C484" s="2">
        <v>0.93258799999999997</v>
      </c>
      <c r="D484" s="2">
        <v>0.46243400000000001</v>
      </c>
      <c r="E484" s="2">
        <v>124242435.09999999</v>
      </c>
      <c r="F484" s="2">
        <v>18158647.18</v>
      </c>
      <c r="G484" s="2">
        <v>3.1639979999999999</v>
      </c>
      <c r="H484" s="5">
        <v>4165.2730000000001</v>
      </c>
      <c r="I484" s="35">
        <f>IF(G484 &lt; 'v1_Algo_int_model_Jan23-Ap'!ntcr, 'v1_Algo_int_model_Jan23-Ap'!base_int*100, IF(G484 &gt; 'v1_Algo_int_model_Jan23-Ap'!ctcr, 'v1_Algo_int_model_Jan23-Ap'!upper_limit_int*100, ('v1_Algo_int_model_Jan23-Ap'!base_int + ((G484 - 'v1_Algo_int_model_Jan23-Ap'!ntcr) / ('v1_Algo_int_model_Jan23-Ap'!ctcr - 'v1_Algo_int_model_Jan23-Ap'!ntcr)) ^ 'v1_Algo_int_model_Jan23-Ap'!exponent * ('v1_Algo_int_model_Jan23-Ap'!upper_limit_int - 'v1_Algo_int_model_Jan23-Ap'!base_int)) * 100))</f>
        <v>27.70661333333333</v>
      </c>
      <c r="J484" s="23">
        <f t="shared" si="2"/>
        <v>0.99541235317949495</v>
      </c>
      <c r="K484" s="24">
        <f t="shared" si="3"/>
        <v>27.5795051767677</v>
      </c>
    </row>
    <row r="485" spans="1:11" ht="15.75" customHeight="1">
      <c r="A485" s="18">
        <v>45410</v>
      </c>
      <c r="B485" s="2">
        <v>1714242600</v>
      </c>
      <c r="C485" s="2">
        <v>0.94266799999999995</v>
      </c>
      <c r="D485" s="2">
        <v>0.46781</v>
      </c>
      <c r="E485" s="2">
        <v>123756608.09999999</v>
      </c>
      <c r="F485" s="2">
        <v>18054487.530000001</v>
      </c>
      <c r="G485" s="2">
        <v>3.2066590000000001</v>
      </c>
      <c r="H485" s="5">
        <v>2233.2510000000002</v>
      </c>
      <c r="I485" s="35">
        <f>IF(G485 &lt; 'v1_Algo_int_model_Jan23-Ap'!ntcr, 'v1_Algo_int_model_Jan23-Ap'!base_int*100, IF(G485 &gt; 'v1_Algo_int_model_Jan23-Ap'!ctcr, 'v1_Algo_int_model_Jan23-Ap'!upper_limit_int*100, ('v1_Algo_int_model_Jan23-Ap'!base_int + ((G485 - 'v1_Algo_int_model_Jan23-Ap'!ntcr) / ('v1_Algo_int_model_Jan23-Ap'!ctcr - 'v1_Algo_int_model_Jan23-Ap'!ntcr)) ^ 'v1_Algo_int_model_Jan23-Ap'!exponent * ('v1_Algo_int_model_Jan23-Ap'!upper_limit_int - 'v1_Algo_int_model_Jan23-Ap'!base_int)) * 100))</f>
        <v>28.844240000000003</v>
      </c>
      <c r="J485" s="23">
        <f t="shared" si="2"/>
        <v>0.99752609870948794</v>
      </c>
      <c r="K485" s="24">
        <f t="shared" si="3"/>
        <v>28.772882197440165</v>
      </c>
    </row>
    <row r="486" spans="1:11" ht="15.75" customHeight="1">
      <c r="A486" s="18">
        <v>45411</v>
      </c>
      <c r="B486" s="2">
        <v>1714329000</v>
      </c>
      <c r="C486" s="2">
        <v>0.90301299999999995</v>
      </c>
      <c r="D486" s="2">
        <v>0.45994200000000002</v>
      </c>
      <c r="E486" s="2">
        <v>123246985</v>
      </c>
      <c r="F486" s="2">
        <v>17997589.489999998</v>
      </c>
      <c r="G486" s="2">
        <v>3.14967</v>
      </c>
      <c r="H486" s="5">
        <v>22014.75</v>
      </c>
      <c r="I486" s="35">
        <f>IF(G486 &lt; 'v1_Algo_int_model_Jan23-Ap'!ntcr, 'v1_Algo_int_model_Jan23-Ap'!base_int*100, IF(G486 &gt; 'v1_Algo_int_model_Jan23-Ap'!ctcr, 'v1_Algo_int_model_Jan23-Ap'!upper_limit_int*100, ('v1_Algo_int_model_Jan23-Ap'!base_int + ((G486 - 'v1_Algo_int_model_Jan23-Ap'!ntcr) / ('v1_Algo_int_model_Jan23-Ap'!ctcr - 'v1_Algo_int_model_Jan23-Ap'!ntcr)) ^ 'v1_Algo_int_model_Jan23-Ap'!exponent * ('v1_Algo_int_model_Jan23-Ap'!upper_limit_int - 'v1_Algo_int_model_Jan23-Ap'!base_int)) * 100))</f>
        <v>27.324533333333335</v>
      </c>
      <c r="J486" s="23">
        <f t="shared" si="2"/>
        <v>0.97553589050107847</v>
      </c>
      <c r="K486" s="24">
        <f t="shared" si="3"/>
        <v>26.656062957859739</v>
      </c>
    </row>
    <row r="487" spans="1:11" ht="15.75" customHeight="1">
      <c r="A487" s="18">
        <v>45412</v>
      </c>
      <c r="B487" s="2">
        <v>1714415400</v>
      </c>
      <c r="C487" s="2">
        <v>0.96334799999999998</v>
      </c>
      <c r="D487" s="2">
        <v>0.45707599999999998</v>
      </c>
      <c r="E487" s="2">
        <v>122399415.09999999</v>
      </c>
      <c r="F487" s="2">
        <v>17867411.16</v>
      </c>
      <c r="G487" s="2">
        <v>3.1311659999999999</v>
      </c>
      <c r="H487" s="5">
        <v>26815.17</v>
      </c>
      <c r="I487" s="35">
        <f>IF(G487 &lt; 'v1_Algo_int_model_Jan23-Ap'!ntcr, 'v1_Algo_int_model_Jan23-Ap'!base_int*100, IF(G487 &gt; 'v1_Algo_int_model_Jan23-Ap'!ctcr, 'v1_Algo_int_model_Jan23-Ap'!upper_limit_int*100, ('v1_Algo_int_model_Jan23-Ap'!base_int + ((G487 - 'v1_Algo_int_model_Jan23-Ap'!ntcr) / ('v1_Algo_int_model_Jan23-Ap'!ctcr - 'v1_Algo_int_model_Jan23-Ap'!ntcr)) ^ 'v1_Algo_int_model_Jan23-Ap'!exponent * ('v1_Algo_int_model_Jan23-Ap'!upper_limit_int - 'v1_Algo_int_model_Jan23-Ap'!base_int)) * 100))</f>
        <v>26.831093333333335</v>
      </c>
      <c r="J487" s="23">
        <f t="shared" si="2"/>
        <v>0.96998426939429094</v>
      </c>
      <c r="K487" s="24">
        <f t="shared" si="3"/>
        <v>26.025738463983366</v>
      </c>
    </row>
    <row r="488" spans="1:11" ht="15.75" customHeight="1">
      <c r="I488" s="36"/>
      <c r="J488" s="23"/>
      <c r="K488" s="24"/>
    </row>
    <row r="489" spans="1:11" ht="15.75" customHeight="1">
      <c r="I489" s="36"/>
      <c r="J489" s="23"/>
      <c r="K489" s="24"/>
    </row>
    <row r="490" spans="1:11" ht="15.75" customHeight="1">
      <c r="I490" s="36"/>
      <c r="J490" s="23"/>
      <c r="K490" s="24"/>
    </row>
    <row r="491" spans="1:11" ht="15.75" customHeight="1">
      <c r="I491" s="36"/>
      <c r="J491" s="23"/>
      <c r="K491" s="24"/>
    </row>
    <row r="492" spans="1:11" ht="15.75" customHeight="1">
      <c r="I492" s="36"/>
      <c r="J492" s="23"/>
      <c r="K492" s="24"/>
    </row>
    <row r="493" spans="1:11" ht="15.75" customHeight="1">
      <c r="I493" s="36"/>
      <c r="K493" s="33"/>
    </row>
    <row r="494" spans="1:11" ht="15.75" customHeight="1">
      <c r="I494" s="36"/>
      <c r="K494" s="33"/>
    </row>
    <row r="495" spans="1:11" ht="15.75" customHeight="1">
      <c r="I495" s="36"/>
      <c r="K495" s="33"/>
    </row>
    <row r="496" spans="1:11" ht="15.75" customHeight="1">
      <c r="I496" s="36"/>
      <c r="K496" s="33"/>
    </row>
    <row r="497" spans="9:11" ht="15.75" customHeight="1">
      <c r="I497" s="36"/>
      <c r="K497" s="33"/>
    </row>
    <row r="498" spans="9:11" ht="15.75" customHeight="1">
      <c r="I498" s="36"/>
      <c r="K498" s="33"/>
    </row>
    <row r="499" spans="9:11" ht="15.75" customHeight="1">
      <c r="I499" s="36"/>
      <c r="K499" s="33"/>
    </row>
    <row r="500" spans="9:11" ht="15.75" customHeight="1">
      <c r="I500" s="36"/>
      <c r="K500" s="33"/>
    </row>
    <row r="501" spans="9:11" ht="15.75" customHeight="1">
      <c r="I501" s="36"/>
      <c r="K501" s="33"/>
    </row>
    <row r="502" spans="9:11" ht="15.75" customHeight="1">
      <c r="I502" s="36"/>
      <c r="K502" s="33"/>
    </row>
    <row r="503" spans="9:11" ht="15.75" customHeight="1">
      <c r="I503" s="36"/>
      <c r="K503" s="33"/>
    </row>
    <row r="504" spans="9:11" ht="15.75" customHeight="1">
      <c r="I504" s="36"/>
      <c r="K504" s="33"/>
    </row>
    <row r="505" spans="9:11" ht="15.75" customHeight="1">
      <c r="I505" s="36"/>
      <c r="K505" s="33"/>
    </row>
    <row r="506" spans="9:11" ht="15.75" customHeight="1">
      <c r="I506" s="36"/>
      <c r="K506" s="33"/>
    </row>
    <row r="507" spans="9:11" ht="15.75" customHeight="1">
      <c r="I507" s="36"/>
      <c r="K507" s="33"/>
    </row>
    <row r="508" spans="9:11" ht="15.75" customHeight="1">
      <c r="I508" s="36"/>
      <c r="K508" s="33"/>
    </row>
    <row r="509" spans="9:11" ht="15.75" customHeight="1">
      <c r="I509" s="36"/>
      <c r="K509" s="33"/>
    </row>
    <row r="510" spans="9:11" ht="15.75" customHeight="1">
      <c r="I510" s="36"/>
      <c r="K510" s="33"/>
    </row>
    <row r="511" spans="9:11" ht="15.75" customHeight="1">
      <c r="I511" s="36"/>
      <c r="K511" s="33"/>
    </row>
    <row r="512" spans="9:11" ht="15.75" customHeight="1">
      <c r="I512" s="36"/>
      <c r="K512" s="33"/>
    </row>
    <row r="513" spans="9:11" ht="15.75" customHeight="1">
      <c r="I513" s="36"/>
      <c r="K513" s="33"/>
    </row>
    <row r="514" spans="9:11" ht="15.75" customHeight="1">
      <c r="I514" s="36"/>
      <c r="K514" s="33"/>
    </row>
    <row r="515" spans="9:11" ht="15.75" customHeight="1">
      <c r="I515" s="36"/>
      <c r="K515" s="33"/>
    </row>
    <row r="516" spans="9:11" ht="15.75" customHeight="1">
      <c r="I516" s="36"/>
      <c r="K516" s="33"/>
    </row>
    <row r="517" spans="9:11" ht="15.75" customHeight="1">
      <c r="I517" s="36"/>
      <c r="K517" s="33"/>
    </row>
    <row r="518" spans="9:11" ht="15.75" customHeight="1">
      <c r="I518" s="36"/>
      <c r="K518" s="33"/>
    </row>
    <row r="519" spans="9:11" ht="15.75" customHeight="1">
      <c r="I519" s="36"/>
      <c r="K519" s="33"/>
    </row>
    <row r="520" spans="9:11" ht="15.75" customHeight="1">
      <c r="I520" s="36"/>
      <c r="K520" s="33"/>
    </row>
    <row r="521" spans="9:11" ht="15.75" customHeight="1">
      <c r="I521" s="36"/>
      <c r="K521" s="33"/>
    </row>
    <row r="522" spans="9:11" ht="15.75" customHeight="1">
      <c r="I522" s="36"/>
      <c r="K522" s="33"/>
    </row>
    <row r="523" spans="9:11" ht="15.75" customHeight="1">
      <c r="I523" s="36"/>
      <c r="K523" s="33"/>
    </row>
    <row r="524" spans="9:11" ht="15.75" customHeight="1">
      <c r="I524" s="36"/>
      <c r="K524" s="33"/>
    </row>
    <row r="525" spans="9:11" ht="15.75" customHeight="1">
      <c r="I525" s="36"/>
      <c r="K525" s="33"/>
    </row>
    <row r="526" spans="9:11" ht="15.75" customHeight="1">
      <c r="I526" s="36"/>
      <c r="K526" s="33"/>
    </row>
    <row r="527" spans="9:11" ht="15.75" customHeight="1">
      <c r="I527" s="36"/>
      <c r="K527" s="33"/>
    </row>
    <row r="528" spans="9:11" ht="15.75" customHeight="1">
      <c r="I528" s="36"/>
      <c r="K528" s="33"/>
    </row>
    <row r="529" spans="9:11" ht="15.75" customHeight="1">
      <c r="I529" s="36"/>
      <c r="K529" s="33"/>
    </row>
    <row r="530" spans="9:11" ht="15.75" customHeight="1">
      <c r="I530" s="36"/>
      <c r="K530" s="33"/>
    </row>
    <row r="531" spans="9:11" ht="15.75" customHeight="1">
      <c r="I531" s="36"/>
      <c r="K531" s="33"/>
    </row>
    <row r="532" spans="9:11" ht="15.75" customHeight="1">
      <c r="I532" s="36"/>
      <c r="K532" s="33"/>
    </row>
    <row r="533" spans="9:11" ht="15.75" customHeight="1">
      <c r="I533" s="36"/>
      <c r="K533" s="33"/>
    </row>
    <row r="534" spans="9:11" ht="15.75" customHeight="1">
      <c r="I534" s="36"/>
      <c r="K534" s="33"/>
    </row>
    <row r="535" spans="9:11" ht="15.75" customHeight="1">
      <c r="I535" s="36"/>
      <c r="K535" s="33"/>
    </row>
    <row r="536" spans="9:11" ht="15.75" customHeight="1">
      <c r="I536" s="36"/>
      <c r="K536" s="33"/>
    </row>
    <row r="537" spans="9:11" ht="15.75" customHeight="1">
      <c r="I537" s="36"/>
      <c r="K537" s="33"/>
    </row>
    <row r="538" spans="9:11" ht="15.75" customHeight="1">
      <c r="I538" s="36"/>
      <c r="K538" s="33"/>
    </row>
    <row r="539" spans="9:11" ht="15.75" customHeight="1">
      <c r="I539" s="36"/>
      <c r="K539" s="33"/>
    </row>
    <row r="540" spans="9:11" ht="15.75" customHeight="1">
      <c r="I540" s="36"/>
      <c r="K540" s="33"/>
    </row>
    <row r="541" spans="9:11" ht="15.75" customHeight="1">
      <c r="I541" s="36"/>
      <c r="K541" s="33"/>
    </row>
    <row r="542" spans="9:11" ht="15.75" customHeight="1">
      <c r="I542" s="36"/>
      <c r="K542" s="33"/>
    </row>
    <row r="543" spans="9:11" ht="15.75" customHeight="1">
      <c r="I543" s="36"/>
      <c r="K543" s="33"/>
    </row>
    <row r="544" spans="9:11" ht="15.75" customHeight="1">
      <c r="I544" s="36"/>
      <c r="K544" s="33"/>
    </row>
    <row r="545" spans="9:11" ht="15.75" customHeight="1">
      <c r="I545" s="36"/>
      <c r="K545" s="33"/>
    </row>
    <row r="546" spans="9:11" ht="15.75" customHeight="1">
      <c r="I546" s="36"/>
      <c r="K546" s="33"/>
    </row>
    <row r="547" spans="9:11" ht="15.75" customHeight="1">
      <c r="I547" s="36"/>
      <c r="K547" s="33"/>
    </row>
    <row r="548" spans="9:11" ht="15.75" customHeight="1">
      <c r="I548" s="36"/>
      <c r="K548" s="33"/>
    </row>
    <row r="549" spans="9:11" ht="15.75" customHeight="1">
      <c r="I549" s="36"/>
      <c r="K549" s="33"/>
    </row>
    <row r="550" spans="9:11" ht="15.75" customHeight="1">
      <c r="I550" s="36"/>
      <c r="K550" s="33"/>
    </row>
    <row r="551" spans="9:11" ht="15.75" customHeight="1">
      <c r="I551" s="36"/>
      <c r="K551" s="33"/>
    </row>
    <row r="552" spans="9:11" ht="15.75" customHeight="1">
      <c r="I552" s="36"/>
      <c r="K552" s="33"/>
    </row>
    <row r="553" spans="9:11" ht="15.75" customHeight="1">
      <c r="I553" s="36"/>
      <c r="K553" s="33"/>
    </row>
    <row r="554" spans="9:11" ht="15.75" customHeight="1">
      <c r="I554" s="36"/>
      <c r="K554" s="33"/>
    </row>
    <row r="555" spans="9:11" ht="15.75" customHeight="1">
      <c r="I555" s="36"/>
      <c r="K555" s="33"/>
    </row>
    <row r="556" spans="9:11" ht="15.75" customHeight="1">
      <c r="I556" s="36"/>
      <c r="K556" s="33"/>
    </row>
    <row r="557" spans="9:11" ht="15.75" customHeight="1">
      <c r="I557" s="36"/>
      <c r="K557" s="33"/>
    </row>
    <row r="558" spans="9:11" ht="15.75" customHeight="1">
      <c r="I558" s="36"/>
      <c r="K558" s="33"/>
    </row>
    <row r="559" spans="9:11" ht="15.75" customHeight="1">
      <c r="I559" s="36"/>
      <c r="K559" s="33"/>
    </row>
    <row r="560" spans="9:11" ht="15.75" customHeight="1">
      <c r="I560" s="36"/>
      <c r="K560" s="33"/>
    </row>
    <row r="561" spans="9:11" ht="15.75" customHeight="1">
      <c r="I561" s="36"/>
      <c r="K561" s="33"/>
    </row>
    <row r="562" spans="9:11" ht="15.75" customHeight="1">
      <c r="I562" s="36"/>
      <c r="K562" s="33"/>
    </row>
    <row r="563" spans="9:11" ht="15.75" customHeight="1">
      <c r="I563" s="36"/>
      <c r="K563" s="33"/>
    </row>
    <row r="564" spans="9:11" ht="15.75" customHeight="1">
      <c r="I564" s="36"/>
      <c r="K564" s="33"/>
    </row>
    <row r="565" spans="9:11" ht="15.75" customHeight="1">
      <c r="I565" s="36"/>
      <c r="K565" s="33"/>
    </row>
    <row r="566" spans="9:11" ht="15.75" customHeight="1">
      <c r="I566" s="36"/>
      <c r="K566" s="33"/>
    </row>
    <row r="567" spans="9:11" ht="15.75" customHeight="1">
      <c r="I567" s="36"/>
      <c r="K567" s="33"/>
    </row>
    <row r="568" spans="9:11" ht="15.75" customHeight="1">
      <c r="I568" s="36"/>
      <c r="K568" s="33"/>
    </row>
    <row r="569" spans="9:11" ht="15.75" customHeight="1">
      <c r="I569" s="36"/>
      <c r="K569" s="33"/>
    </row>
    <row r="570" spans="9:11" ht="15.75" customHeight="1">
      <c r="I570" s="36"/>
      <c r="K570" s="33"/>
    </row>
    <row r="571" spans="9:11" ht="15.75" customHeight="1">
      <c r="I571" s="36"/>
      <c r="K571" s="33"/>
    </row>
    <row r="572" spans="9:11" ht="15.75" customHeight="1">
      <c r="I572" s="36"/>
      <c r="K572" s="33"/>
    </row>
    <row r="573" spans="9:11" ht="15.75" customHeight="1">
      <c r="I573" s="36"/>
      <c r="K573" s="33"/>
    </row>
    <row r="574" spans="9:11" ht="15.75" customHeight="1">
      <c r="I574" s="36"/>
      <c r="K574" s="33"/>
    </row>
    <row r="575" spans="9:11" ht="15.75" customHeight="1">
      <c r="I575" s="36"/>
      <c r="K575" s="33"/>
    </row>
    <row r="576" spans="9:11" ht="15.75" customHeight="1">
      <c r="I576" s="36"/>
      <c r="K576" s="33"/>
    </row>
    <row r="577" spans="9:11" ht="15.75" customHeight="1">
      <c r="I577" s="36"/>
      <c r="K577" s="33"/>
    </row>
    <row r="578" spans="9:11" ht="15.75" customHeight="1">
      <c r="I578" s="36"/>
      <c r="K578" s="33"/>
    </row>
    <row r="579" spans="9:11" ht="15.75" customHeight="1">
      <c r="I579" s="36"/>
      <c r="K579" s="33"/>
    </row>
    <row r="580" spans="9:11" ht="15.75" customHeight="1">
      <c r="I580" s="36"/>
      <c r="K580" s="33"/>
    </row>
    <row r="581" spans="9:11" ht="15.75" customHeight="1">
      <c r="I581" s="36"/>
      <c r="K581" s="33"/>
    </row>
    <row r="582" spans="9:11" ht="15.75" customHeight="1">
      <c r="I582" s="36"/>
      <c r="K582" s="33"/>
    </row>
    <row r="583" spans="9:11" ht="15.75" customHeight="1">
      <c r="I583" s="36"/>
      <c r="K583" s="33"/>
    </row>
    <row r="584" spans="9:11" ht="15.75" customHeight="1">
      <c r="I584" s="36"/>
      <c r="K584" s="33"/>
    </row>
    <row r="585" spans="9:11" ht="15.75" customHeight="1">
      <c r="I585" s="36"/>
      <c r="K585" s="33"/>
    </row>
    <row r="586" spans="9:11" ht="15.75" customHeight="1">
      <c r="I586" s="36"/>
      <c r="K586" s="33"/>
    </row>
    <row r="587" spans="9:11" ht="15.75" customHeight="1">
      <c r="I587" s="36"/>
      <c r="K587" s="33"/>
    </row>
    <row r="588" spans="9:11" ht="15.75" customHeight="1">
      <c r="I588" s="36"/>
      <c r="K588" s="33"/>
    </row>
    <row r="589" spans="9:11" ht="15.75" customHeight="1">
      <c r="I589" s="36"/>
      <c r="K589" s="33"/>
    </row>
    <row r="590" spans="9:11" ht="15.75" customHeight="1">
      <c r="I590" s="36"/>
      <c r="K590" s="33"/>
    </row>
    <row r="591" spans="9:11" ht="15.75" customHeight="1">
      <c r="I591" s="36"/>
      <c r="K591" s="33"/>
    </row>
    <row r="592" spans="9:11" ht="15.75" customHeight="1">
      <c r="I592" s="36"/>
      <c r="K592" s="33"/>
    </row>
    <row r="593" spans="9:11" ht="15.75" customHeight="1">
      <c r="I593" s="36"/>
      <c r="K593" s="33"/>
    </row>
    <row r="594" spans="9:11" ht="15.75" customHeight="1">
      <c r="I594" s="36"/>
      <c r="K594" s="33"/>
    </row>
    <row r="595" spans="9:11" ht="15.75" customHeight="1">
      <c r="I595" s="36"/>
      <c r="K595" s="33"/>
    </row>
    <row r="596" spans="9:11" ht="15.75" customHeight="1">
      <c r="I596" s="36"/>
      <c r="K596" s="33"/>
    </row>
    <row r="597" spans="9:11" ht="15.75" customHeight="1">
      <c r="I597" s="36"/>
      <c r="K597" s="33"/>
    </row>
    <row r="598" spans="9:11" ht="15.75" customHeight="1">
      <c r="I598" s="36"/>
      <c r="K598" s="33"/>
    </row>
    <row r="599" spans="9:11" ht="15.75" customHeight="1">
      <c r="I599" s="36"/>
      <c r="K599" s="33"/>
    </row>
    <row r="600" spans="9:11" ht="15.75" customHeight="1">
      <c r="I600" s="36"/>
      <c r="K600" s="33"/>
    </row>
    <row r="601" spans="9:11" ht="15.75" customHeight="1">
      <c r="I601" s="36"/>
      <c r="K601" s="33"/>
    </row>
    <row r="602" spans="9:11" ht="15.75" customHeight="1">
      <c r="I602" s="36"/>
      <c r="K602" s="33"/>
    </row>
    <row r="603" spans="9:11" ht="15.75" customHeight="1">
      <c r="I603" s="36"/>
      <c r="K603" s="33"/>
    </row>
    <row r="604" spans="9:11" ht="15.75" customHeight="1">
      <c r="I604" s="36"/>
      <c r="K604" s="33"/>
    </row>
    <row r="605" spans="9:11" ht="15.75" customHeight="1">
      <c r="I605" s="36"/>
      <c r="K605" s="33"/>
    </row>
    <row r="606" spans="9:11" ht="15.75" customHeight="1">
      <c r="I606" s="36"/>
      <c r="K606" s="33"/>
    </row>
    <row r="607" spans="9:11" ht="15.75" customHeight="1">
      <c r="I607" s="36"/>
      <c r="K607" s="33"/>
    </row>
    <row r="608" spans="9:11" ht="15.75" customHeight="1">
      <c r="I608" s="36"/>
      <c r="K608" s="33"/>
    </row>
    <row r="609" spans="9:11" ht="15.75" customHeight="1">
      <c r="I609" s="36"/>
      <c r="K609" s="33"/>
    </row>
    <row r="610" spans="9:11" ht="15.75" customHeight="1">
      <c r="I610" s="36"/>
      <c r="K610" s="33"/>
    </row>
    <row r="611" spans="9:11" ht="15.75" customHeight="1">
      <c r="I611" s="36"/>
      <c r="K611" s="33"/>
    </row>
    <row r="612" spans="9:11" ht="15.75" customHeight="1">
      <c r="I612" s="36"/>
      <c r="K612" s="33"/>
    </row>
    <row r="613" spans="9:11" ht="15.75" customHeight="1">
      <c r="I613" s="36"/>
      <c r="K613" s="33"/>
    </row>
    <row r="614" spans="9:11" ht="15.75" customHeight="1">
      <c r="I614" s="36"/>
      <c r="K614" s="33"/>
    </row>
    <row r="615" spans="9:11" ht="15.75" customHeight="1">
      <c r="I615" s="36"/>
      <c r="K615" s="33"/>
    </row>
    <row r="616" spans="9:11" ht="15.75" customHeight="1">
      <c r="I616" s="36"/>
      <c r="K616" s="33"/>
    </row>
    <row r="617" spans="9:11" ht="15.75" customHeight="1">
      <c r="I617" s="36"/>
      <c r="K617" s="33"/>
    </row>
    <row r="618" spans="9:11" ht="15.75" customHeight="1">
      <c r="I618" s="36"/>
      <c r="K618" s="33"/>
    </row>
    <row r="619" spans="9:11" ht="15.75" customHeight="1">
      <c r="I619" s="36"/>
      <c r="K619" s="33"/>
    </row>
    <row r="620" spans="9:11" ht="15.75" customHeight="1">
      <c r="I620" s="36"/>
      <c r="K620" s="33"/>
    </row>
    <row r="621" spans="9:11" ht="15.75" customHeight="1">
      <c r="I621" s="36"/>
      <c r="K621" s="33"/>
    </row>
    <row r="622" spans="9:11" ht="15.75" customHeight="1">
      <c r="I622" s="36"/>
      <c r="K622" s="33"/>
    </row>
    <row r="623" spans="9:11" ht="15.75" customHeight="1">
      <c r="I623" s="36"/>
      <c r="K623" s="33"/>
    </row>
    <row r="624" spans="9:11" ht="15.75" customHeight="1">
      <c r="I624" s="36"/>
      <c r="K624" s="33"/>
    </row>
    <row r="625" spans="9:11" ht="15.75" customHeight="1">
      <c r="I625" s="36"/>
      <c r="K625" s="33"/>
    </row>
    <row r="626" spans="9:11" ht="15.75" customHeight="1">
      <c r="I626" s="36"/>
      <c r="K626" s="33"/>
    </row>
    <row r="627" spans="9:11" ht="15.75" customHeight="1">
      <c r="I627" s="36"/>
      <c r="K627" s="33"/>
    </row>
    <row r="628" spans="9:11" ht="15.75" customHeight="1">
      <c r="I628" s="36"/>
      <c r="K628" s="33"/>
    </row>
    <row r="629" spans="9:11" ht="15.75" customHeight="1">
      <c r="I629" s="36"/>
      <c r="K629" s="33"/>
    </row>
    <row r="630" spans="9:11" ht="15.75" customHeight="1">
      <c r="I630" s="36"/>
      <c r="K630" s="33"/>
    </row>
    <row r="631" spans="9:11" ht="15.75" customHeight="1">
      <c r="I631" s="36"/>
      <c r="K631" s="33"/>
    </row>
    <row r="632" spans="9:11" ht="15.75" customHeight="1">
      <c r="I632" s="36"/>
      <c r="K632" s="33"/>
    </row>
    <row r="633" spans="9:11" ht="15.75" customHeight="1">
      <c r="I633" s="36"/>
      <c r="K633" s="33"/>
    </row>
    <row r="634" spans="9:11" ht="15.75" customHeight="1">
      <c r="I634" s="36"/>
      <c r="K634" s="33"/>
    </row>
    <row r="635" spans="9:11" ht="15.75" customHeight="1">
      <c r="I635" s="36"/>
      <c r="K635" s="33"/>
    </row>
    <row r="636" spans="9:11" ht="15.75" customHeight="1">
      <c r="I636" s="36"/>
      <c r="K636" s="33"/>
    </row>
    <row r="637" spans="9:11" ht="15.75" customHeight="1">
      <c r="I637" s="36"/>
      <c r="K637" s="33"/>
    </row>
    <row r="638" spans="9:11" ht="15.75" customHeight="1">
      <c r="I638" s="36"/>
      <c r="K638" s="33"/>
    </row>
    <row r="639" spans="9:11" ht="15.75" customHeight="1">
      <c r="I639" s="36"/>
      <c r="K639" s="33"/>
    </row>
    <row r="640" spans="9:11" ht="15.75" customHeight="1">
      <c r="I640" s="36"/>
      <c r="K640" s="33"/>
    </row>
    <row r="641" spans="9:11" ht="15.75" customHeight="1">
      <c r="I641" s="36"/>
      <c r="K641" s="33"/>
    </row>
    <row r="642" spans="9:11" ht="15.75" customHeight="1">
      <c r="I642" s="36"/>
      <c r="K642" s="33"/>
    </row>
    <row r="643" spans="9:11" ht="15.75" customHeight="1">
      <c r="I643" s="36"/>
      <c r="K643" s="33"/>
    </row>
    <row r="644" spans="9:11" ht="15.75" customHeight="1">
      <c r="I644" s="36"/>
      <c r="K644" s="33"/>
    </row>
    <row r="645" spans="9:11" ht="15.75" customHeight="1">
      <c r="I645" s="36"/>
      <c r="K645" s="33"/>
    </row>
    <row r="646" spans="9:11" ht="15.75" customHeight="1">
      <c r="I646" s="36"/>
      <c r="K646" s="33"/>
    </row>
    <row r="647" spans="9:11" ht="15.75" customHeight="1">
      <c r="I647" s="36"/>
      <c r="K647" s="33"/>
    </row>
    <row r="648" spans="9:11" ht="15.75" customHeight="1">
      <c r="I648" s="36"/>
      <c r="K648" s="33"/>
    </row>
    <row r="649" spans="9:11" ht="15.75" customHeight="1">
      <c r="I649" s="36"/>
      <c r="K649" s="33"/>
    </row>
    <row r="650" spans="9:11" ht="15.75" customHeight="1">
      <c r="I650" s="36"/>
      <c r="K650" s="33"/>
    </row>
    <row r="651" spans="9:11" ht="15.75" customHeight="1">
      <c r="I651" s="36"/>
      <c r="K651" s="33"/>
    </row>
    <row r="652" spans="9:11" ht="15.75" customHeight="1">
      <c r="I652" s="36"/>
      <c r="K652" s="33"/>
    </row>
    <row r="653" spans="9:11" ht="15.75" customHeight="1">
      <c r="I653" s="36"/>
      <c r="K653" s="33"/>
    </row>
    <row r="654" spans="9:11" ht="15.75" customHeight="1">
      <c r="I654" s="36"/>
      <c r="K654" s="33"/>
    </row>
    <row r="655" spans="9:11" ht="15.75" customHeight="1">
      <c r="I655" s="36"/>
      <c r="K655" s="33"/>
    </row>
    <row r="656" spans="9:11" ht="15.75" customHeight="1">
      <c r="I656" s="36"/>
      <c r="K656" s="33"/>
    </row>
    <row r="657" spans="9:11" ht="15.75" customHeight="1">
      <c r="I657" s="36"/>
      <c r="K657" s="33"/>
    </row>
    <row r="658" spans="9:11" ht="15.75" customHeight="1">
      <c r="I658" s="36"/>
      <c r="K658" s="33"/>
    </row>
    <row r="659" spans="9:11" ht="15.75" customHeight="1">
      <c r="I659" s="36"/>
      <c r="K659" s="33"/>
    </row>
    <row r="660" spans="9:11" ht="15.75" customHeight="1">
      <c r="I660" s="36"/>
      <c r="K660" s="33"/>
    </row>
    <row r="661" spans="9:11" ht="15.75" customHeight="1">
      <c r="I661" s="36"/>
      <c r="K661" s="33"/>
    </row>
    <row r="662" spans="9:11" ht="15.75" customHeight="1">
      <c r="I662" s="36"/>
      <c r="K662" s="33"/>
    </row>
    <row r="663" spans="9:11" ht="15.75" customHeight="1">
      <c r="I663" s="36"/>
      <c r="K663" s="33"/>
    </row>
    <row r="664" spans="9:11" ht="15.75" customHeight="1">
      <c r="I664" s="36"/>
      <c r="K664" s="33"/>
    </row>
    <row r="665" spans="9:11" ht="15.75" customHeight="1">
      <c r="I665" s="36"/>
      <c r="K665" s="33"/>
    </row>
    <row r="666" spans="9:11" ht="15.75" customHeight="1">
      <c r="I666" s="36"/>
      <c r="K666" s="33"/>
    </row>
    <row r="667" spans="9:11" ht="15.75" customHeight="1">
      <c r="I667" s="36"/>
      <c r="K667" s="33"/>
    </row>
    <row r="668" spans="9:11" ht="15.75" customHeight="1">
      <c r="I668" s="36"/>
      <c r="K668" s="33"/>
    </row>
    <row r="669" spans="9:11" ht="15.75" customHeight="1">
      <c r="I669" s="36"/>
      <c r="K669" s="33"/>
    </row>
    <row r="670" spans="9:11" ht="15.75" customHeight="1">
      <c r="I670" s="36"/>
      <c r="K670" s="33"/>
    </row>
    <row r="671" spans="9:11" ht="15.75" customHeight="1">
      <c r="I671" s="36"/>
      <c r="K671" s="33"/>
    </row>
    <row r="672" spans="9:11" ht="15.75" customHeight="1">
      <c r="I672" s="36"/>
      <c r="K672" s="33"/>
    </row>
    <row r="673" spans="9:11" ht="15.75" customHeight="1">
      <c r="I673" s="36"/>
      <c r="K673" s="33"/>
    </row>
    <row r="674" spans="9:11" ht="15.75" customHeight="1">
      <c r="I674" s="36"/>
      <c r="K674" s="33"/>
    </row>
    <row r="675" spans="9:11" ht="15.75" customHeight="1">
      <c r="I675" s="36"/>
      <c r="K675" s="33"/>
    </row>
    <row r="676" spans="9:11" ht="15.75" customHeight="1">
      <c r="I676" s="36"/>
      <c r="K676" s="33"/>
    </row>
    <row r="677" spans="9:11" ht="15.75" customHeight="1">
      <c r="I677" s="36"/>
      <c r="K677" s="33"/>
    </row>
    <row r="678" spans="9:11" ht="15.75" customHeight="1">
      <c r="I678" s="36"/>
      <c r="K678" s="33"/>
    </row>
    <row r="679" spans="9:11" ht="15.75" customHeight="1">
      <c r="I679" s="36"/>
      <c r="K679" s="33"/>
    </row>
    <row r="680" spans="9:11" ht="15.75" customHeight="1">
      <c r="I680" s="36"/>
      <c r="K680" s="33"/>
    </row>
    <row r="681" spans="9:11" ht="15.75" customHeight="1">
      <c r="I681" s="36"/>
      <c r="K681" s="33"/>
    </row>
    <row r="682" spans="9:11" ht="15.75" customHeight="1">
      <c r="I682" s="36"/>
      <c r="K682" s="33"/>
    </row>
    <row r="683" spans="9:11" ht="15.75" customHeight="1">
      <c r="I683" s="36"/>
      <c r="K683" s="33"/>
    </row>
    <row r="684" spans="9:11" ht="15.75" customHeight="1">
      <c r="I684" s="36"/>
      <c r="K684" s="33"/>
    </row>
    <row r="685" spans="9:11" ht="15.75" customHeight="1">
      <c r="I685" s="36"/>
      <c r="K685" s="33"/>
    </row>
    <row r="686" spans="9:11" ht="15.75" customHeight="1">
      <c r="I686" s="36"/>
      <c r="K686" s="33"/>
    </row>
    <row r="687" spans="9:11" ht="15.75" customHeight="1">
      <c r="I687" s="36"/>
      <c r="K687" s="33"/>
    </row>
    <row r="688" spans="9:11" ht="15.75" customHeight="1">
      <c r="I688" s="36"/>
      <c r="K688" s="33"/>
    </row>
    <row r="689" spans="9:11" ht="15.75" customHeight="1">
      <c r="I689" s="36"/>
      <c r="K689" s="33"/>
    </row>
    <row r="690" spans="9:11" ht="15.75" customHeight="1">
      <c r="I690" s="36"/>
      <c r="K690" s="33"/>
    </row>
    <row r="691" spans="9:11" ht="15.75" customHeight="1">
      <c r="I691" s="36"/>
      <c r="K691" s="33"/>
    </row>
    <row r="692" spans="9:11" ht="15.75" customHeight="1">
      <c r="I692" s="36"/>
      <c r="K692" s="33"/>
    </row>
    <row r="693" spans="9:11" ht="15.75" customHeight="1">
      <c r="I693" s="36"/>
      <c r="K693" s="33"/>
    </row>
    <row r="694" spans="9:11" ht="15.75" customHeight="1">
      <c r="I694" s="36"/>
      <c r="K694" s="33"/>
    </row>
    <row r="695" spans="9:11" ht="15.75" customHeight="1">
      <c r="I695" s="36"/>
      <c r="K695" s="33"/>
    </row>
    <row r="696" spans="9:11" ht="15.75" customHeight="1">
      <c r="I696" s="36"/>
      <c r="K696" s="33"/>
    </row>
    <row r="697" spans="9:11" ht="15.75" customHeight="1">
      <c r="I697" s="36"/>
      <c r="K697" s="33"/>
    </row>
    <row r="698" spans="9:11" ht="15.75" customHeight="1">
      <c r="I698" s="36"/>
      <c r="K698" s="33"/>
    </row>
    <row r="699" spans="9:11" ht="15.75" customHeight="1">
      <c r="I699" s="36"/>
      <c r="K699" s="33"/>
    </row>
    <row r="700" spans="9:11" ht="15.75" customHeight="1">
      <c r="I700" s="36"/>
      <c r="K700" s="33"/>
    </row>
    <row r="701" spans="9:11" ht="15.75" customHeight="1">
      <c r="I701" s="36"/>
      <c r="K701" s="33"/>
    </row>
    <row r="702" spans="9:11" ht="15.75" customHeight="1">
      <c r="I702" s="36"/>
      <c r="K702" s="33"/>
    </row>
    <row r="703" spans="9:11" ht="15.75" customHeight="1">
      <c r="I703" s="36"/>
      <c r="K703" s="33"/>
    </row>
    <row r="704" spans="9:11" ht="15.75" customHeight="1">
      <c r="I704" s="36"/>
      <c r="K704" s="33"/>
    </row>
    <row r="705" spans="9:11" ht="15.75" customHeight="1">
      <c r="I705" s="36"/>
      <c r="K705" s="33"/>
    </row>
    <row r="706" spans="9:11" ht="15.75" customHeight="1">
      <c r="I706" s="36"/>
      <c r="K706" s="33"/>
    </row>
    <row r="707" spans="9:11" ht="15.75" customHeight="1">
      <c r="I707" s="36"/>
      <c r="K707" s="33"/>
    </row>
    <row r="708" spans="9:11" ht="15.75" customHeight="1">
      <c r="I708" s="36"/>
      <c r="K708" s="33"/>
    </row>
    <row r="709" spans="9:11" ht="15.75" customHeight="1">
      <c r="I709" s="36"/>
      <c r="K709" s="33"/>
    </row>
    <row r="710" spans="9:11" ht="15.75" customHeight="1">
      <c r="I710" s="36"/>
      <c r="K710" s="33"/>
    </row>
    <row r="711" spans="9:11" ht="15.75" customHeight="1">
      <c r="I711" s="36"/>
      <c r="K711" s="33"/>
    </row>
    <row r="712" spans="9:11" ht="15.75" customHeight="1">
      <c r="I712" s="36"/>
      <c r="K712" s="33"/>
    </row>
    <row r="713" spans="9:11" ht="15.75" customHeight="1">
      <c r="I713" s="36"/>
      <c r="K713" s="33"/>
    </row>
    <row r="714" spans="9:11" ht="15.75" customHeight="1">
      <c r="I714" s="36"/>
      <c r="K714" s="33"/>
    </row>
    <row r="715" spans="9:11" ht="15.75" customHeight="1">
      <c r="I715" s="36"/>
      <c r="K715" s="33"/>
    </row>
    <row r="716" spans="9:11" ht="15.75" customHeight="1">
      <c r="I716" s="36"/>
      <c r="K716" s="33"/>
    </row>
    <row r="717" spans="9:11" ht="15.75" customHeight="1">
      <c r="I717" s="36"/>
      <c r="K717" s="33"/>
    </row>
    <row r="718" spans="9:11" ht="15.75" customHeight="1">
      <c r="I718" s="36"/>
      <c r="K718" s="33"/>
    </row>
    <row r="719" spans="9:11" ht="15.75" customHeight="1">
      <c r="I719" s="36"/>
      <c r="K719" s="33"/>
    </row>
    <row r="720" spans="9:11" ht="15.75" customHeight="1">
      <c r="I720" s="36"/>
      <c r="K720" s="33"/>
    </row>
    <row r="721" spans="9:11" ht="15.75" customHeight="1">
      <c r="I721" s="36"/>
      <c r="K721" s="33"/>
    </row>
    <row r="722" spans="9:11" ht="15.75" customHeight="1">
      <c r="I722" s="36"/>
      <c r="K722" s="33"/>
    </row>
    <row r="723" spans="9:11" ht="15.75" customHeight="1">
      <c r="I723" s="36"/>
      <c r="K723" s="33"/>
    </row>
    <row r="724" spans="9:11" ht="15.75" customHeight="1">
      <c r="I724" s="36"/>
      <c r="K724" s="33"/>
    </row>
    <row r="725" spans="9:11" ht="15.75" customHeight="1">
      <c r="I725" s="36"/>
      <c r="K725" s="33"/>
    </row>
    <row r="726" spans="9:11" ht="15.75" customHeight="1">
      <c r="I726" s="36"/>
      <c r="K726" s="33"/>
    </row>
    <row r="727" spans="9:11" ht="15.75" customHeight="1">
      <c r="I727" s="36"/>
      <c r="K727" s="33"/>
    </row>
    <row r="728" spans="9:11" ht="15.75" customHeight="1">
      <c r="I728" s="36"/>
      <c r="K728" s="33"/>
    </row>
    <row r="729" spans="9:11" ht="15.75" customHeight="1">
      <c r="I729" s="36"/>
      <c r="K729" s="33"/>
    </row>
    <row r="730" spans="9:11" ht="15.75" customHeight="1">
      <c r="I730" s="36"/>
      <c r="K730" s="33"/>
    </row>
    <row r="731" spans="9:11" ht="15.75" customHeight="1">
      <c r="I731" s="36"/>
      <c r="K731" s="33"/>
    </row>
    <row r="732" spans="9:11" ht="15.75" customHeight="1">
      <c r="I732" s="36"/>
      <c r="K732" s="33"/>
    </row>
    <row r="733" spans="9:11" ht="15.75" customHeight="1">
      <c r="I733" s="36"/>
      <c r="K733" s="33"/>
    </row>
    <row r="734" spans="9:11" ht="15.75" customHeight="1">
      <c r="I734" s="36"/>
      <c r="K734" s="33"/>
    </row>
    <row r="735" spans="9:11" ht="15.75" customHeight="1">
      <c r="I735" s="36"/>
      <c r="K735" s="33"/>
    </row>
    <row r="736" spans="9:11" ht="15.75" customHeight="1">
      <c r="I736" s="36"/>
      <c r="K736" s="33"/>
    </row>
    <row r="737" spans="9:11" ht="15.75" customHeight="1">
      <c r="I737" s="36"/>
      <c r="K737" s="33"/>
    </row>
    <row r="738" spans="9:11" ht="15.75" customHeight="1">
      <c r="I738" s="36"/>
      <c r="K738" s="33"/>
    </row>
    <row r="739" spans="9:11" ht="15.75" customHeight="1">
      <c r="I739" s="36"/>
      <c r="K739" s="33"/>
    </row>
    <row r="740" spans="9:11" ht="15.75" customHeight="1">
      <c r="I740" s="36"/>
      <c r="K740" s="33"/>
    </row>
    <row r="741" spans="9:11" ht="15.75" customHeight="1">
      <c r="I741" s="36"/>
      <c r="K741" s="33"/>
    </row>
    <row r="742" spans="9:11" ht="15.75" customHeight="1">
      <c r="I742" s="36"/>
      <c r="K742" s="33"/>
    </row>
    <row r="743" spans="9:11" ht="15.75" customHeight="1">
      <c r="I743" s="36"/>
      <c r="K743" s="33"/>
    </row>
    <row r="744" spans="9:11" ht="15.75" customHeight="1">
      <c r="I744" s="36"/>
      <c r="K744" s="33"/>
    </row>
    <row r="745" spans="9:11" ht="15.75" customHeight="1">
      <c r="I745" s="36"/>
      <c r="K745" s="33"/>
    </row>
    <row r="746" spans="9:11" ht="15.75" customHeight="1">
      <c r="I746" s="36"/>
      <c r="K746" s="33"/>
    </row>
    <row r="747" spans="9:11" ht="15.75" customHeight="1">
      <c r="I747" s="36"/>
      <c r="K747" s="33"/>
    </row>
    <row r="748" spans="9:11" ht="15.75" customHeight="1">
      <c r="I748" s="36"/>
      <c r="K748" s="33"/>
    </row>
    <row r="749" spans="9:11" ht="15.75" customHeight="1">
      <c r="I749" s="36"/>
      <c r="K749" s="33"/>
    </row>
    <row r="750" spans="9:11" ht="15.75" customHeight="1">
      <c r="I750" s="36"/>
      <c r="K750" s="33"/>
    </row>
    <row r="751" spans="9:11" ht="15.75" customHeight="1">
      <c r="I751" s="36"/>
      <c r="K751" s="33"/>
    </row>
    <row r="752" spans="9:11" ht="15.75" customHeight="1">
      <c r="I752" s="36"/>
      <c r="K752" s="33"/>
    </row>
    <row r="753" spans="9:11" ht="15.75" customHeight="1">
      <c r="I753" s="36"/>
      <c r="K753" s="33"/>
    </row>
    <row r="754" spans="9:11" ht="15.75" customHeight="1">
      <c r="I754" s="36"/>
      <c r="K754" s="33"/>
    </row>
    <row r="755" spans="9:11" ht="15.75" customHeight="1">
      <c r="I755" s="36"/>
      <c r="K755" s="33"/>
    </row>
    <row r="756" spans="9:11" ht="15.75" customHeight="1">
      <c r="I756" s="36"/>
      <c r="K756" s="33"/>
    </row>
    <row r="757" spans="9:11" ht="15.75" customHeight="1">
      <c r="I757" s="36"/>
      <c r="K757" s="33"/>
    </row>
    <row r="758" spans="9:11" ht="15.75" customHeight="1">
      <c r="I758" s="36"/>
      <c r="K758" s="33"/>
    </row>
    <row r="759" spans="9:11" ht="15.75" customHeight="1">
      <c r="I759" s="36"/>
      <c r="K759" s="33"/>
    </row>
    <row r="760" spans="9:11" ht="15.75" customHeight="1">
      <c r="I760" s="36"/>
      <c r="K760" s="33"/>
    </row>
    <row r="761" spans="9:11" ht="15.75" customHeight="1">
      <c r="I761" s="36"/>
      <c r="K761" s="33"/>
    </row>
    <row r="762" spans="9:11" ht="15.75" customHeight="1">
      <c r="I762" s="36"/>
      <c r="K762" s="33"/>
    </row>
    <row r="763" spans="9:11" ht="15.75" customHeight="1">
      <c r="I763" s="36"/>
      <c r="K763" s="33"/>
    </row>
    <row r="764" spans="9:11" ht="15.75" customHeight="1">
      <c r="I764" s="36"/>
      <c r="K764" s="33"/>
    </row>
    <row r="765" spans="9:11" ht="15.75" customHeight="1">
      <c r="I765" s="36"/>
      <c r="K765" s="33"/>
    </row>
    <row r="766" spans="9:11" ht="15.75" customHeight="1">
      <c r="I766" s="36"/>
      <c r="K766" s="33"/>
    </row>
    <row r="767" spans="9:11" ht="15.75" customHeight="1">
      <c r="I767" s="36"/>
      <c r="K767" s="33"/>
    </row>
    <row r="768" spans="9:11" ht="15.75" customHeight="1">
      <c r="I768" s="36"/>
      <c r="K768" s="33"/>
    </row>
    <row r="769" spans="9:11" ht="15.75" customHeight="1">
      <c r="I769" s="36"/>
      <c r="K769" s="33"/>
    </row>
    <row r="770" spans="9:11" ht="15.75" customHeight="1">
      <c r="I770" s="36"/>
      <c r="K770" s="33"/>
    </row>
    <row r="771" spans="9:11" ht="15.75" customHeight="1">
      <c r="I771" s="36"/>
      <c r="K771" s="33"/>
    </row>
    <row r="772" spans="9:11" ht="15.75" customHeight="1">
      <c r="I772" s="36"/>
      <c r="K772" s="33"/>
    </row>
    <row r="773" spans="9:11" ht="15.75" customHeight="1">
      <c r="I773" s="36"/>
      <c r="K773" s="33"/>
    </row>
    <row r="774" spans="9:11" ht="15.75" customHeight="1">
      <c r="I774" s="36"/>
      <c r="K774" s="33"/>
    </row>
    <row r="775" spans="9:11" ht="15.75" customHeight="1">
      <c r="I775" s="36"/>
      <c r="K775" s="33"/>
    </row>
    <row r="776" spans="9:11" ht="15.75" customHeight="1">
      <c r="I776" s="36"/>
      <c r="K776" s="33"/>
    </row>
    <row r="777" spans="9:11" ht="15.75" customHeight="1">
      <c r="I777" s="36"/>
      <c r="K777" s="33"/>
    </row>
    <row r="778" spans="9:11" ht="15.75" customHeight="1">
      <c r="I778" s="36"/>
      <c r="K778" s="33"/>
    </row>
    <row r="779" spans="9:11" ht="15.75" customHeight="1">
      <c r="I779" s="36"/>
      <c r="K779" s="33"/>
    </row>
    <row r="780" spans="9:11" ht="15.75" customHeight="1">
      <c r="I780" s="36"/>
      <c r="K780" s="33"/>
    </row>
    <row r="781" spans="9:11" ht="15.75" customHeight="1">
      <c r="I781" s="36"/>
      <c r="K781" s="33"/>
    </row>
    <row r="782" spans="9:11" ht="15.75" customHeight="1">
      <c r="I782" s="36"/>
      <c r="K782" s="33"/>
    </row>
    <row r="783" spans="9:11" ht="15.75" customHeight="1">
      <c r="I783" s="36"/>
      <c r="K783" s="33"/>
    </row>
    <row r="784" spans="9:11" ht="15.75" customHeight="1">
      <c r="I784" s="36"/>
      <c r="K784" s="33"/>
    </row>
    <row r="785" spans="9:11" ht="15.75" customHeight="1">
      <c r="I785" s="36"/>
      <c r="K785" s="33"/>
    </row>
    <row r="786" spans="9:11" ht="15.75" customHeight="1">
      <c r="I786" s="36"/>
      <c r="K786" s="33"/>
    </row>
    <row r="787" spans="9:11" ht="15.75" customHeight="1">
      <c r="I787" s="36"/>
      <c r="K787" s="33"/>
    </row>
    <row r="788" spans="9:11" ht="15.75" customHeight="1">
      <c r="I788" s="36"/>
      <c r="K788" s="33"/>
    </row>
    <row r="789" spans="9:11" ht="15.75" customHeight="1">
      <c r="I789" s="36"/>
      <c r="K789" s="33"/>
    </row>
    <row r="790" spans="9:11" ht="15.75" customHeight="1">
      <c r="I790" s="36"/>
      <c r="K790" s="33"/>
    </row>
    <row r="791" spans="9:11" ht="15.75" customHeight="1">
      <c r="I791" s="36"/>
      <c r="K791" s="33"/>
    </row>
    <row r="792" spans="9:11" ht="15.75" customHeight="1">
      <c r="I792" s="36"/>
      <c r="K792" s="33"/>
    </row>
    <row r="793" spans="9:11" ht="15.75" customHeight="1">
      <c r="I793" s="36"/>
      <c r="K793" s="33"/>
    </row>
    <row r="794" spans="9:11" ht="15.75" customHeight="1">
      <c r="I794" s="36"/>
      <c r="K794" s="33"/>
    </row>
    <row r="795" spans="9:11" ht="15.75" customHeight="1">
      <c r="I795" s="36"/>
      <c r="K795" s="33"/>
    </row>
    <row r="796" spans="9:11" ht="15.75" customHeight="1">
      <c r="I796" s="36"/>
      <c r="K796" s="33"/>
    </row>
    <row r="797" spans="9:11" ht="15.75" customHeight="1">
      <c r="I797" s="36"/>
      <c r="K797" s="33"/>
    </row>
    <row r="798" spans="9:11" ht="15.75" customHeight="1">
      <c r="I798" s="36"/>
      <c r="K798" s="33"/>
    </row>
    <row r="799" spans="9:11" ht="15.75" customHeight="1">
      <c r="I799" s="36"/>
      <c r="K799" s="33"/>
    </row>
    <row r="800" spans="9:11" ht="15.75" customHeight="1">
      <c r="I800" s="36"/>
      <c r="K800" s="33"/>
    </row>
    <row r="801" spans="9:11" ht="15.75" customHeight="1">
      <c r="I801" s="36"/>
      <c r="K801" s="33"/>
    </row>
    <row r="802" spans="9:11" ht="15.75" customHeight="1">
      <c r="I802" s="36"/>
      <c r="K802" s="33"/>
    </row>
    <row r="803" spans="9:11" ht="15.75" customHeight="1">
      <c r="I803" s="36"/>
      <c r="K803" s="33"/>
    </row>
    <row r="804" spans="9:11" ht="15.75" customHeight="1">
      <c r="I804" s="36"/>
      <c r="K804" s="33"/>
    </row>
    <row r="805" spans="9:11" ht="15.75" customHeight="1">
      <c r="I805" s="36"/>
      <c r="K805" s="33"/>
    </row>
    <row r="806" spans="9:11" ht="15.75" customHeight="1">
      <c r="I806" s="36"/>
      <c r="K806" s="33"/>
    </row>
    <row r="807" spans="9:11" ht="15.75" customHeight="1">
      <c r="I807" s="36"/>
      <c r="K807" s="33"/>
    </row>
    <row r="808" spans="9:11" ht="15.75" customHeight="1">
      <c r="I808" s="36"/>
      <c r="K808" s="33"/>
    </row>
    <row r="809" spans="9:11" ht="15.75" customHeight="1">
      <c r="I809" s="36"/>
      <c r="K809" s="33"/>
    </row>
    <row r="810" spans="9:11" ht="15.75" customHeight="1">
      <c r="I810" s="36"/>
      <c r="K810" s="33"/>
    </row>
    <row r="811" spans="9:11" ht="15.75" customHeight="1">
      <c r="I811" s="36"/>
      <c r="K811" s="33"/>
    </row>
    <row r="812" spans="9:11" ht="15.75" customHeight="1">
      <c r="I812" s="36"/>
      <c r="K812" s="33"/>
    </row>
    <row r="813" spans="9:11" ht="15.75" customHeight="1">
      <c r="I813" s="36"/>
      <c r="K813" s="33"/>
    </row>
    <row r="814" spans="9:11" ht="15.75" customHeight="1">
      <c r="I814" s="36"/>
      <c r="K814" s="33"/>
    </row>
    <row r="815" spans="9:11" ht="15.75" customHeight="1">
      <c r="I815" s="36"/>
      <c r="K815" s="33"/>
    </row>
    <row r="816" spans="9:11" ht="15.75" customHeight="1">
      <c r="I816" s="36"/>
      <c r="K816" s="33"/>
    </row>
    <row r="817" spans="9:11" ht="15.75" customHeight="1">
      <c r="I817" s="36"/>
      <c r="K817" s="33"/>
    </row>
    <row r="818" spans="9:11" ht="15.75" customHeight="1">
      <c r="I818" s="36"/>
      <c r="K818" s="33"/>
    </row>
    <row r="819" spans="9:11" ht="15.75" customHeight="1">
      <c r="I819" s="36"/>
      <c r="K819" s="33"/>
    </row>
    <row r="820" spans="9:11" ht="15.75" customHeight="1">
      <c r="I820" s="36"/>
      <c r="K820" s="33"/>
    </row>
    <row r="821" spans="9:11" ht="15.75" customHeight="1">
      <c r="I821" s="36"/>
      <c r="K821" s="33"/>
    </row>
    <row r="822" spans="9:11" ht="15.75" customHeight="1">
      <c r="I822" s="36"/>
      <c r="K822" s="33"/>
    </row>
    <row r="823" spans="9:11" ht="15.75" customHeight="1">
      <c r="I823" s="36"/>
      <c r="K823" s="33"/>
    </row>
    <row r="824" spans="9:11" ht="15.75" customHeight="1">
      <c r="I824" s="36"/>
      <c r="K824" s="33"/>
    </row>
    <row r="825" spans="9:11" ht="15.75" customHeight="1">
      <c r="I825" s="36"/>
      <c r="K825" s="33"/>
    </row>
    <row r="826" spans="9:11" ht="15.75" customHeight="1">
      <c r="I826" s="36"/>
      <c r="K826" s="33"/>
    </row>
    <row r="827" spans="9:11" ht="15.75" customHeight="1">
      <c r="I827" s="36"/>
      <c r="K827" s="33"/>
    </row>
    <row r="828" spans="9:11" ht="15.75" customHeight="1">
      <c r="I828" s="36"/>
      <c r="K828" s="33"/>
    </row>
    <row r="829" spans="9:11" ht="15.75" customHeight="1">
      <c r="I829" s="36"/>
      <c r="K829" s="33"/>
    </row>
    <row r="830" spans="9:11" ht="15.75" customHeight="1">
      <c r="I830" s="36"/>
      <c r="K830" s="33"/>
    </row>
    <row r="831" spans="9:11" ht="15.75" customHeight="1">
      <c r="I831" s="36"/>
      <c r="K831" s="33"/>
    </row>
    <row r="832" spans="9:11" ht="15.75" customHeight="1">
      <c r="I832" s="36"/>
      <c r="K832" s="33"/>
    </row>
    <row r="833" spans="9:11" ht="15.75" customHeight="1">
      <c r="I833" s="36"/>
      <c r="K833" s="33"/>
    </row>
    <row r="834" spans="9:11" ht="15.75" customHeight="1">
      <c r="I834" s="36"/>
      <c r="K834" s="33"/>
    </row>
    <row r="835" spans="9:11" ht="15.75" customHeight="1">
      <c r="I835" s="36"/>
      <c r="K835" s="33"/>
    </row>
    <row r="836" spans="9:11" ht="15.75" customHeight="1">
      <c r="I836" s="36"/>
      <c r="K836" s="33"/>
    </row>
    <row r="837" spans="9:11" ht="15.75" customHeight="1">
      <c r="I837" s="36"/>
      <c r="K837" s="33"/>
    </row>
    <row r="838" spans="9:11" ht="15.75" customHeight="1">
      <c r="I838" s="36"/>
      <c r="K838" s="33"/>
    </row>
    <row r="839" spans="9:11" ht="15.75" customHeight="1">
      <c r="I839" s="36"/>
      <c r="K839" s="33"/>
    </row>
    <row r="840" spans="9:11" ht="15.75" customHeight="1">
      <c r="I840" s="36"/>
      <c r="K840" s="33"/>
    </row>
    <row r="841" spans="9:11" ht="15.75" customHeight="1">
      <c r="I841" s="36"/>
      <c r="K841" s="33"/>
    </row>
    <row r="842" spans="9:11" ht="15.75" customHeight="1">
      <c r="I842" s="36"/>
      <c r="K842" s="33"/>
    </row>
    <row r="843" spans="9:11" ht="15.75" customHeight="1">
      <c r="I843" s="36"/>
      <c r="K843" s="33"/>
    </row>
    <row r="844" spans="9:11" ht="15.75" customHeight="1">
      <c r="I844" s="36"/>
      <c r="K844" s="33"/>
    </row>
    <row r="845" spans="9:11" ht="15.75" customHeight="1">
      <c r="I845" s="36"/>
      <c r="K845" s="33"/>
    </row>
    <row r="846" spans="9:11" ht="15.75" customHeight="1">
      <c r="I846" s="36"/>
      <c r="K846" s="33"/>
    </row>
    <row r="847" spans="9:11" ht="15.75" customHeight="1">
      <c r="I847" s="36"/>
      <c r="K847" s="33"/>
    </row>
    <row r="848" spans="9:11" ht="15.75" customHeight="1">
      <c r="I848" s="36"/>
      <c r="K848" s="33"/>
    </row>
    <row r="849" spans="9:11" ht="15.75" customHeight="1">
      <c r="I849" s="36"/>
      <c r="K849" s="33"/>
    </row>
    <row r="850" spans="9:11" ht="15.75" customHeight="1">
      <c r="I850" s="36"/>
      <c r="K850" s="33"/>
    </row>
    <row r="851" spans="9:11" ht="15.75" customHeight="1">
      <c r="I851" s="36"/>
      <c r="K851" s="33"/>
    </row>
    <row r="852" spans="9:11" ht="15.75" customHeight="1">
      <c r="I852" s="36"/>
      <c r="K852" s="33"/>
    </row>
    <row r="853" spans="9:11" ht="15.75" customHeight="1">
      <c r="I853" s="36"/>
      <c r="K853" s="33"/>
    </row>
    <row r="854" spans="9:11" ht="15.75" customHeight="1">
      <c r="I854" s="36"/>
      <c r="K854" s="33"/>
    </row>
    <row r="855" spans="9:11" ht="15.75" customHeight="1">
      <c r="I855" s="36"/>
      <c r="K855" s="33"/>
    </row>
    <row r="856" spans="9:11" ht="15.75" customHeight="1">
      <c r="I856" s="36"/>
      <c r="K856" s="33"/>
    </row>
    <row r="857" spans="9:11" ht="15.75" customHeight="1">
      <c r="I857" s="36"/>
      <c r="K857" s="33"/>
    </row>
    <row r="858" spans="9:11" ht="15.75" customHeight="1">
      <c r="I858" s="36"/>
      <c r="K858" s="33"/>
    </row>
    <row r="859" spans="9:11" ht="15.75" customHeight="1">
      <c r="I859" s="36"/>
      <c r="K859" s="33"/>
    </row>
    <row r="860" spans="9:11" ht="15.75" customHeight="1">
      <c r="I860" s="36"/>
      <c r="K860" s="33"/>
    </row>
    <row r="861" spans="9:11" ht="15.75" customHeight="1">
      <c r="I861" s="36"/>
      <c r="K861" s="33"/>
    </row>
    <row r="862" spans="9:11" ht="15.75" customHeight="1">
      <c r="I862" s="36"/>
      <c r="K862" s="33"/>
    </row>
    <row r="863" spans="9:11" ht="15.75" customHeight="1">
      <c r="I863" s="36"/>
      <c r="K863" s="33"/>
    </row>
    <row r="864" spans="9:11" ht="15.75" customHeight="1">
      <c r="I864" s="36"/>
      <c r="K864" s="33"/>
    </row>
    <row r="865" spans="9:11" ht="15.75" customHeight="1">
      <c r="I865" s="36"/>
      <c r="K865" s="33"/>
    </row>
    <row r="866" spans="9:11" ht="15.75" customHeight="1">
      <c r="I866" s="36"/>
      <c r="K866" s="33"/>
    </row>
    <row r="867" spans="9:11" ht="15.75" customHeight="1">
      <c r="I867" s="36"/>
      <c r="K867" s="33"/>
    </row>
    <row r="868" spans="9:11" ht="15.75" customHeight="1">
      <c r="I868" s="36"/>
      <c r="K868" s="33"/>
    </row>
    <row r="869" spans="9:11" ht="15.75" customHeight="1">
      <c r="I869" s="36"/>
      <c r="K869" s="33"/>
    </row>
    <row r="870" spans="9:11" ht="15.75" customHeight="1">
      <c r="I870" s="36"/>
      <c r="K870" s="33"/>
    </row>
    <row r="871" spans="9:11" ht="15.75" customHeight="1">
      <c r="I871" s="36"/>
      <c r="K871" s="33"/>
    </row>
    <row r="872" spans="9:11" ht="15.75" customHeight="1">
      <c r="I872" s="36"/>
      <c r="K872" s="33"/>
    </row>
    <row r="873" spans="9:11" ht="15.75" customHeight="1">
      <c r="I873" s="36"/>
      <c r="K873" s="33"/>
    </row>
    <row r="874" spans="9:11" ht="15.75" customHeight="1">
      <c r="I874" s="36"/>
      <c r="K874" s="33"/>
    </row>
    <row r="875" spans="9:11" ht="15.75" customHeight="1">
      <c r="I875" s="36"/>
      <c r="K875" s="33"/>
    </row>
    <row r="876" spans="9:11" ht="15.75" customHeight="1">
      <c r="I876" s="36"/>
      <c r="K876" s="33"/>
    </row>
    <row r="877" spans="9:11" ht="15.75" customHeight="1">
      <c r="I877" s="36"/>
      <c r="K877" s="33"/>
    </row>
    <row r="878" spans="9:11" ht="15.75" customHeight="1">
      <c r="I878" s="36"/>
      <c r="K878" s="33"/>
    </row>
    <row r="879" spans="9:11" ht="15.75" customHeight="1">
      <c r="I879" s="36"/>
      <c r="K879" s="33"/>
    </row>
    <row r="880" spans="9:11" ht="15.75" customHeight="1">
      <c r="I880" s="36"/>
      <c r="K880" s="33"/>
    </row>
    <row r="881" spans="9:11" ht="15.75" customHeight="1">
      <c r="I881" s="36"/>
      <c r="K881" s="33"/>
    </row>
    <row r="882" spans="9:11" ht="15.75" customHeight="1">
      <c r="I882" s="36"/>
      <c r="K882" s="33"/>
    </row>
    <row r="883" spans="9:11" ht="15.75" customHeight="1">
      <c r="I883" s="36"/>
      <c r="K883" s="33"/>
    </row>
    <row r="884" spans="9:11" ht="15.75" customHeight="1">
      <c r="I884" s="36"/>
      <c r="K884" s="33"/>
    </row>
    <row r="885" spans="9:11" ht="15.75" customHeight="1">
      <c r="I885" s="36"/>
      <c r="K885" s="33"/>
    </row>
    <row r="886" spans="9:11" ht="15.75" customHeight="1">
      <c r="I886" s="36"/>
      <c r="K886" s="33"/>
    </row>
    <row r="887" spans="9:11" ht="15.75" customHeight="1">
      <c r="I887" s="36"/>
      <c r="K887" s="33"/>
    </row>
    <row r="888" spans="9:11" ht="15.75" customHeight="1">
      <c r="I888" s="36"/>
      <c r="K888" s="33"/>
    </row>
    <row r="889" spans="9:11" ht="15.75" customHeight="1">
      <c r="I889" s="36"/>
      <c r="K889" s="33"/>
    </row>
    <row r="890" spans="9:11" ht="15.75" customHeight="1">
      <c r="I890" s="36"/>
      <c r="K890" s="33"/>
    </row>
    <row r="891" spans="9:11" ht="15.75" customHeight="1">
      <c r="I891" s="36"/>
      <c r="K891" s="33"/>
    </row>
    <row r="892" spans="9:11" ht="15.75" customHeight="1">
      <c r="I892" s="36"/>
      <c r="K892" s="33"/>
    </row>
    <row r="893" spans="9:11" ht="15.75" customHeight="1">
      <c r="I893" s="36"/>
      <c r="K893" s="33"/>
    </row>
    <row r="894" spans="9:11" ht="15.75" customHeight="1">
      <c r="I894" s="36"/>
      <c r="K894" s="33"/>
    </row>
    <row r="895" spans="9:11" ht="15.75" customHeight="1">
      <c r="I895" s="36"/>
      <c r="K895" s="33"/>
    </row>
    <row r="896" spans="9:11" ht="15.75" customHeight="1">
      <c r="I896" s="36"/>
      <c r="K896" s="33"/>
    </row>
    <row r="897" spans="9:11" ht="15.75" customHeight="1">
      <c r="I897" s="36"/>
      <c r="K897" s="33"/>
    </row>
    <row r="898" spans="9:11" ht="15.75" customHeight="1">
      <c r="I898" s="36"/>
      <c r="K898" s="33"/>
    </row>
    <row r="899" spans="9:11" ht="15.75" customHeight="1">
      <c r="I899" s="36"/>
      <c r="K899" s="33"/>
    </row>
    <row r="900" spans="9:11" ht="15.75" customHeight="1">
      <c r="I900" s="36"/>
      <c r="K900" s="33"/>
    </row>
    <row r="901" spans="9:11" ht="15.75" customHeight="1">
      <c r="I901" s="36"/>
      <c r="K901" s="33"/>
    </row>
    <row r="902" spans="9:11" ht="15.75" customHeight="1">
      <c r="I902" s="36"/>
      <c r="K902" s="33"/>
    </row>
    <row r="903" spans="9:11" ht="15.75" customHeight="1">
      <c r="I903" s="36"/>
      <c r="K903" s="33"/>
    </row>
    <row r="904" spans="9:11" ht="15.75" customHeight="1">
      <c r="I904" s="36"/>
      <c r="K904" s="33"/>
    </row>
    <row r="905" spans="9:11" ht="15.75" customHeight="1">
      <c r="I905" s="36"/>
      <c r="K905" s="33"/>
    </row>
    <row r="906" spans="9:11" ht="15.75" customHeight="1">
      <c r="I906" s="36"/>
      <c r="K906" s="33"/>
    </row>
    <row r="907" spans="9:11" ht="15.75" customHeight="1">
      <c r="I907" s="36"/>
      <c r="K907" s="33"/>
    </row>
    <row r="908" spans="9:11" ht="15.75" customHeight="1">
      <c r="I908" s="36"/>
      <c r="K908" s="33"/>
    </row>
    <row r="909" spans="9:11" ht="15.75" customHeight="1">
      <c r="I909" s="36"/>
      <c r="K909" s="33"/>
    </row>
    <row r="910" spans="9:11" ht="15.75" customHeight="1">
      <c r="I910" s="36"/>
      <c r="K910" s="33"/>
    </row>
    <row r="911" spans="9:11" ht="15.75" customHeight="1">
      <c r="I911" s="36"/>
      <c r="K911" s="33"/>
    </row>
    <row r="912" spans="9:11" ht="15.75" customHeight="1">
      <c r="I912" s="36"/>
      <c r="K912" s="33"/>
    </row>
    <row r="913" spans="9:11" ht="15.75" customHeight="1">
      <c r="I913" s="36"/>
      <c r="K913" s="33"/>
    </row>
    <row r="914" spans="9:11" ht="15.75" customHeight="1">
      <c r="I914" s="36"/>
      <c r="K914" s="33"/>
    </row>
    <row r="915" spans="9:11" ht="15.75" customHeight="1">
      <c r="I915" s="36"/>
      <c r="K915" s="33"/>
    </row>
    <row r="916" spans="9:11" ht="15.75" customHeight="1">
      <c r="I916" s="36"/>
      <c r="K916" s="33"/>
    </row>
    <row r="917" spans="9:11" ht="15.75" customHeight="1">
      <c r="I917" s="36"/>
      <c r="K917" s="33"/>
    </row>
    <row r="918" spans="9:11" ht="15.75" customHeight="1">
      <c r="I918" s="36"/>
      <c r="K918" s="33"/>
    </row>
    <row r="919" spans="9:11" ht="15.75" customHeight="1">
      <c r="I919" s="36"/>
      <c r="K919" s="33"/>
    </row>
    <row r="920" spans="9:11" ht="15.75" customHeight="1">
      <c r="I920" s="36"/>
      <c r="K920" s="33"/>
    </row>
    <row r="921" spans="9:11" ht="15.75" customHeight="1">
      <c r="I921" s="36"/>
      <c r="K921" s="33"/>
    </row>
    <row r="922" spans="9:11" ht="15.75" customHeight="1">
      <c r="I922" s="36"/>
      <c r="K922" s="33"/>
    </row>
    <row r="923" spans="9:11" ht="15.75" customHeight="1">
      <c r="I923" s="36"/>
      <c r="K923" s="33"/>
    </row>
    <row r="924" spans="9:11" ht="15.75" customHeight="1">
      <c r="I924" s="36"/>
      <c r="K924" s="33"/>
    </row>
    <row r="925" spans="9:11" ht="15.75" customHeight="1">
      <c r="I925" s="36"/>
      <c r="K925" s="33"/>
    </row>
    <row r="926" spans="9:11" ht="15.75" customHeight="1">
      <c r="I926" s="36"/>
      <c r="K926" s="33"/>
    </row>
    <row r="927" spans="9:11" ht="15.75" customHeight="1">
      <c r="I927" s="36"/>
      <c r="K927" s="33"/>
    </row>
    <row r="928" spans="9:11" ht="15.75" customHeight="1">
      <c r="I928" s="36"/>
      <c r="K928" s="33"/>
    </row>
    <row r="929" spans="9:11" ht="15.75" customHeight="1">
      <c r="I929" s="36"/>
      <c r="K929" s="33"/>
    </row>
    <row r="930" spans="9:11" ht="15.75" customHeight="1">
      <c r="I930" s="36"/>
      <c r="K930" s="33"/>
    </row>
    <row r="931" spans="9:11" ht="15.75" customHeight="1">
      <c r="I931" s="36"/>
      <c r="K931" s="33"/>
    </row>
    <row r="932" spans="9:11" ht="15.75" customHeight="1">
      <c r="I932" s="36"/>
      <c r="K932" s="33"/>
    </row>
    <row r="933" spans="9:11" ht="15.75" customHeight="1">
      <c r="I933" s="36"/>
      <c r="K933" s="33"/>
    </row>
    <row r="934" spans="9:11" ht="15.75" customHeight="1">
      <c r="I934" s="36"/>
      <c r="K934" s="33"/>
    </row>
    <row r="935" spans="9:11" ht="15.75" customHeight="1">
      <c r="I935" s="36"/>
      <c r="K935" s="33"/>
    </row>
    <row r="936" spans="9:11" ht="15.75" customHeight="1">
      <c r="I936" s="36"/>
      <c r="K936" s="33"/>
    </row>
    <row r="937" spans="9:11" ht="15.75" customHeight="1">
      <c r="I937" s="36"/>
      <c r="K937" s="33"/>
    </row>
    <row r="938" spans="9:11" ht="15.75" customHeight="1">
      <c r="I938" s="36"/>
      <c r="K938" s="33"/>
    </row>
    <row r="939" spans="9:11" ht="15.75" customHeight="1">
      <c r="I939" s="36"/>
      <c r="K939" s="33"/>
    </row>
    <row r="940" spans="9:11" ht="15.75" customHeight="1">
      <c r="I940" s="36"/>
      <c r="K940" s="33"/>
    </row>
    <row r="941" spans="9:11" ht="15.75" customHeight="1">
      <c r="I941" s="36"/>
      <c r="K941" s="33"/>
    </row>
    <row r="942" spans="9:11" ht="15.75" customHeight="1">
      <c r="I942" s="36"/>
      <c r="K942" s="33"/>
    </row>
    <row r="943" spans="9:11" ht="15.75" customHeight="1">
      <c r="I943" s="36"/>
      <c r="K943" s="33"/>
    </row>
    <row r="944" spans="9:11" ht="15.75" customHeight="1">
      <c r="I944" s="36"/>
      <c r="K944" s="33"/>
    </row>
    <row r="945" spans="9:11" ht="15.75" customHeight="1">
      <c r="I945" s="36"/>
      <c r="K945" s="33"/>
    </row>
    <row r="946" spans="9:11" ht="15.75" customHeight="1">
      <c r="I946" s="36"/>
      <c r="K946" s="33"/>
    </row>
    <row r="947" spans="9:11" ht="15.75" customHeight="1">
      <c r="I947" s="36"/>
      <c r="K947" s="33"/>
    </row>
    <row r="948" spans="9:11" ht="15.75" customHeight="1">
      <c r="I948" s="36"/>
      <c r="K948" s="33"/>
    </row>
    <row r="949" spans="9:11" ht="15.75" customHeight="1">
      <c r="I949" s="36"/>
      <c r="K949" s="33"/>
    </row>
    <row r="950" spans="9:11" ht="15.75" customHeight="1">
      <c r="I950" s="36"/>
      <c r="K950" s="33"/>
    </row>
    <row r="951" spans="9:11" ht="15.75" customHeight="1">
      <c r="I951" s="36"/>
      <c r="K951" s="33"/>
    </row>
    <row r="952" spans="9:11" ht="15.75" customHeight="1">
      <c r="I952" s="36"/>
      <c r="K952" s="33"/>
    </row>
    <row r="953" spans="9:11" ht="15.75" customHeight="1">
      <c r="I953" s="36"/>
      <c r="K953" s="33"/>
    </row>
    <row r="954" spans="9:11" ht="15.75" customHeight="1">
      <c r="I954" s="36"/>
      <c r="K954" s="33"/>
    </row>
    <row r="955" spans="9:11" ht="15.75" customHeight="1">
      <c r="I955" s="36"/>
      <c r="K955" s="33"/>
    </row>
    <row r="956" spans="9:11" ht="15.75" customHeight="1">
      <c r="I956" s="36"/>
      <c r="K956" s="33"/>
    </row>
    <row r="957" spans="9:11" ht="15.75" customHeight="1">
      <c r="I957" s="36"/>
      <c r="K957" s="33"/>
    </row>
    <row r="958" spans="9:11" ht="15.75" customHeight="1">
      <c r="I958" s="36"/>
      <c r="K958" s="33"/>
    </row>
    <row r="959" spans="9:11" ht="15.75" customHeight="1">
      <c r="I959" s="36"/>
      <c r="K959" s="33"/>
    </row>
    <row r="960" spans="9:11" ht="15.75" customHeight="1">
      <c r="I960" s="36"/>
      <c r="K960" s="33"/>
    </row>
    <row r="961" spans="9:11" ht="15.75" customHeight="1">
      <c r="I961" s="36"/>
      <c r="K961" s="33"/>
    </row>
    <row r="962" spans="9:11" ht="15.75" customHeight="1">
      <c r="I962" s="36"/>
      <c r="K962" s="33"/>
    </row>
    <row r="963" spans="9:11" ht="15.75" customHeight="1">
      <c r="I963" s="36"/>
      <c r="K963" s="33"/>
    </row>
    <row r="964" spans="9:11" ht="15.75" customHeight="1">
      <c r="I964" s="36"/>
      <c r="K964" s="33"/>
    </row>
    <row r="965" spans="9:11" ht="15.75" customHeight="1">
      <c r="I965" s="36"/>
      <c r="K965" s="33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6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14.08984375" customWidth="1"/>
    <col min="2" max="2" width="15" customWidth="1"/>
    <col min="3" max="4" width="12.26953125" customWidth="1"/>
    <col min="5" max="5" width="27.81640625" customWidth="1"/>
    <col min="6" max="6" width="20.453125" customWidth="1"/>
    <col min="7" max="7" width="15.08984375" customWidth="1"/>
    <col min="8" max="8" width="12.26953125" customWidth="1"/>
    <col min="9" max="9" width="13.26953125" customWidth="1"/>
    <col min="10" max="10" width="13.453125" customWidth="1"/>
    <col min="11" max="11" width="12.26953125" customWidth="1"/>
    <col min="12" max="14" width="14.453125" customWidth="1"/>
    <col min="15" max="16" width="8.7265625" customWidth="1"/>
    <col min="17" max="17" width="17" customWidth="1"/>
    <col min="18" max="30" width="8.7265625" customWidth="1"/>
  </cols>
  <sheetData>
    <row r="1" spans="1:19" ht="14.5">
      <c r="A1" s="7" t="s">
        <v>0</v>
      </c>
      <c r="B1" s="14" t="s">
        <v>2</v>
      </c>
      <c r="C1" s="15" t="s">
        <v>3</v>
      </c>
      <c r="D1" s="15" t="s">
        <v>4</v>
      </c>
      <c r="E1" s="15" t="s">
        <v>22</v>
      </c>
      <c r="F1" s="15" t="s">
        <v>6</v>
      </c>
      <c r="G1" s="15" t="s">
        <v>23</v>
      </c>
      <c r="H1" s="9" t="s">
        <v>24</v>
      </c>
      <c r="I1" s="9" t="s">
        <v>9</v>
      </c>
      <c r="J1" s="5" t="s">
        <v>10</v>
      </c>
      <c r="K1" s="33" t="s">
        <v>11</v>
      </c>
    </row>
    <row r="2" spans="1:19" ht="14.5">
      <c r="A2" s="18">
        <v>45413</v>
      </c>
      <c r="B2" s="19">
        <v>1714521600</v>
      </c>
      <c r="C2" s="19">
        <v>0.960484</v>
      </c>
      <c r="D2" s="19">
        <v>0.44095400000000001</v>
      </c>
      <c r="E2" s="37">
        <v>110929177.3</v>
      </c>
      <c r="F2" s="19">
        <v>15607880.77</v>
      </c>
      <c r="G2" s="19">
        <v>3.133972</v>
      </c>
      <c r="H2" s="22">
        <v>45774.07</v>
      </c>
      <c r="I2" s="22">
        <f>IF(G2 &lt; 'Discounted Int Model_iUSD_1'!ntcr, 'Discounted Int Model_iUSD_1'!base_int*100, IF(G2 &gt; 'Discounted Int Model_iUSD_1'!ctcr, 'Discounted Int Model_iUSD_1'!upper_limit_int*100, ('Discounted Int Model_iUSD_1'!base_int + ((G2 - 'Discounted Int Model_iUSD_1'!ntcr) / ('Discounted Int Model_iUSD_1'!ctcr - 'Discounted Int Model_iUSD_1'!ntcr)) ^ 'Discounted Int Model_iUSD_1'!exponent * ('Discounted Int Model_iUSD_1'!upper_limit_int - 'Discounted Int Model_iUSD_1'!base_int)) * 100))</f>
        <v>26.905919999999998</v>
      </c>
      <c r="J2" s="23">
        <f t="shared" ref="J2:J99" si="0">MAX(0,(1-H2/($R$4*F2)))</f>
        <v>0.94134492609915033</v>
      </c>
      <c r="K2" s="24">
        <f t="shared" ref="K2:K99" si="1">J2*I2</f>
        <v>25.327751274029648</v>
      </c>
      <c r="L2" s="5"/>
      <c r="M2" s="5"/>
      <c r="N2" s="25" t="s">
        <v>12</v>
      </c>
      <c r="O2" s="25">
        <v>2.5</v>
      </c>
      <c r="P2" s="25"/>
      <c r="Q2" s="25" t="s">
        <v>13</v>
      </c>
      <c r="R2" s="26"/>
    </row>
    <row r="3" spans="1:19" ht="14.5">
      <c r="A3" s="18">
        <v>45414</v>
      </c>
      <c r="B3" s="19">
        <v>1714608000</v>
      </c>
      <c r="C3" s="19">
        <v>0.97325399999999995</v>
      </c>
      <c r="D3" s="19">
        <v>0.44955099999999998</v>
      </c>
      <c r="E3" s="37">
        <v>109879341</v>
      </c>
      <c r="F3" s="19">
        <v>15467275.039999999</v>
      </c>
      <c r="G3" s="19">
        <v>3.1936049999999998</v>
      </c>
      <c r="H3" s="22">
        <v>26995.56</v>
      </c>
      <c r="I3" s="22">
        <f>IF(G3 &lt; 'Discounted Int Model_iUSD_1'!ntcr, 'Discounted Int Model_iUSD_1'!base_int*100, IF(G3 &gt; 'Discounted Int Model_iUSD_1'!ctcr, 'Discounted Int Model_iUSD_1'!upper_limit_int*100, ('Discounted Int Model_iUSD_1'!base_int + ((G3 - 'Discounted Int Model_iUSD_1'!ntcr) / ('Discounted Int Model_iUSD_1'!ctcr - 'Discounted Int Model_iUSD_1'!ntcr)) ^ 'Discounted Int Model_iUSD_1'!exponent * ('Discounted Int Model_iUSD_1'!upper_limit_int - 'Discounted Int Model_iUSD_1'!base_int)) * 100))</f>
        <v>28.496133333333329</v>
      </c>
      <c r="J3" s="23">
        <f t="shared" si="0"/>
        <v>0.96509332131201309</v>
      </c>
      <c r="K3" s="24">
        <f t="shared" si="1"/>
        <v>27.501427963216628</v>
      </c>
      <c r="L3" s="5"/>
      <c r="M3" s="5"/>
      <c r="N3" s="25" t="s">
        <v>14</v>
      </c>
      <c r="O3" s="25">
        <v>4</v>
      </c>
      <c r="P3" s="25"/>
      <c r="Q3" s="25" t="s">
        <v>15</v>
      </c>
      <c r="R3" s="25"/>
    </row>
    <row r="4" spans="1:19" ht="14.5">
      <c r="A4" s="18">
        <v>45415</v>
      </c>
      <c r="B4" s="19">
        <v>1714694400</v>
      </c>
      <c r="C4" s="19">
        <v>0.95490399999999998</v>
      </c>
      <c r="D4" s="19">
        <v>0.45815400000000001</v>
      </c>
      <c r="E4" s="37">
        <v>110127517</v>
      </c>
      <c r="F4" s="19">
        <v>15508711.449999999</v>
      </c>
      <c r="G4" s="19">
        <v>3.2533560000000001</v>
      </c>
      <c r="H4" s="22">
        <v>14574.95</v>
      </c>
      <c r="I4" s="22">
        <f>IF(G4 &lt; 'Discounted Int Model_iUSD_1'!ntcr, 'Discounted Int Model_iUSD_1'!base_int*100, IF(G4 &gt; 'Discounted Int Model_iUSD_1'!ctcr, 'Discounted Int Model_iUSD_1'!upper_limit_int*100, ('Discounted Int Model_iUSD_1'!base_int + ((G4 - 'Discounted Int Model_iUSD_1'!ntcr) / ('Discounted Int Model_iUSD_1'!ctcr - 'Discounted Int Model_iUSD_1'!ntcr)) ^ 'Discounted Int Model_iUSD_1'!exponent * ('Discounted Int Model_iUSD_1'!upper_limit_int - 'Discounted Int Model_iUSD_1'!base_int)) * 100))</f>
        <v>30.089493333333341</v>
      </c>
      <c r="J4" s="23">
        <f t="shared" si="0"/>
        <v>0.98120417670160465</v>
      </c>
      <c r="K4" s="24">
        <f t="shared" si="1"/>
        <v>29.523936533501761</v>
      </c>
      <c r="L4" s="5"/>
      <c r="M4" s="5"/>
      <c r="N4" s="25" t="s">
        <v>16</v>
      </c>
      <c r="O4" s="25">
        <v>0.1</v>
      </c>
      <c r="P4" s="25"/>
      <c r="Q4" s="25" t="s">
        <v>17</v>
      </c>
      <c r="R4" s="25">
        <v>0.05</v>
      </c>
    </row>
    <row r="5" spans="1:19" ht="14.5">
      <c r="A5" s="18">
        <v>45416</v>
      </c>
      <c r="B5" s="19">
        <v>1714780800</v>
      </c>
      <c r="C5" s="19">
        <v>0.94985299999999995</v>
      </c>
      <c r="D5" s="19">
        <v>0.467115</v>
      </c>
      <c r="E5" s="37">
        <v>110200101.8</v>
      </c>
      <c r="F5" s="19">
        <v>15542657.35</v>
      </c>
      <c r="G5" s="19">
        <v>3.311925</v>
      </c>
      <c r="H5" s="22">
        <v>13720.41</v>
      </c>
      <c r="I5" s="22">
        <f>IF(G5 &lt; 'Discounted Int Model_iUSD_1'!ntcr, 'Discounted Int Model_iUSD_1'!base_int*100, IF(G5 &gt; 'Discounted Int Model_iUSD_1'!ctcr, 'Discounted Int Model_iUSD_1'!upper_limit_int*100, ('Discounted Int Model_iUSD_1'!base_int + ((G5 - 'Discounted Int Model_iUSD_1'!ntcr) / ('Discounted Int Model_iUSD_1'!ctcr - 'Discounted Int Model_iUSD_1'!ntcr)) ^ 'Discounted Int Model_iUSD_1'!exponent * ('Discounted Int Model_iUSD_1'!upper_limit_int - 'Discounted Int Model_iUSD_1'!base_int)) * 100))</f>
        <v>31.65133333333333</v>
      </c>
      <c r="J5" s="23">
        <f t="shared" si="0"/>
        <v>0.9823448337166103</v>
      </c>
      <c r="K5" s="24">
        <f t="shared" si="1"/>
        <v>31.092523780242335</v>
      </c>
      <c r="N5" s="27" t="s">
        <v>18</v>
      </c>
      <c r="O5" s="25">
        <v>0.5</v>
      </c>
      <c r="P5" s="25"/>
      <c r="Q5" s="25" t="s">
        <v>19</v>
      </c>
      <c r="R5" s="25">
        <v>1.85</v>
      </c>
      <c r="S5" s="5" t="s">
        <v>20</v>
      </c>
    </row>
    <row r="6" spans="1:19" ht="14.5">
      <c r="A6" s="18">
        <v>45417</v>
      </c>
      <c r="B6" s="19">
        <v>1714867200</v>
      </c>
      <c r="C6" s="19">
        <v>0.93219600000000002</v>
      </c>
      <c r="D6" s="19">
        <v>0.46307599999999999</v>
      </c>
      <c r="E6" s="37">
        <v>109918397.2</v>
      </c>
      <c r="F6" s="19">
        <v>15431421.1</v>
      </c>
      <c r="G6" s="19">
        <v>3.298502</v>
      </c>
      <c r="H6" s="22">
        <v>32673.03</v>
      </c>
      <c r="I6" s="22">
        <f>IF(G6 &lt; 'Discounted Int Model_iUSD_1'!ntcr, 'Discounted Int Model_iUSD_1'!base_int*100, IF(G6 &gt; 'Discounted Int Model_iUSD_1'!ctcr, 'Discounted Int Model_iUSD_1'!upper_limit_int*100, ('Discounted Int Model_iUSD_1'!base_int + ((G6 - 'Discounted Int Model_iUSD_1'!ntcr) / ('Discounted Int Model_iUSD_1'!ctcr - 'Discounted Int Model_iUSD_1'!ntcr)) ^ 'Discounted Int Model_iUSD_1'!exponent * ('Discounted Int Model_iUSD_1'!upper_limit_int - 'Discounted Int Model_iUSD_1'!base_int)) * 100))</f>
        <v>31.293386666666667</v>
      </c>
      <c r="J6" s="23">
        <f t="shared" si="0"/>
        <v>0.95765389358728603</v>
      </c>
      <c r="K6" s="24">
        <f t="shared" si="1"/>
        <v>29.968233584865796</v>
      </c>
      <c r="L6" s="5"/>
      <c r="M6" s="5"/>
      <c r="N6" s="25" t="s">
        <v>21</v>
      </c>
      <c r="O6" s="25">
        <v>1</v>
      </c>
      <c r="P6" s="25"/>
      <c r="Q6" s="25"/>
      <c r="R6" s="25"/>
    </row>
    <row r="7" spans="1:19" ht="14.5">
      <c r="A7" s="18">
        <v>45418</v>
      </c>
      <c r="B7" s="19">
        <v>1714953600</v>
      </c>
      <c r="C7" s="19">
        <v>0.93105599999999999</v>
      </c>
      <c r="D7" s="19">
        <v>0.45805899999999999</v>
      </c>
      <c r="E7" s="37">
        <v>109196363.8</v>
      </c>
      <c r="F7" s="19">
        <v>15299390.82</v>
      </c>
      <c r="G7" s="19">
        <v>3.2693050000000001</v>
      </c>
      <c r="H7" s="22">
        <v>39661.08</v>
      </c>
      <c r="I7" s="22">
        <f>IF(G7 &lt; 'Discounted Int Model_iUSD_1'!ntcr, 'Discounted Int Model_iUSD_1'!base_int*100, IF(G7 &gt; 'Discounted Int Model_iUSD_1'!ctcr, 'Discounted Int Model_iUSD_1'!upper_limit_int*100, ('Discounted Int Model_iUSD_1'!base_int + ((G7 - 'Discounted Int Model_iUSD_1'!ntcr) / ('Discounted Int Model_iUSD_1'!ctcr - 'Discounted Int Model_iUSD_1'!ntcr)) ^ 'Discounted Int Model_iUSD_1'!exponent * ('Discounted Int Model_iUSD_1'!upper_limit_int - 'Discounted Int Model_iUSD_1'!base_int)) * 100))</f>
        <v>30.514800000000005</v>
      </c>
      <c r="J7" s="23">
        <f t="shared" si="0"/>
        <v>0.94815338667190152</v>
      </c>
      <c r="K7" s="24">
        <f t="shared" si="1"/>
        <v>28.932710963615744</v>
      </c>
    </row>
    <row r="8" spans="1:19" ht="14.5">
      <c r="A8" s="18">
        <v>45419</v>
      </c>
      <c r="B8" s="19">
        <v>1715040000</v>
      </c>
      <c r="C8" s="19">
        <v>0.89947699999999997</v>
      </c>
      <c r="D8" s="19">
        <v>0.45416899999999999</v>
      </c>
      <c r="E8" s="37">
        <v>109101862.3</v>
      </c>
      <c r="F8" s="19">
        <v>15292846.35</v>
      </c>
      <c r="G8" s="19">
        <v>3.2401219999999999</v>
      </c>
      <c r="H8" s="22">
        <v>63081.78</v>
      </c>
      <c r="I8" s="22">
        <f>IF(G8 &lt; 'Discounted Int Model_iUSD_1'!ntcr, 'Discounted Int Model_iUSD_1'!base_int*100, IF(G8 &gt; 'Discounted Int Model_iUSD_1'!ctcr, 'Discounted Int Model_iUSD_1'!upper_limit_int*100, ('Discounted Int Model_iUSD_1'!base_int + ((G8 - 'Discounted Int Model_iUSD_1'!ntcr) / ('Discounted Int Model_iUSD_1'!ctcr - 'Discounted Int Model_iUSD_1'!ntcr)) ^ 'Discounted Int Model_iUSD_1'!exponent * ('Discounted Int Model_iUSD_1'!upper_limit_int - 'Discounted Int Model_iUSD_1'!base_int)) * 100))</f>
        <v>29.736586666666664</v>
      </c>
      <c r="J8" s="23">
        <f t="shared" si="0"/>
        <v>0.91750158400041726</v>
      </c>
      <c r="K8" s="24">
        <f t="shared" si="1"/>
        <v>27.283365369432353</v>
      </c>
    </row>
    <row r="9" spans="1:19" ht="14.5">
      <c r="A9" s="18">
        <v>45420</v>
      </c>
      <c r="B9" s="19">
        <v>1715126400</v>
      </c>
      <c r="C9" s="19">
        <v>0.89468099999999995</v>
      </c>
      <c r="D9" s="19">
        <v>0.44171899999999997</v>
      </c>
      <c r="E9" s="37">
        <v>108682682.40000001</v>
      </c>
      <c r="F9" s="19">
        <v>15192705.689999999</v>
      </c>
      <c r="G9" s="19">
        <v>3.1598850000000001</v>
      </c>
      <c r="H9" s="22">
        <v>98325.5</v>
      </c>
      <c r="I9" s="22">
        <f>IF(G9 &lt; 'Discounted Int Model_iUSD_1'!ntcr, 'Discounted Int Model_iUSD_1'!base_int*100, IF(G9 &gt; 'Discounted Int Model_iUSD_1'!ctcr, 'Discounted Int Model_iUSD_1'!upper_limit_int*100, ('Discounted Int Model_iUSD_1'!base_int + ((G9 - 'Discounted Int Model_iUSD_1'!ntcr) / ('Discounted Int Model_iUSD_1'!ctcr - 'Discounted Int Model_iUSD_1'!ntcr)) ^ 'Discounted Int Model_iUSD_1'!exponent * ('Discounted Int Model_iUSD_1'!upper_limit_int - 'Discounted Int Model_iUSD_1'!base_int)) * 100))</f>
        <v>27.59693333333334</v>
      </c>
      <c r="J9" s="23">
        <f t="shared" si="0"/>
        <v>0.87056222636535519</v>
      </c>
      <c r="K9" s="24">
        <f t="shared" si="1"/>
        <v>24.024847723522956</v>
      </c>
    </row>
    <row r="10" spans="1:19" ht="14.5">
      <c r="A10" s="18">
        <v>45421</v>
      </c>
      <c r="B10" s="19">
        <v>1715212800</v>
      </c>
      <c r="C10" s="19">
        <v>0.91253799999999996</v>
      </c>
      <c r="D10" s="19">
        <v>0.45336900000000002</v>
      </c>
      <c r="E10" s="37">
        <v>108763850.09999999</v>
      </c>
      <c r="F10" s="19">
        <v>15206983.33</v>
      </c>
      <c r="G10" s="19">
        <v>3.2425999999999999</v>
      </c>
      <c r="H10" s="22">
        <v>58216.84</v>
      </c>
      <c r="I10" s="22">
        <f>IF(G10 &lt; 'Discounted Int Model_iUSD_1'!ntcr, 'Discounted Int Model_iUSD_1'!base_int*100, IF(G10 &gt; 'Discounted Int Model_iUSD_1'!ctcr, 'Discounted Int Model_iUSD_1'!upper_limit_int*100, ('Discounted Int Model_iUSD_1'!base_int + ((G10 - 'Discounted Int Model_iUSD_1'!ntcr) / ('Discounted Int Model_iUSD_1'!ctcr - 'Discounted Int Model_iUSD_1'!ntcr)) ^ 'Discounted Int Model_iUSD_1'!exponent * ('Discounted Int Model_iUSD_1'!upper_limit_int - 'Discounted Int Model_iUSD_1'!base_int)) * 100))</f>
        <v>29.802666666666667</v>
      </c>
      <c r="J10" s="23">
        <f t="shared" si="0"/>
        <v>0.92343407139119948</v>
      </c>
      <c r="K10" s="24">
        <f t="shared" si="1"/>
        <v>27.520797818314787</v>
      </c>
    </row>
    <row r="11" spans="1:19" ht="14.5">
      <c r="A11" s="18">
        <v>45422</v>
      </c>
      <c r="B11" s="19">
        <v>1715299200</v>
      </c>
      <c r="C11" s="19">
        <v>0.91983899999999996</v>
      </c>
      <c r="D11" s="19">
        <v>0.46369899999999997</v>
      </c>
      <c r="E11" s="37">
        <v>108816149.90000001</v>
      </c>
      <c r="F11" s="19">
        <v>15235357.82</v>
      </c>
      <c r="G11" s="19">
        <v>3.3118970000000001</v>
      </c>
      <c r="H11" s="22">
        <v>51900.75</v>
      </c>
      <c r="I11" s="22">
        <f>IF(G11 &lt; 'Discounted Int Model_iUSD_1'!ntcr, 'Discounted Int Model_iUSD_1'!base_int*100, IF(G11 &gt; 'Discounted Int Model_iUSD_1'!ctcr, 'Discounted Int Model_iUSD_1'!upper_limit_int*100, ('Discounted Int Model_iUSD_1'!base_int + ((G11 - 'Discounted Int Model_iUSD_1'!ntcr) / ('Discounted Int Model_iUSD_1'!ctcr - 'Discounted Int Model_iUSD_1'!ntcr)) ^ 'Discounted Int Model_iUSD_1'!exponent * ('Discounted Int Model_iUSD_1'!upper_limit_int - 'Discounted Int Model_iUSD_1'!base_int)) * 100))</f>
        <v>31.650586666666669</v>
      </c>
      <c r="J11" s="23">
        <f t="shared" si="0"/>
        <v>0.93186802618857034</v>
      </c>
      <c r="K11" s="24">
        <f t="shared" si="1"/>
        <v>29.494169724776953</v>
      </c>
    </row>
    <row r="12" spans="1:19" ht="14.5">
      <c r="A12" s="18">
        <v>45423</v>
      </c>
      <c r="B12" s="19">
        <v>1715385600</v>
      </c>
      <c r="C12" s="19">
        <v>0.90665399999999996</v>
      </c>
      <c r="D12" s="19">
        <v>0.44843699999999997</v>
      </c>
      <c r="E12" s="37">
        <v>108562466.59999999</v>
      </c>
      <c r="F12" s="19">
        <v>15181092.199999999</v>
      </c>
      <c r="G12" s="19">
        <v>3.2068460000000001</v>
      </c>
      <c r="H12" s="22">
        <v>83427.94</v>
      </c>
      <c r="I12" s="22">
        <f>IF(G12 &lt; 'Discounted Int Model_iUSD_1'!ntcr, 'Discounted Int Model_iUSD_1'!base_int*100, IF(G12 &gt; 'Discounted Int Model_iUSD_1'!ctcr, 'Discounted Int Model_iUSD_1'!upper_limit_int*100, ('Discounted Int Model_iUSD_1'!base_int + ((G12 - 'Discounted Int Model_iUSD_1'!ntcr) / ('Discounted Int Model_iUSD_1'!ctcr - 'Discounted Int Model_iUSD_1'!ntcr)) ^ 'Discounted Int Model_iUSD_1'!exponent * ('Discounted Int Model_iUSD_1'!upper_limit_int - 'Discounted Int Model_iUSD_1'!base_int)) * 100))</f>
        <v>28.849226666666674</v>
      </c>
      <c r="J12" s="23">
        <f t="shared" si="0"/>
        <v>0.89008967352164559</v>
      </c>
      <c r="K12" s="24">
        <f t="shared" si="1"/>
        <v>25.678398745085293</v>
      </c>
    </row>
    <row r="13" spans="1:19" ht="14.5">
      <c r="A13" s="18">
        <v>45424</v>
      </c>
      <c r="B13" s="19">
        <v>1715472000</v>
      </c>
      <c r="C13" s="19">
        <v>0.89499200000000001</v>
      </c>
      <c r="D13" s="19">
        <v>0.43857200000000002</v>
      </c>
      <c r="E13" s="37">
        <v>103478913.7</v>
      </c>
      <c r="F13" s="19">
        <v>14236048.449999999</v>
      </c>
      <c r="G13" s="19">
        <v>3.1878899999999999</v>
      </c>
      <c r="H13" s="22">
        <v>110371.5</v>
      </c>
      <c r="I13" s="22">
        <f>IF(G13 &lt; 'Discounted Int Model_iUSD_1'!ntcr, 'Discounted Int Model_iUSD_1'!base_int*100, IF(G13 &gt; 'Discounted Int Model_iUSD_1'!ctcr, 'Discounted Int Model_iUSD_1'!upper_limit_int*100, ('Discounted Int Model_iUSD_1'!base_int + ((G13 - 'Discounted Int Model_iUSD_1'!ntcr) / ('Discounted Int Model_iUSD_1'!ctcr - 'Discounted Int Model_iUSD_1'!ntcr)) ^ 'Discounted Int Model_iUSD_1'!exponent * ('Discounted Int Model_iUSD_1'!upper_limit_int - 'Discounted Int Model_iUSD_1'!base_int)) * 100))</f>
        <v>28.343733333333333</v>
      </c>
      <c r="J13" s="23">
        <f t="shared" si="0"/>
        <v>0.84494081993658854</v>
      </c>
      <c r="K13" s="24">
        <f t="shared" si="1"/>
        <v>23.948777282730681</v>
      </c>
    </row>
    <row r="14" spans="1:19" ht="14.5">
      <c r="A14" s="18">
        <v>45425</v>
      </c>
      <c r="B14" s="19">
        <v>1715558400</v>
      </c>
      <c r="C14" s="19">
        <v>0.90551000000000004</v>
      </c>
      <c r="D14" s="19">
        <v>0.43778099999999998</v>
      </c>
      <c r="E14" s="37">
        <v>103150021.3</v>
      </c>
      <c r="F14" s="19">
        <v>14242681.109999999</v>
      </c>
      <c r="G14" s="19">
        <v>3.1705489999999998</v>
      </c>
      <c r="H14" s="22">
        <v>107000</v>
      </c>
      <c r="I14" s="22">
        <f>IF(G14 &lt; 'Discounted Int Model_iUSD_1'!ntcr, 'Discounted Int Model_iUSD_1'!base_int*100, IF(G14 &gt; 'Discounted Int Model_iUSD_1'!ctcr, 'Discounted Int Model_iUSD_1'!upper_limit_int*100, ('Discounted Int Model_iUSD_1'!base_int + ((G14 - 'Discounted Int Model_iUSD_1'!ntcr) / ('Discounted Int Model_iUSD_1'!ctcr - 'Discounted Int Model_iUSD_1'!ntcr)) ^ 'Discounted Int Model_iUSD_1'!exponent * ('Discounted Int Model_iUSD_1'!upper_limit_int - 'Discounted Int Model_iUSD_1'!base_int)) * 100))</f>
        <v>27.88130666666666</v>
      </c>
      <c r="J14" s="23">
        <f t="shared" si="0"/>
        <v>0.84974739071441585</v>
      </c>
      <c r="K14" s="24">
        <f t="shared" si="1"/>
        <v>23.69206758970844</v>
      </c>
    </row>
    <row r="15" spans="1:19" ht="14.5">
      <c r="A15" s="18">
        <v>45426</v>
      </c>
      <c r="B15" s="19">
        <v>1715644800</v>
      </c>
      <c r="C15" s="19">
        <v>0.90661400000000003</v>
      </c>
      <c r="D15" s="19">
        <v>0.43622300000000003</v>
      </c>
      <c r="E15" s="37">
        <v>102748249.7</v>
      </c>
      <c r="F15" s="19">
        <v>14199443.26</v>
      </c>
      <c r="G15" s="19">
        <v>3.1565430000000001</v>
      </c>
      <c r="H15" s="22">
        <v>107410.2</v>
      </c>
      <c r="I15" s="22">
        <f>IF(G15 &lt; 'Discounted Int Model_iUSD_1'!ntcr, 'Discounted Int Model_iUSD_1'!base_int*100, IF(G15 &gt; 'Discounted Int Model_iUSD_1'!ctcr, 'Discounted Int Model_iUSD_1'!upper_limit_int*100, ('Discounted Int Model_iUSD_1'!base_int + ((G15 - 'Discounted Int Model_iUSD_1'!ntcr) / ('Discounted Int Model_iUSD_1'!ctcr - 'Discounted Int Model_iUSD_1'!ntcr)) ^ 'Discounted Int Model_iUSD_1'!exponent * ('Discounted Int Model_iUSD_1'!upper_limit_int - 'Discounted Int Model_iUSD_1'!base_int)) * 100))</f>
        <v>27.507813333333335</v>
      </c>
      <c r="J15" s="23">
        <f t="shared" si="0"/>
        <v>0.84871209661779379</v>
      </c>
      <c r="K15" s="24">
        <f t="shared" si="1"/>
        <v>23.346213927504238</v>
      </c>
    </row>
    <row r="16" spans="1:19" ht="14.5">
      <c r="A16" s="18">
        <v>45427</v>
      </c>
      <c r="B16" s="19">
        <v>1715731200</v>
      </c>
      <c r="C16" s="19">
        <v>0.91946700000000003</v>
      </c>
      <c r="D16" s="19">
        <v>0.42789500000000003</v>
      </c>
      <c r="E16" s="37">
        <v>102646491</v>
      </c>
      <c r="F16" s="19">
        <v>14162979.699999999</v>
      </c>
      <c r="G16" s="19">
        <v>3.101178</v>
      </c>
      <c r="H16" s="22">
        <v>115707</v>
      </c>
      <c r="I16" s="22">
        <f>IF(G16 &lt; 'Discounted Int Model_iUSD_1'!ntcr, 'Discounted Int Model_iUSD_1'!base_int*100, IF(G16 &gt; 'Discounted Int Model_iUSD_1'!ctcr, 'Discounted Int Model_iUSD_1'!upper_limit_int*100, ('Discounted Int Model_iUSD_1'!base_int + ((G16 - 'Discounted Int Model_iUSD_1'!ntcr) / ('Discounted Int Model_iUSD_1'!ctcr - 'Discounted Int Model_iUSD_1'!ntcr)) ^ 'Discounted Int Model_iUSD_1'!exponent * ('Discounted Int Model_iUSD_1'!upper_limit_int - 'Discounted Int Model_iUSD_1'!base_int)) * 100))</f>
        <v>26.03141333333333</v>
      </c>
      <c r="J16" s="23">
        <f t="shared" si="0"/>
        <v>0.83660641693922644</v>
      </c>
      <c r="K16" s="24">
        <f t="shared" si="1"/>
        <v>21.778047436664</v>
      </c>
    </row>
    <row r="17" spans="1:11" ht="14.5">
      <c r="A17" s="18">
        <v>45428</v>
      </c>
      <c r="B17" s="19">
        <v>1715817600</v>
      </c>
      <c r="C17" s="19">
        <v>0.92663399999999996</v>
      </c>
      <c r="D17" s="19">
        <v>0.45286500000000002</v>
      </c>
      <c r="E17" s="37">
        <v>102568050.8</v>
      </c>
      <c r="F17" s="19">
        <v>14139340.15</v>
      </c>
      <c r="G17" s="19">
        <v>3.2851240000000002</v>
      </c>
      <c r="H17" s="22">
        <v>52079.68</v>
      </c>
      <c r="I17" s="22">
        <f>IF(G17 &lt; 'Discounted Int Model_iUSD_1'!ntcr, 'Discounted Int Model_iUSD_1'!base_int*100, IF(G17 &gt; 'Discounted Int Model_iUSD_1'!ctcr, 'Discounted Int Model_iUSD_1'!upper_limit_int*100, ('Discounted Int Model_iUSD_1'!base_int + ((G17 - 'Discounted Int Model_iUSD_1'!ntcr) / ('Discounted Int Model_iUSD_1'!ctcr - 'Discounted Int Model_iUSD_1'!ntcr)) ^ 'Discounted Int Model_iUSD_1'!exponent * ('Discounted Int Model_iUSD_1'!upper_limit_int - 'Discounted Int Model_iUSD_1'!base_int)) * 100))</f>
        <v>30.936640000000004</v>
      </c>
      <c r="J17" s="23">
        <f t="shared" si="0"/>
        <v>0.92633364860382117</v>
      </c>
      <c r="K17" s="24">
        <f t="shared" si="1"/>
        <v>28.657650606742923</v>
      </c>
    </row>
    <row r="18" spans="1:11" ht="14.5">
      <c r="A18" s="18">
        <v>45429</v>
      </c>
      <c r="B18" s="19">
        <v>1715904000</v>
      </c>
      <c r="C18" s="19">
        <v>0.94217200000000001</v>
      </c>
      <c r="D18" s="19">
        <v>0.45958199999999999</v>
      </c>
      <c r="E18" s="37">
        <v>102099787</v>
      </c>
      <c r="F18" s="19">
        <v>14049145.49</v>
      </c>
      <c r="G18" s="19">
        <v>3.339934</v>
      </c>
      <c r="H18" s="22">
        <v>40937.74</v>
      </c>
      <c r="I18" s="22">
        <f>IF(G18 &lt; 'Discounted Int Model_iUSD_1'!ntcr, 'Discounted Int Model_iUSD_1'!base_int*100, IF(G18 &gt; 'Discounted Int Model_iUSD_1'!ctcr, 'Discounted Int Model_iUSD_1'!upper_limit_int*100, ('Discounted Int Model_iUSD_1'!base_int + ((G18 - 'Discounted Int Model_iUSD_1'!ntcr) / ('Discounted Int Model_iUSD_1'!ctcr - 'Discounted Int Model_iUSD_1'!ntcr)) ^ 'Discounted Int Model_iUSD_1'!exponent * ('Discounted Int Model_iUSD_1'!upper_limit_int - 'Discounted Int Model_iUSD_1'!base_int)) * 100))</f>
        <v>32.398240000000001</v>
      </c>
      <c r="J18" s="23">
        <f t="shared" si="0"/>
        <v>0.94172209259397455</v>
      </c>
      <c r="K18" s="24">
        <f t="shared" si="1"/>
        <v>30.510138369161812</v>
      </c>
    </row>
    <row r="19" spans="1:11" ht="14.5">
      <c r="A19" s="18">
        <v>45430</v>
      </c>
      <c r="B19" s="19">
        <v>1715990400</v>
      </c>
      <c r="C19" s="19">
        <v>0.935419</v>
      </c>
      <c r="D19" s="19">
        <v>0.481736</v>
      </c>
      <c r="E19" s="37">
        <v>101956527.7</v>
      </c>
      <c r="F19" s="19">
        <v>14069879.300000001</v>
      </c>
      <c r="G19" s="19">
        <v>3.4908709999999998</v>
      </c>
      <c r="H19" s="22">
        <v>25426.37</v>
      </c>
      <c r="I19" s="22">
        <f>IF(G19 &lt; 'Discounted Int Model_iUSD_1'!ntcr, 'Discounted Int Model_iUSD_1'!base_int*100, IF(G19 &gt; 'Discounted Int Model_iUSD_1'!ctcr, 'Discounted Int Model_iUSD_1'!upper_limit_int*100, ('Discounted Int Model_iUSD_1'!base_int + ((G19 - 'Discounted Int Model_iUSD_1'!ntcr) / ('Discounted Int Model_iUSD_1'!ctcr - 'Discounted Int Model_iUSD_1'!ntcr)) ^ 'Discounted Int Model_iUSD_1'!exponent * ('Discounted Int Model_iUSD_1'!upper_limit_int - 'Discounted Int Model_iUSD_1'!base_int)) * 100))</f>
        <v>36.423226666666665</v>
      </c>
      <c r="J19" s="23">
        <f t="shared" si="0"/>
        <v>0.96385701759360509</v>
      </c>
      <c r="K19" s="24">
        <f t="shared" si="1"/>
        <v>35.106782626069197</v>
      </c>
    </row>
    <row r="20" spans="1:11" ht="14.5">
      <c r="A20" s="18">
        <v>45431</v>
      </c>
      <c r="B20" s="19">
        <v>1716076800</v>
      </c>
      <c r="C20" s="19">
        <v>0.92297499999999999</v>
      </c>
      <c r="D20" s="19">
        <v>0.48204599999999997</v>
      </c>
      <c r="E20" s="37">
        <v>102010653.3</v>
      </c>
      <c r="F20" s="19">
        <v>14064729.41</v>
      </c>
      <c r="G20" s="19">
        <v>3.496251</v>
      </c>
      <c r="H20" s="22">
        <v>22829.22</v>
      </c>
      <c r="I20" s="22">
        <f>IF(G20 &lt; 'Discounted Int Model_iUSD_1'!ntcr, 'Discounted Int Model_iUSD_1'!base_int*100, IF(G20 &gt; 'Discounted Int Model_iUSD_1'!ctcr, 'Discounted Int Model_iUSD_1'!upper_limit_int*100, ('Discounted Int Model_iUSD_1'!base_int + ((G20 - 'Discounted Int Model_iUSD_1'!ntcr) / ('Discounted Int Model_iUSD_1'!ctcr - 'Discounted Int Model_iUSD_1'!ntcr)) ^ 'Discounted Int Model_iUSD_1'!exponent * ('Discounted Int Model_iUSD_1'!upper_limit_int - 'Discounted Int Model_iUSD_1'!base_int)) * 100))</f>
        <v>36.566693333333333</v>
      </c>
      <c r="J20" s="23">
        <f t="shared" si="0"/>
        <v>0.9675369225606737</v>
      </c>
      <c r="K20" s="24">
        <f t="shared" si="1"/>
        <v>35.379625935953236</v>
      </c>
    </row>
    <row r="21" spans="1:11" ht="15.75" customHeight="1">
      <c r="A21" s="28">
        <v>45432</v>
      </c>
      <c r="B21" s="19">
        <v>1716163200</v>
      </c>
      <c r="C21" s="19">
        <v>0.95326999999999995</v>
      </c>
      <c r="D21" s="19">
        <v>0.46745399999999998</v>
      </c>
      <c r="E21" s="37">
        <v>101930090.5</v>
      </c>
      <c r="F21" s="19">
        <v>14030757.560000001</v>
      </c>
      <c r="G21" s="19">
        <v>3.3959410000000001</v>
      </c>
      <c r="H21" s="22">
        <v>995.1336</v>
      </c>
      <c r="I21" s="22">
        <f>IF(G21 &lt; 'Discounted Int Model_iUSD_1'!ntcr, 'Discounted Int Model_iUSD_1'!base_int*100, IF(G21 &gt; 'Discounted Int Model_iUSD_1'!ctcr, 'Discounted Int Model_iUSD_1'!upper_limit_int*100, ('Discounted Int Model_iUSD_1'!base_int + ((G21 - 'Discounted Int Model_iUSD_1'!ntcr) / ('Discounted Int Model_iUSD_1'!ctcr - 'Discounted Int Model_iUSD_1'!ntcr)) ^ 'Discounted Int Model_iUSD_1'!exponent * ('Discounted Int Model_iUSD_1'!upper_limit_int - 'Discounted Int Model_iUSD_1'!base_int)) * 100))</f>
        <v>33.891760000000005</v>
      </c>
      <c r="J21" s="23">
        <f t="shared" si="0"/>
        <v>0.99858149697798637</v>
      </c>
      <c r="K21" s="24">
        <f t="shared" si="1"/>
        <v>33.843684436018641</v>
      </c>
    </row>
    <row r="22" spans="1:11" ht="15.75" customHeight="1">
      <c r="A22" s="18">
        <v>45433</v>
      </c>
      <c r="B22" s="19">
        <v>1716249600</v>
      </c>
      <c r="C22" s="19">
        <v>0.93499299999999996</v>
      </c>
      <c r="D22" s="19">
        <v>0.50172300000000003</v>
      </c>
      <c r="E22" s="37">
        <v>100677053.59999999</v>
      </c>
      <c r="F22" s="19">
        <v>13785178.369999999</v>
      </c>
      <c r="G22" s="19">
        <v>3.6642250000000001</v>
      </c>
      <c r="H22" s="22">
        <v>0</v>
      </c>
      <c r="I22" s="22">
        <f>IF(G22 &lt; 'Discounted Int Model_iUSD_1'!ntcr, 'Discounted Int Model_iUSD_1'!base_int*100, IF(G22 &gt; 'Discounted Int Model_iUSD_1'!ctcr, 'Discounted Int Model_iUSD_1'!upper_limit_int*100, ('Discounted Int Model_iUSD_1'!base_int + ((G22 - 'Discounted Int Model_iUSD_1'!ntcr) / ('Discounted Int Model_iUSD_1'!ctcr - 'Discounted Int Model_iUSD_1'!ntcr)) ^ 'Discounted Int Model_iUSD_1'!exponent * ('Discounted Int Model_iUSD_1'!upper_limit_int - 'Discounted Int Model_iUSD_1'!base_int)) * 100))</f>
        <v>41.046000000000006</v>
      </c>
      <c r="J22" s="23">
        <f t="shared" si="0"/>
        <v>1</v>
      </c>
      <c r="K22" s="24">
        <f t="shared" si="1"/>
        <v>41.046000000000006</v>
      </c>
    </row>
    <row r="23" spans="1:11" ht="15.75" customHeight="1">
      <c r="A23" s="18">
        <v>45434</v>
      </c>
      <c r="B23" s="19">
        <v>1716336000</v>
      </c>
      <c r="C23" s="19">
        <v>0.92443500000000001</v>
      </c>
      <c r="D23" s="19">
        <v>0.494722</v>
      </c>
      <c r="E23" s="37">
        <v>100703023.8</v>
      </c>
      <c r="F23" s="19">
        <v>13812097.75</v>
      </c>
      <c r="G23" s="19">
        <v>3.6069830000000001</v>
      </c>
      <c r="H23" s="22">
        <v>0.97121999999999997</v>
      </c>
      <c r="I23" s="22">
        <f>IF(G23 &lt; 'Discounted Int Model_iUSD_1'!ntcr, 'Discounted Int Model_iUSD_1'!base_int*100, IF(G23 &gt; 'Discounted Int Model_iUSD_1'!ctcr, 'Discounted Int Model_iUSD_1'!upper_limit_int*100, ('Discounted Int Model_iUSD_1'!base_int + ((G23 - 'Discounted Int Model_iUSD_1'!ntcr) / ('Discounted Int Model_iUSD_1'!ctcr - 'Discounted Int Model_iUSD_1'!ntcr)) ^ 'Discounted Int Model_iUSD_1'!exponent * ('Discounted Int Model_iUSD_1'!upper_limit_int - 'Discounted Int Model_iUSD_1'!base_int)) * 100))</f>
        <v>39.51954666666667</v>
      </c>
      <c r="J23" s="23">
        <f t="shared" si="0"/>
        <v>0.99999859366764188</v>
      </c>
      <c r="K23" s="24">
        <f t="shared" si="1"/>
        <v>39.519491089049417</v>
      </c>
    </row>
    <row r="24" spans="1:11" ht="15.75" customHeight="1">
      <c r="A24" s="18">
        <v>45435</v>
      </c>
      <c r="B24" s="19">
        <v>1716422400</v>
      </c>
      <c r="C24" s="19">
        <v>0.91882399999999997</v>
      </c>
      <c r="D24" s="19">
        <v>0.48320200000000002</v>
      </c>
      <c r="E24" s="37">
        <v>100556497.8</v>
      </c>
      <c r="F24" s="19">
        <v>13800454.939999999</v>
      </c>
      <c r="G24" s="19">
        <v>3.5208330000000001</v>
      </c>
      <c r="H24" s="22">
        <v>0.49231900000000001</v>
      </c>
      <c r="I24" s="22">
        <f>IF(G24 &lt; 'Discounted Int Model_iUSD_1'!ntcr, 'Discounted Int Model_iUSD_1'!base_int*100, IF(G24 &gt; 'Discounted Int Model_iUSD_1'!ctcr, 'Discounted Int Model_iUSD_1'!upper_limit_int*100, ('Discounted Int Model_iUSD_1'!base_int + ((G24 - 'Discounted Int Model_iUSD_1'!ntcr) / ('Discounted Int Model_iUSD_1'!ctcr - 'Discounted Int Model_iUSD_1'!ntcr)) ^ 'Discounted Int Model_iUSD_1'!exponent * ('Discounted Int Model_iUSD_1'!upper_limit_int - 'Discounted Int Model_iUSD_1'!base_int)) * 100))</f>
        <v>37.222213333333343</v>
      </c>
      <c r="J24" s="23">
        <f t="shared" si="0"/>
        <v>0.99999928651772407</v>
      </c>
      <c r="K24" s="24">
        <f t="shared" si="1"/>
        <v>37.222186775943861</v>
      </c>
    </row>
    <row r="25" spans="1:11" ht="15.75" customHeight="1">
      <c r="A25" s="18">
        <v>45436</v>
      </c>
      <c r="B25" s="19">
        <v>1716508800</v>
      </c>
      <c r="C25" s="19">
        <v>0.91937500000000005</v>
      </c>
      <c r="D25" s="19">
        <v>0.46534300000000001</v>
      </c>
      <c r="E25" s="37">
        <v>100529953.3</v>
      </c>
      <c r="F25" s="19">
        <v>13782656.48</v>
      </c>
      <c r="G25" s="19">
        <v>3.3941870000000001</v>
      </c>
      <c r="H25" s="22">
        <v>0.34889399999999998</v>
      </c>
      <c r="I25" s="22">
        <f>IF(G25 &lt; 'Discounted Int Model_iUSD_1'!ntcr, 'Discounted Int Model_iUSD_1'!base_int*100, IF(G25 &gt; 'Discounted Int Model_iUSD_1'!ctcr, 'Discounted Int Model_iUSD_1'!upper_limit_int*100, ('Discounted Int Model_iUSD_1'!base_int + ((G25 - 'Discounted Int Model_iUSD_1'!ntcr) / ('Discounted Int Model_iUSD_1'!ctcr - 'Discounted Int Model_iUSD_1'!ntcr)) ^ 'Discounted Int Model_iUSD_1'!exponent * ('Discounted Int Model_iUSD_1'!upper_limit_int - 'Discounted Int Model_iUSD_1'!base_int)) * 100))</f>
        <v>33.844986666666671</v>
      </c>
      <c r="J25" s="23">
        <f t="shared" si="0"/>
        <v>0.99999949372024111</v>
      </c>
      <c r="K25" s="24">
        <f t="shared" si="1"/>
        <v>33.84496953163498</v>
      </c>
    </row>
    <row r="26" spans="1:11" ht="15.75" customHeight="1">
      <c r="A26" s="18">
        <v>45437</v>
      </c>
      <c r="B26" s="19">
        <v>1716595200</v>
      </c>
      <c r="C26" s="19">
        <v>0.92050399999999999</v>
      </c>
      <c r="D26" s="19">
        <v>0.45962799999999998</v>
      </c>
      <c r="E26" s="37">
        <v>100587320.3</v>
      </c>
      <c r="F26" s="19">
        <v>13790248.390000001</v>
      </c>
      <c r="G26" s="19">
        <v>3.3525680000000002</v>
      </c>
      <c r="H26" s="22">
        <v>1.885886</v>
      </c>
      <c r="I26" s="22">
        <f>IF(G26 &lt; 'Discounted Int Model_iUSD_1'!ntcr, 'Discounted Int Model_iUSD_1'!base_int*100, IF(G26 &gt; 'Discounted Int Model_iUSD_1'!ctcr, 'Discounted Int Model_iUSD_1'!upper_limit_int*100, ('Discounted Int Model_iUSD_1'!base_int + ((G26 - 'Discounted Int Model_iUSD_1'!ntcr) / ('Discounted Int Model_iUSD_1'!ctcr - 'Discounted Int Model_iUSD_1'!ntcr)) ^ 'Discounted Int Model_iUSD_1'!exponent * ('Discounted Int Model_iUSD_1'!upper_limit_int - 'Discounted Int Model_iUSD_1'!base_int)) * 100))</f>
        <v>32.735146666666672</v>
      </c>
      <c r="J26" s="23">
        <f t="shared" si="0"/>
        <v>0.99999726489915675</v>
      </c>
      <c r="K26" s="24">
        <f t="shared" si="1"/>
        <v>32.735057132739421</v>
      </c>
    </row>
    <row r="27" spans="1:11" ht="15.75" customHeight="1">
      <c r="A27" s="18">
        <v>45438</v>
      </c>
      <c r="B27" s="19">
        <v>1716681600</v>
      </c>
      <c r="C27" s="19">
        <v>0.93610499999999996</v>
      </c>
      <c r="D27" s="19">
        <v>0.461978</v>
      </c>
      <c r="E27" s="37">
        <v>101200951.59999999</v>
      </c>
      <c r="F27" s="19">
        <v>13923161.66</v>
      </c>
      <c r="G27" s="19">
        <v>3.3579020000000002</v>
      </c>
      <c r="H27" s="22">
        <v>1.2667189999999999</v>
      </c>
      <c r="I27" s="22">
        <f>IF(G27 &lt; 'Discounted Int Model_iUSD_1'!ntcr, 'Discounted Int Model_iUSD_1'!base_int*100, IF(G27 &gt; 'Discounted Int Model_iUSD_1'!ctcr, 'Discounted Int Model_iUSD_1'!upper_limit_int*100, ('Discounted Int Model_iUSD_1'!base_int + ((G27 - 'Discounted Int Model_iUSD_1'!ntcr) / ('Discounted Int Model_iUSD_1'!ctcr - 'Discounted Int Model_iUSD_1'!ntcr)) ^ 'Discounted Int Model_iUSD_1'!exponent * ('Discounted Int Model_iUSD_1'!upper_limit_int - 'Discounted Int Model_iUSD_1'!base_int)) * 100))</f>
        <v>32.877386666666673</v>
      </c>
      <c r="J27" s="23">
        <f t="shared" si="0"/>
        <v>0.99999818041472055</v>
      </c>
      <c r="K27" s="24">
        <f t="shared" si="1"/>
        <v>32.877326843457865</v>
      </c>
    </row>
    <row r="28" spans="1:11" ht="15.75" customHeight="1">
      <c r="A28" s="18">
        <v>45439</v>
      </c>
      <c r="B28" s="19">
        <v>1716768000</v>
      </c>
      <c r="C28" s="19">
        <v>0.92150799999999999</v>
      </c>
      <c r="D28" s="19">
        <v>0.45830399999999999</v>
      </c>
      <c r="E28" s="37">
        <v>101723167.09999999</v>
      </c>
      <c r="F28" s="19">
        <v>13969073.220000001</v>
      </c>
      <c r="G28" s="19">
        <v>3.3373819999999998</v>
      </c>
      <c r="H28" s="22">
        <v>4.0793369999999998</v>
      </c>
      <c r="I28" s="22">
        <f>IF(G28 &lt; 'Discounted Int Model_iUSD_1'!ntcr, 'Discounted Int Model_iUSD_1'!base_int*100, IF(G28 &gt; 'Discounted Int Model_iUSD_1'!ctcr, 'Discounted Int Model_iUSD_1'!upper_limit_int*100, ('Discounted Int Model_iUSD_1'!base_int + ((G28 - 'Discounted Int Model_iUSD_1'!ntcr) / ('Discounted Int Model_iUSD_1'!ctcr - 'Discounted Int Model_iUSD_1'!ntcr)) ^ 'Discounted Int Model_iUSD_1'!exponent * ('Discounted Int Model_iUSD_1'!upper_limit_int - 'Discounted Int Model_iUSD_1'!base_int)) * 100))</f>
        <v>32.330186666666663</v>
      </c>
      <c r="J28" s="23">
        <f t="shared" si="0"/>
        <v>0.99999415947366621</v>
      </c>
      <c r="K28" s="24">
        <f t="shared" si="1"/>
        <v>32.329997841360061</v>
      </c>
    </row>
    <row r="29" spans="1:11" ht="15.75" customHeight="1">
      <c r="A29" s="18">
        <v>45440</v>
      </c>
      <c r="B29" s="19">
        <v>1716854400</v>
      </c>
      <c r="C29" s="19">
        <v>0.92946399999999996</v>
      </c>
      <c r="D29" s="19">
        <v>0.46795799999999999</v>
      </c>
      <c r="E29" s="37">
        <v>101568101.2</v>
      </c>
      <c r="F29" s="19">
        <v>13948683.67</v>
      </c>
      <c r="G29" s="19">
        <v>3.4074620000000002</v>
      </c>
      <c r="H29" s="22">
        <v>0</v>
      </c>
      <c r="I29" s="22">
        <f>IF(G29 &lt; 'Discounted Int Model_iUSD_1'!ntcr, 'Discounted Int Model_iUSD_1'!base_int*100, IF(G29 &gt; 'Discounted Int Model_iUSD_1'!ctcr, 'Discounted Int Model_iUSD_1'!upper_limit_int*100, ('Discounted Int Model_iUSD_1'!base_int + ((G29 - 'Discounted Int Model_iUSD_1'!ntcr) / ('Discounted Int Model_iUSD_1'!ctcr - 'Discounted Int Model_iUSD_1'!ntcr)) ^ 'Discounted Int Model_iUSD_1'!exponent * ('Discounted Int Model_iUSD_1'!upper_limit_int - 'Discounted Int Model_iUSD_1'!base_int)) * 100))</f>
        <v>34.198986666666677</v>
      </c>
      <c r="J29" s="23">
        <f t="shared" si="0"/>
        <v>1</v>
      </c>
      <c r="K29" s="24">
        <f t="shared" si="1"/>
        <v>34.198986666666677</v>
      </c>
    </row>
    <row r="30" spans="1:11" ht="15.75" customHeight="1">
      <c r="A30" s="18">
        <v>45441</v>
      </c>
      <c r="B30" s="19">
        <v>1716940800</v>
      </c>
      <c r="C30" s="19">
        <v>0.91504799999999997</v>
      </c>
      <c r="D30" s="19">
        <v>0.45682600000000001</v>
      </c>
      <c r="E30" s="37">
        <v>101566859.09999999</v>
      </c>
      <c r="F30" s="19">
        <v>13956611.460000001</v>
      </c>
      <c r="G30" s="19">
        <v>3.3244729999999998</v>
      </c>
      <c r="H30" s="22">
        <v>2.58921</v>
      </c>
      <c r="I30" s="22">
        <f>IF(G30 &lt; 'Discounted Int Model_iUSD_1'!ntcr, 'Discounted Int Model_iUSD_1'!base_int*100, IF(G30 &gt; 'Discounted Int Model_iUSD_1'!ctcr, 'Discounted Int Model_iUSD_1'!upper_limit_int*100, ('Discounted Int Model_iUSD_1'!base_int + ((G30 - 'Discounted Int Model_iUSD_1'!ntcr) / ('Discounted Int Model_iUSD_1'!ctcr - 'Discounted Int Model_iUSD_1'!ntcr)) ^ 'Discounted Int Model_iUSD_1'!exponent * ('Discounted Int Model_iUSD_1'!upper_limit_int - 'Discounted Int Model_iUSD_1'!base_int)) * 100))</f>
        <v>31.985946666666663</v>
      </c>
      <c r="J30" s="23">
        <f t="shared" si="0"/>
        <v>0.99999628962945997</v>
      </c>
      <c r="K30" s="24">
        <f t="shared" si="1"/>
        <v>31.985827986952458</v>
      </c>
    </row>
    <row r="31" spans="1:11" ht="15.75" customHeight="1">
      <c r="A31" s="18">
        <v>45442</v>
      </c>
      <c r="B31" s="19">
        <v>1717027200</v>
      </c>
      <c r="C31" s="19">
        <v>0.90057399999999999</v>
      </c>
      <c r="D31" s="19">
        <v>0.450739</v>
      </c>
      <c r="E31" s="37">
        <v>101554506.7</v>
      </c>
      <c r="F31" s="19">
        <v>13948160.869999999</v>
      </c>
      <c r="G31" s="19">
        <v>3.2817639999999999</v>
      </c>
      <c r="H31" s="22">
        <v>29.76615</v>
      </c>
      <c r="I31" s="22">
        <f>IF(G31 &lt; 'Discounted Int Model_iUSD_1'!ntcr, 'Discounted Int Model_iUSD_1'!base_int*100, IF(G31 &gt; 'Discounted Int Model_iUSD_1'!ctcr, 'Discounted Int Model_iUSD_1'!upper_limit_int*100, ('Discounted Int Model_iUSD_1'!base_int + ((G31 - 'Discounted Int Model_iUSD_1'!ntcr) / ('Discounted Int Model_iUSD_1'!ctcr - 'Discounted Int Model_iUSD_1'!ntcr)) ^ 'Discounted Int Model_iUSD_1'!exponent * ('Discounted Int Model_iUSD_1'!upper_limit_int - 'Discounted Int Model_iUSD_1'!base_int)) * 100))</f>
        <v>30.847040000000003</v>
      </c>
      <c r="J31" s="23">
        <f t="shared" si="0"/>
        <v>0.99995731888916761</v>
      </c>
      <c r="K31" s="24">
        <f t="shared" si="1"/>
        <v>30.845723414066914</v>
      </c>
    </row>
    <row r="32" spans="1:11" ht="15.75" customHeight="1">
      <c r="A32" s="18">
        <v>45443</v>
      </c>
      <c r="B32" s="19">
        <v>1717113600</v>
      </c>
      <c r="C32" s="19">
        <v>0.90168599999999999</v>
      </c>
      <c r="D32" s="19">
        <v>0.44634000000000001</v>
      </c>
      <c r="E32" s="37">
        <v>101541555.3</v>
      </c>
      <c r="F32" s="19">
        <v>13933665.98</v>
      </c>
      <c r="G32" s="19">
        <v>3.2527020000000002</v>
      </c>
      <c r="H32" s="22">
        <v>2.4429639999999999</v>
      </c>
      <c r="I32" s="22">
        <f>IF(G32 &lt; 'Discounted Int Model_iUSD_1'!ntcr, 'Discounted Int Model_iUSD_1'!base_int*100, IF(G32 &gt; 'Discounted Int Model_iUSD_1'!ctcr, 'Discounted Int Model_iUSD_1'!upper_limit_int*100, ('Discounted Int Model_iUSD_1'!base_int + ((G32 - 'Discounted Int Model_iUSD_1'!ntcr) / ('Discounted Int Model_iUSD_1'!ctcr - 'Discounted Int Model_iUSD_1'!ntcr)) ^ 'Discounted Int Model_iUSD_1'!exponent * ('Discounted Int Model_iUSD_1'!upper_limit_int - 'Discounted Int Model_iUSD_1'!base_int)) * 100))</f>
        <v>30.072053333333336</v>
      </c>
      <c r="J32" s="23">
        <f t="shared" si="0"/>
        <v>0.99999649343682628</v>
      </c>
      <c r="K32" s="24">
        <f t="shared" si="1"/>
        <v>30.071947883778559</v>
      </c>
    </row>
    <row r="33" spans="1:11" ht="15.75" customHeight="1">
      <c r="A33" s="18">
        <v>45444</v>
      </c>
      <c r="B33" s="19">
        <v>1717200000</v>
      </c>
      <c r="C33" s="19">
        <v>0.89909700000000004</v>
      </c>
      <c r="D33" s="19">
        <v>0.44753599999999999</v>
      </c>
      <c r="E33" s="37">
        <v>101513561.2</v>
      </c>
      <c r="F33" s="19">
        <v>13929841.060000001</v>
      </c>
      <c r="G33" s="19">
        <v>3.2614139999999998</v>
      </c>
      <c r="H33" s="22">
        <v>2.0466920000000002</v>
      </c>
      <c r="I33" s="22">
        <f>IF(G33 &lt; 'Discounted Int Model_iUSD_1'!ntcr, 'Discounted Int Model_iUSD_1'!base_int*100, IF(G33 &gt; 'Discounted Int Model_iUSD_1'!ctcr, 'Discounted Int Model_iUSD_1'!upper_limit_int*100, ('Discounted Int Model_iUSD_1'!base_int + ((G33 - 'Discounted Int Model_iUSD_1'!ntcr) / ('Discounted Int Model_iUSD_1'!ctcr - 'Discounted Int Model_iUSD_1'!ntcr)) ^ 'Discounted Int Model_iUSD_1'!exponent * ('Discounted Int Model_iUSD_1'!upper_limit_int - 'Discounted Int Model_iUSD_1'!base_int)) * 100))</f>
        <v>30.304373333333334</v>
      </c>
      <c r="J33" s="23">
        <f t="shared" si="0"/>
        <v>0.99999706142806488</v>
      </c>
      <c r="K33" s="24">
        <f t="shared" si="1"/>
        <v>30.304284281752345</v>
      </c>
    </row>
    <row r="34" spans="1:11" ht="15.75" customHeight="1">
      <c r="A34" s="18">
        <v>45445</v>
      </c>
      <c r="B34" s="19">
        <v>1717286400</v>
      </c>
      <c r="C34" s="19">
        <v>0.90035900000000002</v>
      </c>
      <c r="D34" s="19">
        <v>0.44986999999999999</v>
      </c>
      <c r="E34" s="37">
        <v>102847273.2</v>
      </c>
      <c r="F34" s="19">
        <v>14127214.66</v>
      </c>
      <c r="G34" s="19">
        <v>3.2750900000000001</v>
      </c>
      <c r="H34" s="22">
        <v>1.528643</v>
      </c>
      <c r="I34" s="22">
        <f>IF(G34 &lt; 'Discounted Int Model_iUSD_1'!ntcr, 'Discounted Int Model_iUSD_1'!base_int*100, IF(G34 &gt; 'Discounted Int Model_iUSD_1'!ctcr, 'Discounted Int Model_iUSD_1'!upper_limit_int*100, ('Discounted Int Model_iUSD_1'!base_int + ((G34 - 'Discounted Int Model_iUSD_1'!ntcr) / ('Discounted Int Model_iUSD_1'!ctcr - 'Discounted Int Model_iUSD_1'!ntcr)) ^ 'Discounted Int Model_iUSD_1'!exponent * ('Discounted Int Model_iUSD_1'!upper_limit_int - 'Discounted Int Model_iUSD_1'!base_int)) * 100))</f>
        <v>30.669066666666666</v>
      </c>
      <c r="J34" s="23">
        <f t="shared" si="0"/>
        <v>0.99999783588904567</v>
      </c>
      <c r="K34" s="24">
        <f t="shared" si="1"/>
        <v>30.669000295403535</v>
      </c>
    </row>
    <row r="35" spans="1:11" ht="15.75" customHeight="1">
      <c r="A35" s="18">
        <v>45446</v>
      </c>
      <c r="B35" s="19">
        <v>1717372800</v>
      </c>
      <c r="C35" s="19">
        <v>0.90119899999999997</v>
      </c>
      <c r="D35" s="19">
        <v>0.446384</v>
      </c>
      <c r="E35" s="37">
        <v>102799157.2</v>
      </c>
      <c r="F35" s="19">
        <v>14096090.09</v>
      </c>
      <c r="G35" s="19">
        <v>3.2553640000000001</v>
      </c>
      <c r="H35" s="22">
        <v>0.49688599999999999</v>
      </c>
      <c r="I35" s="22">
        <f>IF(G35 &lt; 'Discounted Int Model_iUSD_1'!ntcr, 'Discounted Int Model_iUSD_1'!base_int*100, IF(G35 &gt; 'Discounted Int Model_iUSD_1'!ctcr, 'Discounted Int Model_iUSD_1'!upper_limit_int*100, ('Discounted Int Model_iUSD_1'!base_int + ((G35 - 'Discounted Int Model_iUSD_1'!ntcr) / ('Discounted Int Model_iUSD_1'!ctcr - 'Discounted Int Model_iUSD_1'!ntcr)) ^ 'Discounted Int Model_iUSD_1'!exponent * ('Discounted Int Model_iUSD_1'!upper_limit_int - 'Discounted Int Model_iUSD_1'!base_int)) * 100))</f>
        <v>30.14304000000001</v>
      </c>
      <c r="J35" s="23">
        <f t="shared" si="0"/>
        <v>0.99999929500166806</v>
      </c>
      <c r="K35" s="24">
        <f t="shared" si="1"/>
        <v>30.143018749207091</v>
      </c>
    </row>
    <row r="36" spans="1:11" ht="15.75" customHeight="1">
      <c r="A36" s="18">
        <v>45447</v>
      </c>
      <c r="B36" s="19">
        <v>1717459200</v>
      </c>
      <c r="C36" s="19">
        <v>0.929114</v>
      </c>
      <c r="D36" s="19">
        <v>0.45680500000000002</v>
      </c>
      <c r="E36" s="37">
        <v>102881410.7</v>
      </c>
      <c r="F36" s="19">
        <v>14107231.4</v>
      </c>
      <c r="G36" s="19">
        <v>3.331394</v>
      </c>
      <c r="H36" s="22">
        <v>0.18284300000000001</v>
      </c>
      <c r="I36" s="22">
        <f>IF(G36 &lt; 'Discounted Int Model_iUSD_1'!ntcr, 'Discounted Int Model_iUSD_1'!base_int*100, IF(G36 &gt; 'Discounted Int Model_iUSD_1'!ctcr, 'Discounted Int Model_iUSD_1'!upper_limit_int*100, ('Discounted Int Model_iUSD_1'!base_int + ((G36 - 'Discounted Int Model_iUSD_1'!ntcr) / ('Discounted Int Model_iUSD_1'!ctcr - 'Discounted Int Model_iUSD_1'!ntcr)) ^ 'Discounted Int Model_iUSD_1'!exponent * ('Discounted Int Model_iUSD_1'!upper_limit_int - 'Discounted Int Model_iUSD_1'!base_int)) * 100))</f>
        <v>32.170506666666668</v>
      </c>
      <c r="J36" s="23">
        <f t="shared" si="0"/>
        <v>0.99999974078117126</v>
      </c>
      <c r="K36" s="24">
        <f t="shared" si="1"/>
        <v>32.170498327465609</v>
      </c>
    </row>
    <row r="37" spans="1:11" ht="15.75" customHeight="1">
      <c r="A37" s="18">
        <v>45448</v>
      </c>
      <c r="B37" s="19">
        <v>1717545600</v>
      </c>
      <c r="C37" s="19">
        <v>0.93745400000000001</v>
      </c>
      <c r="D37" s="19">
        <v>0.46141599999999999</v>
      </c>
      <c r="E37" s="37">
        <v>102736736.2</v>
      </c>
      <c r="F37" s="19">
        <v>13997296.84</v>
      </c>
      <c r="G37" s="19">
        <v>3.3866809999999998</v>
      </c>
      <c r="H37" s="22">
        <v>8.9101E-2</v>
      </c>
      <c r="I37" s="22">
        <f>IF(G37 &lt; 'Discounted Int Model_iUSD_1'!ntcr, 'Discounted Int Model_iUSD_1'!base_int*100, IF(G37 &gt; 'Discounted Int Model_iUSD_1'!ctcr, 'Discounted Int Model_iUSD_1'!upper_limit_int*100, ('Discounted Int Model_iUSD_1'!base_int + ((G37 - 'Discounted Int Model_iUSD_1'!ntcr) / ('Discounted Int Model_iUSD_1'!ctcr - 'Discounted Int Model_iUSD_1'!ntcr)) ^ 'Discounted Int Model_iUSD_1'!exponent * ('Discounted Int Model_iUSD_1'!upper_limit_int - 'Discounted Int Model_iUSD_1'!base_int)) * 100))</f>
        <v>33.64482666666666</v>
      </c>
      <c r="J37" s="23">
        <f t="shared" si="0"/>
        <v>0.99999987268827539</v>
      </c>
      <c r="K37" s="24">
        <f t="shared" si="1"/>
        <v>33.644822383285749</v>
      </c>
    </row>
    <row r="38" spans="1:11" ht="15.75" customHeight="1">
      <c r="A38" s="18">
        <v>45449</v>
      </c>
      <c r="B38" s="19">
        <v>1717632000</v>
      </c>
      <c r="C38" s="19">
        <v>0.93213500000000005</v>
      </c>
      <c r="D38" s="19">
        <v>0.46167799999999998</v>
      </c>
      <c r="E38" s="37">
        <v>102683025.5</v>
      </c>
      <c r="F38" s="19">
        <v>13997699.779999999</v>
      </c>
      <c r="G38" s="19">
        <v>3.3867349999999998</v>
      </c>
      <c r="H38" s="22">
        <v>8.9370000000000005E-2</v>
      </c>
      <c r="I38" s="22">
        <f>IF(G38 &lt; 'Discounted Int Model_iUSD_1'!ntcr, 'Discounted Int Model_iUSD_1'!base_int*100, IF(G38 &gt; 'Discounted Int Model_iUSD_1'!ctcr, 'Discounted Int Model_iUSD_1'!upper_limit_int*100, ('Discounted Int Model_iUSD_1'!base_int + ((G38 - 'Discounted Int Model_iUSD_1'!ntcr) / ('Discounted Int Model_iUSD_1'!ctcr - 'Discounted Int Model_iUSD_1'!ntcr)) ^ 'Discounted Int Model_iUSD_1'!exponent * ('Discounted Int Model_iUSD_1'!upper_limit_int - 'Discounted Int Model_iUSD_1'!base_int)) * 100))</f>
        <v>33.646266666666662</v>
      </c>
      <c r="J38" s="23">
        <f t="shared" si="0"/>
        <v>0.99999987230759135</v>
      </c>
      <c r="K38" s="24">
        <f t="shared" si="1"/>
        <v>33.646262370293826</v>
      </c>
    </row>
    <row r="39" spans="1:11" ht="15.75" customHeight="1">
      <c r="A39" s="18">
        <v>45450</v>
      </c>
      <c r="B39" s="19">
        <v>1717718400</v>
      </c>
      <c r="C39" s="19">
        <v>0.93703199999999998</v>
      </c>
      <c r="D39" s="19">
        <v>0.45814899999999997</v>
      </c>
      <c r="E39" s="37">
        <v>102702450.59999999</v>
      </c>
      <c r="F39" s="19">
        <v>13981906.109999999</v>
      </c>
      <c r="G39" s="19">
        <v>3.3652799999999998</v>
      </c>
      <c r="H39" s="22">
        <v>0.15163199999999999</v>
      </c>
      <c r="I39" s="22">
        <f>IF(G39 &lt; 'Discounted Int Model_iUSD_1'!ntcr, 'Discounted Int Model_iUSD_1'!base_int*100, IF(G39 &gt; 'Discounted Int Model_iUSD_1'!ctcr, 'Discounted Int Model_iUSD_1'!upper_limit_int*100, ('Discounted Int Model_iUSD_1'!base_int + ((G39 - 'Discounted Int Model_iUSD_1'!ntcr) / ('Discounted Int Model_iUSD_1'!ctcr - 'Discounted Int Model_iUSD_1'!ntcr)) ^ 'Discounted Int Model_iUSD_1'!exponent * ('Discounted Int Model_iUSD_1'!upper_limit_int - 'Discounted Int Model_iUSD_1'!base_int)) * 100))</f>
        <v>33.074133333333336</v>
      </c>
      <c r="J39" s="23">
        <f t="shared" si="0"/>
        <v>0.99999978310253435</v>
      </c>
      <c r="K39" s="24">
        <f t="shared" si="1"/>
        <v>33.074126159637636</v>
      </c>
    </row>
    <row r="40" spans="1:11" ht="15.75" customHeight="1">
      <c r="A40" s="18">
        <v>45451</v>
      </c>
      <c r="B40" s="19">
        <v>1717804800</v>
      </c>
      <c r="C40" s="19">
        <v>0.90659100000000004</v>
      </c>
      <c r="D40" s="19">
        <v>0.44949699999999998</v>
      </c>
      <c r="E40" s="37">
        <v>102586866.90000001</v>
      </c>
      <c r="F40" s="19">
        <v>13938737.02</v>
      </c>
      <c r="G40" s="19">
        <v>3.3082259999999999</v>
      </c>
      <c r="H40" s="22">
        <v>0.390598</v>
      </c>
      <c r="I40" s="22">
        <f>IF(G40 &lt; 'Discounted Int Model_iUSD_1'!ntcr, 'Discounted Int Model_iUSD_1'!base_int*100, IF(G40 &gt; 'Discounted Int Model_iUSD_1'!ctcr, 'Discounted Int Model_iUSD_1'!upper_limit_int*100, ('Discounted Int Model_iUSD_1'!base_int + ((G40 - 'Discounted Int Model_iUSD_1'!ntcr) / ('Discounted Int Model_iUSD_1'!ctcr - 'Discounted Int Model_iUSD_1'!ntcr)) ^ 'Discounted Int Model_iUSD_1'!exponent * ('Discounted Int Model_iUSD_1'!upper_limit_int - 'Discounted Int Model_iUSD_1'!base_int)) * 100))</f>
        <v>31.55269333333333</v>
      </c>
      <c r="J40" s="23">
        <f t="shared" si="0"/>
        <v>0.99999943955037041</v>
      </c>
      <c r="K40" s="24">
        <f t="shared" si="1"/>
        <v>31.55267564963804</v>
      </c>
    </row>
    <row r="41" spans="1:11" ht="15.75" customHeight="1">
      <c r="A41" s="18">
        <v>45452</v>
      </c>
      <c r="B41" s="19">
        <v>1717891200</v>
      </c>
      <c r="C41" s="19">
        <v>0.89534000000000002</v>
      </c>
      <c r="D41" s="19">
        <v>0.43671100000000002</v>
      </c>
      <c r="E41" s="37">
        <v>99633655.689999998</v>
      </c>
      <c r="F41" s="19">
        <v>13526997.130000001</v>
      </c>
      <c r="G41" s="19">
        <v>3.2166130000000002</v>
      </c>
      <c r="H41" s="22">
        <v>2.1087379999999998</v>
      </c>
      <c r="I41" s="22">
        <f>IF(G41 &lt; 'Discounted Int Model_iUSD_1'!ntcr, 'Discounted Int Model_iUSD_1'!base_int*100, IF(G41 &gt; 'Discounted Int Model_iUSD_1'!ctcr, 'Discounted Int Model_iUSD_1'!upper_limit_int*100, ('Discounted Int Model_iUSD_1'!base_int + ((G41 - 'Discounted Int Model_iUSD_1'!ntcr) / ('Discounted Int Model_iUSD_1'!ctcr - 'Discounted Int Model_iUSD_1'!ntcr)) ^ 'Discounted Int Model_iUSD_1'!exponent * ('Discounted Int Model_iUSD_1'!upper_limit_int - 'Discounted Int Model_iUSD_1'!base_int)) * 100))</f>
        <v>29.109680000000004</v>
      </c>
      <c r="J41" s="23">
        <f t="shared" si="0"/>
        <v>0.99999688217868354</v>
      </c>
      <c r="K41" s="24">
        <f t="shared" si="1"/>
        <v>29.109589241219187</v>
      </c>
    </row>
    <row r="42" spans="1:11" ht="15.75" customHeight="1">
      <c r="A42" s="18">
        <v>45453</v>
      </c>
      <c r="B42" s="19">
        <v>1717977600</v>
      </c>
      <c r="C42" s="19">
        <v>0.90756599999999998</v>
      </c>
      <c r="D42" s="19">
        <v>0.44421699999999997</v>
      </c>
      <c r="E42" s="37">
        <v>99607002.359999999</v>
      </c>
      <c r="F42" s="19">
        <v>13515885.289999999</v>
      </c>
      <c r="G42" s="19">
        <v>3.2737129999999999</v>
      </c>
      <c r="H42" s="22">
        <v>0</v>
      </c>
      <c r="I42" s="22">
        <f>IF(G42 &lt; 'Discounted Int Model_iUSD_1'!ntcr, 'Discounted Int Model_iUSD_1'!base_int*100, IF(G42 &gt; 'Discounted Int Model_iUSD_1'!ctcr, 'Discounted Int Model_iUSD_1'!upper_limit_int*100, ('Discounted Int Model_iUSD_1'!base_int + ((G42 - 'Discounted Int Model_iUSD_1'!ntcr) / ('Discounted Int Model_iUSD_1'!ctcr - 'Discounted Int Model_iUSD_1'!ntcr)) ^ 'Discounted Int Model_iUSD_1'!exponent * ('Discounted Int Model_iUSD_1'!upper_limit_int - 'Discounted Int Model_iUSD_1'!base_int)) * 100))</f>
        <v>30.632346666666667</v>
      </c>
      <c r="J42" s="23">
        <f t="shared" si="0"/>
        <v>1</v>
      </c>
      <c r="K42" s="24">
        <f t="shared" si="1"/>
        <v>30.632346666666667</v>
      </c>
    </row>
    <row r="43" spans="1:11" ht="15.75" customHeight="1">
      <c r="A43" s="18">
        <v>45454</v>
      </c>
      <c r="B43" s="19">
        <v>1718064000</v>
      </c>
      <c r="C43" s="19">
        <v>0.90393299999999999</v>
      </c>
      <c r="D43" s="19">
        <v>0.44100200000000001</v>
      </c>
      <c r="E43" s="37">
        <v>99582526.930000007</v>
      </c>
      <c r="F43" s="19">
        <v>13506683.92</v>
      </c>
      <c r="G43" s="19">
        <v>3.2514340000000002</v>
      </c>
      <c r="H43" s="22">
        <v>0</v>
      </c>
      <c r="I43" s="22">
        <f>IF(G43 &lt; 'Discounted Int Model_iUSD_1'!ntcr, 'Discounted Int Model_iUSD_1'!base_int*100, IF(G43 &gt; 'Discounted Int Model_iUSD_1'!ctcr, 'Discounted Int Model_iUSD_1'!upper_limit_int*100, ('Discounted Int Model_iUSD_1'!base_int + ((G43 - 'Discounted Int Model_iUSD_1'!ntcr) / ('Discounted Int Model_iUSD_1'!ctcr - 'Discounted Int Model_iUSD_1'!ntcr)) ^ 'Discounted Int Model_iUSD_1'!exponent * ('Discounted Int Model_iUSD_1'!upper_limit_int - 'Discounted Int Model_iUSD_1'!base_int)) * 100))</f>
        <v>30.038240000000005</v>
      </c>
      <c r="J43" s="23">
        <f t="shared" si="0"/>
        <v>1</v>
      </c>
      <c r="K43" s="24">
        <f t="shared" si="1"/>
        <v>30.038240000000005</v>
      </c>
    </row>
    <row r="44" spans="1:11" ht="15.75" customHeight="1">
      <c r="A44" s="18">
        <v>45455</v>
      </c>
      <c r="B44" s="19">
        <v>1718150400</v>
      </c>
      <c r="C44" s="19">
        <v>0.89547699999999997</v>
      </c>
      <c r="D44" s="19">
        <v>0.42183199999999998</v>
      </c>
      <c r="E44" s="37">
        <v>99387033.549999997</v>
      </c>
      <c r="F44" s="19">
        <v>13380100.59</v>
      </c>
      <c r="G44" s="19">
        <v>3.1333570000000002</v>
      </c>
      <c r="H44" s="22">
        <v>2.8663249999999998</v>
      </c>
      <c r="I44" s="22">
        <f>IF(G44 &lt; 'Discounted Int Model_iUSD_1'!ntcr, 'Discounted Int Model_iUSD_1'!base_int*100, IF(G44 &gt; 'Discounted Int Model_iUSD_1'!ctcr, 'Discounted Int Model_iUSD_1'!upper_limit_int*100, ('Discounted Int Model_iUSD_1'!base_int + ((G44 - 'Discounted Int Model_iUSD_1'!ntcr) / ('Discounted Int Model_iUSD_1'!ctcr - 'Discounted Int Model_iUSD_1'!ntcr)) ^ 'Discounted Int Model_iUSD_1'!exponent * ('Discounted Int Model_iUSD_1'!upper_limit_int - 'Discounted Int Model_iUSD_1'!base_int)) * 100))</f>
        <v>26.889520000000005</v>
      </c>
      <c r="J44" s="23">
        <f t="shared" si="0"/>
        <v>0.99999571554043154</v>
      </c>
      <c r="K44" s="24">
        <f t="shared" si="1"/>
        <v>26.889404792938748</v>
      </c>
    </row>
    <row r="45" spans="1:11" ht="15.75" customHeight="1">
      <c r="A45" s="18">
        <v>45456</v>
      </c>
      <c r="B45" s="19">
        <v>1718236800</v>
      </c>
      <c r="C45" s="19">
        <v>0.90144100000000005</v>
      </c>
      <c r="D45" s="19">
        <v>0.43762200000000001</v>
      </c>
      <c r="E45" s="37">
        <v>98415551.349999994</v>
      </c>
      <c r="F45" s="19">
        <v>13357443.390000001</v>
      </c>
      <c r="G45" s="19">
        <v>3.2243300000000001</v>
      </c>
      <c r="H45" s="22">
        <v>0</v>
      </c>
      <c r="I45" s="22">
        <f>IF(G45 &lt; 'Discounted Int Model_iUSD_1'!ntcr, 'Discounted Int Model_iUSD_1'!base_int*100, IF(G45 &gt; 'Discounted Int Model_iUSD_1'!ctcr, 'Discounted Int Model_iUSD_1'!upper_limit_int*100, ('Discounted Int Model_iUSD_1'!base_int + ((G45 - 'Discounted Int Model_iUSD_1'!ntcr) / ('Discounted Int Model_iUSD_1'!ctcr - 'Discounted Int Model_iUSD_1'!ntcr)) ^ 'Discounted Int Model_iUSD_1'!exponent * ('Discounted Int Model_iUSD_1'!upper_limit_int - 'Discounted Int Model_iUSD_1'!base_int)) * 100))</f>
        <v>29.315466666666666</v>
      </c>
      <c r="J45" s="23">
        <f t="shared" si="0"/>
        <v>1</v>
      </c>
      <c r="K45" s="24">
        <f t="shared" si="1"/>
        <v>29.315466666666666</v>
      </c>
    </row>
    <row r="46" spans="1:11" ht="15.75" customHeight="1">
      <c r="A46" s="18">
        <v>45457</v>
      </c>
      <c r="B46" s="19">
        <v>1718323200</v>
      </c>
      <c r="C46" s="19">
        <v>0.86146999999999996</v>
      </c>
      <c r="D46" s="19">
        <v>0.42074600000000001</v>
      </c>
      <c r="E46" s="37">
        <v>98517526.430000007</v>
      </c>
      <c r="F46" s="19">
        <v>13351028.859999999</v>
      </c>
      <c r="G46" s="19">
        <v>3.1046939999999998</v>
      </c>
      <c r="H46" s="22">
        <v>3.3168380000000002</v>
      </c>
      <c r="I46" s="22">
        <f>IF(G46 &lt; 'Discounted Int Model_iUSD_1'!ntcr, 'Discounted Int Model_iUSD_1'!base_int*100, IF(G46 &gt; 'Discounted Int Model_iUSD_1'!ctcr, 'Discounted Int Model_iUSD_1'!upper_limit_int*100, ('Discounted Int Model_iUSD_1'!base_int + ((G46 - 'Discounted Int Model_iUSD_1'!ntcr) / ('Discounted Int Model_iUSD_1'!ctcr - 'Discounted Int Model_iUSD_1'!ntcr)) ^ 'Discounted Int Model_iUSD_1'!exponent * ('Discounted Int Model_iUSD_1'!upper_limit_int - 'Discounted Int Model_iUSD_1'!base_int)) * 100))</f>
        <v>26.125173333333329</v>
      </c>
      <c r="J46" s="23">
        <f t="shared" si="0"/>
        <v>0.99999503133723289</v>
      </c>
      <c r="K46" s="24">
        <f t="shared" si="1"/>
        <v>26.125043526157302</v>
      </c>
    </row>
    <row r="47" spans="1:11" ht="15.75" customHeight="1">
      <c r="A47" s="18">
        <v>45458</v>
      </c>
      <c r="B47" s="19">
        <v>1718409600</v>
      </c>
      <c r="C47" s="19">
        <v>0.87974200000000002</v>
      </c>
      <c r="D47" s="19">
        <v>0.41154200000000002</v>
      </c>
      <c r="E47" s="37">
        <v>98920926.569999993</v>
      </c>
      <c r="F47" s="19">
        <v>13301773.98</v>
      </c>
      <c r="G47" s="19">
        <v>3.0605030000000002</v>
      </c>
      <c r="H47" s="22">
        <v>5.5293659999999996</v>
      </c>
      <c r="I47" s="22">
        <f>IF(G47 &lt; 'Discounted Int Model_iUSD_1'!ntcr, 'Discounted Int Model_iUSD_1'!base_int*100, IF(G47 &gt; 'Discounted Int Model_iUSD_1'!ctcr, 'Discounted Int Model_iUSD_1'!upper_limit_int*100, ('Discounted Int Model_iUSD_1'!base_int + ((G47 - 'Discounted Int Model_iUSD_1'!ntcr) / ('Discounted Int Model_iUSD_1'!ctcr - 'Discounted Int Model_iUSD_1'!ntcr)) ^ 'Discounted Int Model_iUSD_1'!exponent * ('Discounted Int Model_iUSD_1'!upper_limit_int - 'Discounted Int Model_iUSD_1'!base_int)) * 100))</f>
        <v>24.946746666666677</v>
      </c>
      <c r="J47" s="23">
        <f t="shared" si="0"/>
        <v>0.99999168627281099</v>
      </c>
      <c r="K47" s="24">
        <f t="shared" si="1"/>
        <v>24.946539266220636</v>
      </c>
    </row>
    <row r="48" spans="1:11" ht="15.75" customHeight="1">
      <c r="A48" s="18">
        <v>45459</v>
      </c>
      <c r="B48" s="19">
        <v>1718496000</v>
      </c>
      <c r="C48" s="19">
        <v>0.87921199999999999</v>
      </c>
      <c r="D48" s="19">
        <v>0.413719</v>
      </c>
      <c r="E48" s="37">
        <v>98673206.670000002</v>
      </c>
      <c r="F48" s="19">
        <v>13233888.050000001</v>
      </c>
      <c r="G48" s="19">
        <v>3.0847310000000001</v>
      </c>
      <c r="H48" s="22">
        <v>0.93295700000000004</v>
      </c>
      <c r="I48" s="22">
        <f>IF(G48 &lt; 'Discounted Int Model_iUSD_1'!ntcr, 'Discounted Int Model_iUSD_1'!base_int*100, IF(G48 &gt; 'Discounted Int Model_iUSD_1'!ctcr, 'Discounted Int Model_iUSD_1'!upper_limit_int*100, ('Discounted Int Model_iUSD_1'!base_int + ((G48 - 'Discounted Int Model_iUSD_1'!ntcr) / ('Discounted Int Model_iUSD_1'!ctcr - 'Discounted Int Model_iUSD_1'!ntcr)) ^ 'Discounted Int Model_iUSD_1'!exponent * ('Discounted Int Model_iUSD_1'!upper_limit_int - 'Discounted Int Model_iUSD_1'!base_int)) * 100))</f>
        <v>25.592826666666667</v>
      </c>
      <c r="J48" s="23">
        <f t="shared" si="0"/>
        <v>0.99999859004852321</v>
      </c>
      <c r="K48" s="24">
        <f t="shared" si="1"/>
        <v>25.592790582022914</v>
      </c>
    </row>
    <row r="49" spans="1:11" ht="15.75" customHeight="1">
      <c r="A49" s="18">
        <v>45460</v>
      </c>
      <c r="B49" s="19">
        <v>1718582400</v>
      </c>
      <c r="C49" s="19">
        <v>0.88889300000000004</v>
      </c>
      <c r="D49" s="19">
        <v>0.416188</v>
      </c>
      <c r="E49" s="37">
        <v>98694679.629999995</v>
      </c>
      <c r="F49" s="19">
        <v>13233968.939999999</v>
      </c>
      <c r="G49" s="19">
        <v>3.103796</v>
      </c>
      <c r="H49" s="22">
        <v>1.702229</v>
      </c>
      <c r="I49" s="22">
        <f>IF(G49 &lt; 'Discounted Int Model_iUSD_1'!ntcr, 'Discounted Int Model_iUSD_1'!base_int*100, IF(G49 &gt; 'Discounted Int Model_iUSD_1'!ctcr, 'Discounted Int Model_iUSD_1'!upper_limit_int*100, ('Discounted Int Model_iUSD_1'!base_int + ((G49 - 'Discounted Int Model_iUSD_1'!ntcr) / ('Discounted Int Model_iUSD_1'!ctcr - 'Discounted Int Model_iUSD_1'!ntcr)) ^ 'Discounted Int Model_iUSD_1'!exponent * ('Discounted Int Model_iUSD_1'!upper_limit_int - 'Discounted Int Model_iUSD_1'!base_int)) * 100))</f>
        <v>26.101226666666665</v>
      </c>
      <c r="J49" s="23">
        <f t="shared" si="0"/>
        <v>0.99999742748527265</v>
      </c>
      <c r="K49" s="24">
        <f t="shared" si="1"/>
        <v>26.101159520876664</v>
      </c>
    </row>
    <row r="50" spans="1:11" ht="15.75" customHeight="1">
      <c r="A50" s="18">
        <v>45461</v>
      </c>
      <c r="B50" s="38">
        <v>1718668800</v>
      </c>
      <c r="C50" s="19">
        <v>0.87264200000000003</v>
      </c>
      <c r="D50" s="19">
        <v>0.40163700000000002</v>
      </c>
      <c r="E50" s="37">
        <v>98655962.939999998</v>
      </c>
      <c r="F50" s="19">
        <v>13173467.85</v>
      </c>
      <c r="G50" s="19">
        <v>3.0078550000000002</v>
      </c>
      <c r="H50" s="22">
        <v>16.584820000000001</v>
      </c>
      <c r="I50" s="22">
        <f>IF(G50 &lt; 'Discounted Int Model_iUSD_1'!ntcr, 'Discounted Int Model_iUSD_1'!base_int*100, IF(G50 &gt; 'Discounted Int Model_iUSD_1'!ctcr, 'Discounted Int Model_iUSD_1'!upper_limit_int*100, ('Discounted Int Model_iUSD_1'!base_int + ((G50 - 'Discounted Int Model_iUSD_1'!ntcr) / ('Discounted Int Model_iUSD_1'!ctcr - 'Discounted Int Model_iUSD_1'!ntcr)) ^ 'Discounted Int Model_iUSD_1'!exponent * ('Discounted Int Model_iUSD_1'!upper_limit_int - 'Discounted Int Model_iUSD_1'!base_int)) * 100))</f>
        <v>23.542800000000007</v>
      </c>
      <c r="J50" s="23">
        <f t="shared" si="0"/>
        <v>0.99997482087452016</v>
      </c>
      <c r="K50" s="24">
        <f t="shared" si="1"/>
        <v>23.542207212884659</v>
      </c>
    </row>
    <row r="51" spans="1:11" ht="15.75" customHeight="1">
      <c r="A51" s="18">
        <v>45462</v>
      </c>
      <c r="B51" s="38">
        <v>1718755200</v>
      </c>
      <c r="C51" s="19">
        <v>0.89266100000000004</v>
      </c>
      <c r="D51" s="19">
        <v>0.383716</v>
      </c>
      <c r="E51" s="37">
        <v>98442273.400000006</v>
      </c>
      <c r="F51" s="19">
        <v>12718716.960000001</v>
      </c>
      <c r="G51" s="19">
        <v>2.9699439999999999</v>
      </c>
      <c r="H51" s="22">
        <v>0.56443299999999996</v>
      </c>
      <c r="I51" s="22">
        <f>IF(G51 &lt; 'Discounted Int Model_iUSD_1'!ntcr, 'Discounted Int Model_iUSD_1'!base_int*100, IF(G51 &gt; 'Discounted Int Model_iUSD_1'!ctcr, 'Discounted Int Model_iUSD_1'!upper_limit_int*100, ('Discounted Int Model_iUSD_1'!base_int + ((G51 - 'Discounted Int Model_iUSD_1'!ntcr) / ('Discounted Int Model_iUSD_1'!ctcr - 'Discounted Int Model_iUSD_1'!ntcr)) ^ 'Discounted Int Model_iUSD_1'!exponent * ('Discounted Int Model_iUSD_1'!upper_limit_int - 'Discounted Int Model_iUSD_1'!base_int)) * 100))</f>
        <v>22.531839999999999</v>
      </c>
      <c r="J51" s="23">
        <f t="shared" si="0"/>
        <v>0.99999911243720296</v>
      </c>
      <c r="K51" s="24">
        <f t="shared" si="1"/>
        <v>22.531820001577067</v>
      </c>
    </row>
    <row r="52" spans="1:11" ht="15.75" customHeight="1">
      <c r="A52" s="18">
        <v>45463</v>
      </c>
      <c r="B52" s="38">
        <v>1718841600</v>
      </c>
      <c r="C52" s="19">
        <v>0.87271500000000002</v>
      </c>
      <c r="D52" s="19">
        <v>0.38329000000000002</v>
      </c>
      <c r="E52" s="37">
        <v>98406089.340000004</v>
      </c>
      <c r="F52" s="19">
        <v>12709671.17</v>
      </c>
      <c r="G52" s="19">
        <v>2.9676670000000001</v>
      </c>
      <c r="H52" s="22">
        <v>0.57223199999999996</v>
      </c>
      <c r="I52" s="22">
        <f>IF(G52 &lt; 'Discounted Int Model_iUSD_1'!ntcr, 'Discounted Int Model_iUSD_1'!base_int*100, IF(G52 &gt; 'Discounted Int Model_iUSD_1'!ctcr, 'Discounted Int Model_iUSD_1'!upper_limit_int*100, ('Discounted Int Model_iUSD_1'!base_int + ((G52 - 'Discounted Int Model_iUSD_1'!ntcr) / ('Discounted Int Model_iUSD_1'!ctcr - 'Discounted Int Model_iUSD_1'!ntcr)) ^ 'Discounted Int Model_iUSD_1'!exponent * ('Discounted Int Model_iUSD_1'!upper_limit_int - 'Discounted Int Model_iUSD_1'!base_int)) * 100))</f>
        <v>22.471120000000003</v>
      </c>
      <c r="J52" s="23">
        <f t="shared" si="0"/>
        <v>0.99999909953295829</v>
      </c>
      <c r="K52" s="24">
        <f t="shared" si="1"/>
        <v>22.471099765497051</v>
      </c>
    </row>
    <row r="53" spans="1:11" ht="15.75" customHeight="1">
      <c r="A53" s="18">
        <v>45464</v>
      </c>
      <c r="B53" s="38">
        <v>1718928000</v>
      </c>
      <c r="C53" s="19">
        <v>0.86208200000000001</v>
      </c>
      <c r="D53" s="19">
        <v>0.38398100000000002</v>
      </c>
      <c r="E53" s="37">
        <v>97537541.780000001</v>
      </c>
      <c r="F53" s="19">
        <v>12683411.460000001</v>
      </c>
      <c r="G53" s="19">
        <v>2.9528780000000001</v>
      </c>
      <c r="H53" s="22">
        <v>0.553786</v>
      </c>
      <c r="I53" s="22">
        <f>IF(G53 &lt; 'Discounted Int Model_iUSD_1'!ntcr, 'Discounted Int Model_iUSD_1'!base_int*100, IF(G53 &gt; 'Discounted Int Model_iUSD_1'!ctcr, 'Discounted Int Model_iUSD_1'!upper_limit_int*100, ('Discounted Int Model_iUSD_1'!base_int + ((G53 - 'Discounted Int Model_iUSD_1'!ntcr) / ('Discounted Int Model_iUSD_1'!ctcr - 'Discounted Int Model_iUSD_1'!ntcr)) ^ 'Discounted Int Model_iUSD_1'!exponent * ('Discounted Int Model_iUSD_1'!upper_limit_int - 'Discounted Int Model_iUSD_1'!base_int)) * 100))</f>
        <v>22.076746666666669</v>
      </c>
      <c r="J53" s="23">
        <f t="shared" si="0"/>
        <v>0.99999912675544467</v>
      </c>
      <c r="K53" s="24">
        <f t="shared" si="1"/>
        <v>22.076727388267841</v>
      </c>
    </row>
    <row r="54" spans="1:11" ht="15.75" customHeight="1">
      <c r="A54" s="18">
        <v>45465</v>
      </c>
      <c r="B54" s="38">
        <v>1719014400</v>
      </c>
      <c r="C54" s="19">
        <v>0.86879399999999996</v>
      </c>
      <c r="D54" s="19">
        <v>0.37591200000000002</v>
      </c>
      <c r="E54" s="37">
        <v>97466265.030000001</v>
      </c>
      <c r="F54" s="19">
        <v>12672929.68</v>
      </c>
      <c r="G54" s="19">
        <v>2.8911020000000001</v>
      </c>
      <c r="H54" s="22">
        <v>1.495239</v>
      </c>
      <c r="I54" s="22">
        <f>IF(G54 &lt; 'Discounted Int Model_iUSD_1'!ntcr, 'Discounted Int Model_iUSD_1'!base_int*100, IF(G54 &gt; 'Discounted Int Model_iUSD_1'!ctcr, 'Discounted Int Model_iUSD_1'!upper_limit_int*100, ('Discounted Int Model_iUSD_1'!base_int + ((G54 - 'Discounted Int Model_iUSD_1'!ntcr) / ('Discounted Int Model_iUSD_1'!ctcr - 'Discounted Int Model_iUSD_1'!ntcr)) ^ 'Discounted Int Model_iUSD_1'!exponent * ('Discounted Int Model_iUSD_1'!upper_limit_int - 'Discounted Int Model_iUSD_1'!base_int)) * 100))</f>
        <v>20.429386666666673</v>
      </c>
      <c r="J54" s="23">
        <f t="shared" si="0"/>
        <v>0.99999764026308402</v>
      </c>
      <c r="K54" s="24">
        <f t="shared" si="1"/>
        <v>20.429338458688786</v>
      </c>
    </row>
    <row r="55" spans="1:11" ht="15.75" customHeight="1">
      <c r="A55" s="18">
        <v>45466</v>
      </c>
      <c r="B55" s="38">
        <v>1719100800</v>
      </c>
      <c r="C55" s="19">
        <v>0.88985499999999995</v>
      </c>
      <c r="D55" s="19">
        <v>0.38469199999999998</v>
      </c>
      <c r="E55" s="37">
        <v>97490581.590000004</v>
      </c>
      <c r="F55" s="19">
        <v>12674391.119999999</v>
      </c>
      <c r="G55" s="19">
        <v>2.9590260000000002</v>
      </c>
      <c r="H55" s="22">
        <v>0.54409799999999997</v>
      </c>
      <c r="I55" s="22">
        <f>IF(G55 &lt; 'Discounted Int Model_iUSD_1'!ntcr, 'Discounted Int Model_iUSD_1'!base_int*100, IF(G55 &gt; 'Discounted Int Model_iUSD_1'!ctcr, 'Discounted Int Model_iUSD_1'!upper_limit_int*100, ('Discounted Int Model_iUSD_1'!base_int + ((G55 - 'Discounted Int Model_iUSD_1'!ntcr) / ('Discounted Int Model_iUSD_1'!ctcr - 'Discounted Int Model_iUSD_1'!ntcr)) ^ 'Discounted Int Model_iUSD_1'!exponent * ('Discounted Int Model_iUSD_1'!upper_limit_int - 'Discounted Int Model_iUSD_1'!base_int)) * 100))</f>
        <v>22.24069333333334</v>
      </c>
      <c r="J55" s="23">
        <f t="shared" si="0"/>
        <v>0.99999914142147761</v>
      </c>
      <c r="K55" s="24">
        <f t="shared" si="1"/>
        <v>22.240674237951719</v>
      </c>
    </row>
    <row r="56" spans="1:11" ht="15.75" customHeight="1">
      <c r="A56" s="18">
        <v>45467</v>
      </c>
      <c r="B56" s="38">
        <v>1719187200</v>
      </c>
      <c r="C56" s="19">
        <v>0.86017900000000003</v>
      </c>
      <c r="D56" s="19">
        <v>0.37972099999999998</v>
      </c>
      <c r="E56" s="37">
        <v>97489499.640000001</v>
      </c>
      <c r="F56" s="19">
        <v>12673372.619999999</v>
      </c>
      <c r="G56" s="19">
        <v>2.9209909999999999</v>
      </c>
      <c r="H56" s="22">
        <v>0.15523899999999999</v>
      </c>
      <c r="I56" s="22">
        <f>IF(G56 &lt; 'Discounted Int Model_iUSD_1'!ntcr, 'Discounted Int Model_iUSD_1'!base_int*100, IF(G56 &gt; 'Discounted Int Model_iUSD_1'!ctcr, 'Discounted Int Model_iUSD_1'!upper_limit_int*100, ('Discounted Int Model_iUSD_1'!base_int + ((G56 - 'Discounted Int Model_iUSD_1'!ntcr) / ('Discounted Int Model_iUSD_1'!ctcr - 'Discounted Int Model_iUSD_1'!ntcr)) ^ 'Discounted Int Model_iUSD_1'!exponent * ('Discounted Int Model_iUSD_1'!upper_limit_int - 'Discounted Int Model_iUSD_1'!base_int)) * 100))</f>
        <v>21.226426666666665</v>
      </c>
      <c r="J56" s="23">
        <f t="shared" si="0"/>
        <v>0.99999975501548855</v>
      </c>
      <c r="K56" s="24">
        <f t="shared" si="1"/>
        <v>21.226421466520897</v>
      </c>
    </row>
    <row r="57" spans="1:11" ht="15.75" customHeight="1">
      <c r="A57" s="18">
        <v>45468</v>
      </c>
      <c r="B57" s="38">
        <v>1719273600</v>
      </c>
      <c r="C57" s="19">
        <v>0.87576600000000004</v>
      </c>
      <c r="D57" s="19">
        <v>0.37774799999999997</v>
      </c>
      <c r="E57" s="37">
        <v>97126811.980000004</v>
      </c>
      <c r="F57" s="19">
        <v>12567445.92</v>
      </c>
      <c r="G57" s="19">
        <v>2.9194049999999998</v>
      </c>
      <c r="H57" s="22">
        <v>0.299678</v>
      </c>
      <c r="I57" s="22">
        <f>IF(G57 &lt; 'Discounted Int Model_iUSD_1'!ntcr, 'Discounted Int Model_iUSD_1'!base_int*100, IF(G57 &gt; 'Discounted Int Model_iUSD_1'!ctcr, 'Discounted Int Model_iUSD_1'!upper_limit_int*100, ('Discounted Int Model_iUSD_1'!base_int + ((G57 - 'Discounted Int Model_iUSD_1'!ntcr) / ('Discounted Int Model_iUSD_1'!ctcr - 'Discounted Int Model_iUSD_1'!ntcr)) ^ 'Discounted Int Model_iUSD_1'!exponent * ('Discounted Int Model_iUSD_1'!upper_limit_int - 'Discounted Int Model_iUSD_1'!base_int)) * 100))</f>
        <v>21.184133333333328</v>
      </c>
      <c r="J57" s="23">
        <f t="shared" si="0"/>
        <v>0.99999952308845896</v>
      </c>
      <c r="K57" s="24">
        <f t="shared" si="1"/>
        <v>21.184123230375654</v>
      </c>
    </row>
    <row r="58" spans="1:11" ht="15.75" customHeight="1">
      <c r="A58" s="18">
        <v>45469</v>
      </c>
      <c r="B58" s="38">
        <v>1719360000</v>
      </c>
      <c r="C58" s="19">
        <v>0.89880800000000005</v>
      </c>
      <c r="D58" s="19">
        <v>0.39188400000000001</v>
      </c>
      <c r="E58" s="37">
        <v>96817016.310000002</v>
      </c>
      <c r="F58" s="19">
        <v>12498579.9</v>
      </c>
      <c r="G58" s="19">
        <v>3.035628</v>
      </c>
      <c r="H58" s="22">
        <v>0</v>
      </c>
      <c r="I58" s="22">
        <f>IF(G58 &lt; 'Discounted Int Model_iUSD_1'!ntcr, 'Discounted Int Model_iUSD_1'!base_int*100, IF(G58 &gt; 'Discounted Int Model_iUSD_1'!ctcr, 'Discounted Int Model_iUSD_1'!upper_limit_int*100, ('Discounted Int Model_iUSD_1'!base_int + ((G58 - 'Discounted Int Model_iUSD_1'!ntcr) / ('Discounted Int Model_iUSD_1'!ctcr - 'Discounted Int Model_iUSD_1'!ntcr)) ^ 'Discounted Int Model_iUSD_1'!exponent * ('Discounted Int Model_iUSD_1'!upper_limit_int - 'Discounted Int Model_iUSD_1'!base_int)) * 100))</f>
        <v>24.283413333333336</v>
      </c>
      <c r="J58" s="23">
        <f t="shared" si="0"/>
        <v>1</v>
      </c>
      <c r="K58" s="24">
        <f t="shared" si="1"/>
        <v>24.283413333333336</v>
      </c>
    </row>
    <row r="59" spans="1:11" ht="15.75" customHeight="1">
      <c r="A59" s="18">
        <v>45470</v>
      </c>
      <c r="B59" s="38">
        <v>1719446400</v>
      </c>
      <c r="C59" s="19">
        <v>0.88050499999999998</v>
      </c>
      <c r="D59" s="19">
        <v>0.38461499999999998</v>
      </c>
      <c r="E59" s="37">
        <v>96815576.680000007</v>
      </c>
      <c r="F59" s="19">
        <v>12495559.32</v>
      </c>
      <c r="G59" s="19">
        <v>2.9799959999999999</v>
      </c>
      <c r="H59" s="22">
        <v>7.1396000000000001E-2</v>
      </c>
      <c r="I59" s="22">
        <f>IF(G59 &lt; 'Discounted Int Model_iUSD_1'!ntcr, 'Discounted Int Model_iUSD_1'!base_int*100, IF(G59 &gt; 'Discounted Int Model_iUSD_1'!ctcr, 'Discounted Int Model_iUSD_1'!upper_limit_int*100, ('Discounted Int Model_iUSD_1'!base_int + ((G59 - 'Discounted Int Model_iUSD_1'!ntcr) / ('Discounted Int Model_iUSD_1'!ctcr - 'Discounted Int Model_iUSD_1'!ntcr)) ^ 'Discounted Int Model_iUSD_1'!exponent * ('Discounted Int Model_iUSD_1'!upper_limit_int - 'Discounted Int Model_iUSD_1'!base_int)) * 100))</f>
        <v>22.799893333333333</v>
      </c>
      <c r="J59" s="23">
        <f t="shared" si="0"/>
        <v>0.99999988572580356</v>
      </c>
      <c r="K59" s="24">
        <f t="shared" si="1"/>
        <v>22.799890727893843</v>
      </c>
    </row>
    <row r="60" spans="1:11" ht="15.75" customHeight="1">
      <c r="A60" s="18">
        <v>45471</v>
      </c>
      <c r="B60" s="38">
        <v>1719532800</v>
      </c>
      <c r="C60" s="19">
        <v>0.90541499999999997</v>
      </c>
      <c r="D60" s="19">
        <v>0.390538</v>
      </c>
      <c r="E60" s="37">
        <v>96475356.870000005</v>
      </c>
      <c r="F60" s="19">
        <v>12409522.57</v>
      </c>
      <c r="G60" s="19">
        <v>3.0361600000000002</v>
      </c>
      <c r="H60" s="22">
        <v>0</v>
      </c>
      <c r="I60" s="22">
        <f>IF(G60 &lt; 'Discounted Int Model_iUSD_1'!ntcr, 'Discounted Int Model_iUSD_1'!base_int*100, IF(G60 &gt; 'Discounted Int Model_iUSD_1'!ctcr, 'Discounted Int Model_iUSD_1'!upper_limit_int*100, ('Discounted Int Model_iUSD_1'!base_int + ((G60 - 'Discounted Int Model_iUSD_1'!ntcr) / ('Discounted Int Model_iUSD_1'!ctcr - 'Discounted Int Model_iUSD_1'!ntcr)) ^ 'Discounted Int Model_iUSD_1'!exponent * ('Discounted Int Model_iUSD_1'!upper_limit_int - 'Discounted Int Model_iUSD_1'!base_int)) * 100))</f>
        <v>24.29760000000001</v>
      </c>
      <c r="J60" s="23">
        <f t="shared" si="0"/>
        <v>1</v>
      </c>
      <c r="K60" s="24">
        <f t="shared" si="1"/>
        <v>24.29760000000001</v>
      </c>
    </row>
    <row r="61" spans="1:11" ht="15.75" customHeight="1">
      <c r="A61" s="18">
        <v>45472</v>
      </c>
      <c r="B61" s="38">
        <v>1719619200</v>
      </c>
      <c r="C61" s="19">
        <v>0.88771699999999998</v>
      </c>
      <c r="D61" s="19">
        <v>0.38517600000000002</v>
      </c>
      <c r="E61" s="37">
        <v>96239580.909999996</v>
      </c>
      <c r="F61" s="19">
        <v>12380942.6</v>
      </c>
      <c r="G61" s="19">
        <v>2.9940509999999998</v>
      </c>
      <c r="H61" s="22">
        <v>5.5456999999999999E-2</v>
      </c>
      <c r="I61" s="22">
        <f>IF(G61 &lt; 'Discounted Int Model_iUSD_1'!ntcr, 'Discounted Int Model_iUSD_1'!base_int*100, IF(G61 &gt; 'Discounted Int Model_iUSD_1'!ctcr, 'Discounted Int Model_iUSD_1'!upper_limit_int*100, ('Discounted Int Model_iUSD_1'!base_int + ((G61 - 'Discounted Int Model_iUSD_1'!ntcr) / ('Discounted Int Model_iUSD_1'!ctcr - 'Discounted Int Model_iUSD_1'!ntcr)) ^ 'Discounted Int Model_iUSD_1'!exponent * ('Discounted Int Model_iUSD_1'!upper_limit_int - 'Discounted Int Model_iUSD_1'!base_int)) * 100))</f>
        <v>23.17469333333333</v>
      </c>
      <c r="J61" s="23">
        <f t="shared" si="0"/>
        <v>0.99999991041554459</v>
      </c>
      <c r="K61" s="24">
        <f t="shared" si="1"/>
        <v>23.174691257241047</v>
      </c>
    </row>
    <row r="62" spans="1:11" ht="15.75" customHeight="1">
      <c r="A62" s="18">
        <v>45473</v>
      </c>
      <c r="B62" s="38">
        <v>1719705600</v>
      </c>
      <c r="C62" s="19">
        <v>0.89331400000000005</v>
      </c>
      <c r="D62" s="19">
        <v>0.38325700000000001</v>
      </c>
      <c r="E62" s="37">
        <v>95994312.510000005</v>
      </c>
      <c r="F62" s="19">
        <v>12359630.83</v>
      </c>
      <c r="G62" s="19">
        <v>2.9766659999999998</v>
      </c>
      <c r="H62" s="22">
        <v>2.194537</v>
      </c>
      <c r="I62" s="22">
        <f>IF(G62 &lt; 'Discounted Int Model_iUSD_1'!ntcr, 'Discounted Int Model_iUSD_1'!base_int*100, IF(G62 &gt; 'Discounted Int Model_iUSD_1'!ctcr, 'Discounted Int Model_iUSD_1'!upper_limit_int*100, ('Discounted Int Model_iUSD_1'!base_int + ((G62 - 'Discounted Int Model_iUSD_1'!ntcr) / ('Discounted Int Model_iUSD_1'!ctcr - 'Discounted Int Model_iUSD_1'!ntcr)) ^ 'Discounted Int Model_iUSD_1'!exponent * ('Discounted Int Model_iUSD_1'!upper_limit_int - 'Discounted Int Model_iUSD_1'!base_int)) * 100))</f>
        <v>22.711093333333331</v>
      </c>
      <c r="J62" s="23">
        <f t="shared" si="0"/>
        <v>0.99999644886318984</v>
      </c>
      <c r="K62" s="24">
        <f t="shared" si="1"/>
        <v>22.711012683133795</v>
      </c>
    </row>
    <row r="63" spans="1:11" ht="15.75" customHeight="1">
      <c r="A63" s="18">
        <v>45474</v>
      </c>
      <c r="B63" s="38">
        <v>1719792000</v>
      </c>
      <c r="C63" s="19">
        <v>0.91087499999999999</v>
      </c>
      <c r="D63" s="19">
        <v>0.39204</v>
      </c>
      <c r="E63" s="37">
        <v>96019962.890000001</v>
      </c>
      <c r="F63" s="19">
        <v>12361051.449999999</v>
      </c>
      <c r="G63" s="19">
        <v>3.0453450000000002</v>
      </c>
      <c r="H63" s="22">
        <v>0</v>
      </c>
      <c r="I63" s="22">
        <f>IF(G63 &lt; 'Discounted Int Model_iUSD_1'!ntcr, 'Discounted Int Model_iUSD_1'!base_int*100, IF(G63 &gt; 'Discounted Int Model_iUSD_1'!ctcr, 'Discounted Int Model_iUSD_1'!upper_limit_int*100, ('Discounted Int Model_iUSD_1'!base_int + ((G63 - 'Discounted Int Model_iUSD_1'!ntcr) / ('Discounted Int Model_iUSD_1'!ctcr - 'Discounted Int Model_iUSD_1'!ntcr)) ^ 'Discounted Int Model_iUSD_1'!exponent * ('Discounted Int Model_iUSD_1'!upper_limit_int - 'Discounted Int Model_iUSD_1'!base_int)) * 100))</f>
        <v>24.542533333333338</v>
      </c>
      <c r="J63" s="23">
        <f t="shared" si="0"/>
        <v>1</v>
      </c>
      <c r="K63" s="24">
        <f t="shared" si="1"/>
        <v>24.542533333333338</v>
      </c>
    </row>
    <row r="64" spans="1:11" ht="15.75" customHeight="1">
      <c r="A64" s="18">
        <v>45475</v>
      </c>
      <c r="B64" s="38">
        <v>1719878400</v>
      </c>
      <c r="C64" s="19">
        <v>0.89964200000000005</v>
      </c>
      <c r="D64" s="19">
        <v>0.40275699999999998</v>
      </c>
      <c r="E64" s="37">
        <v>96028338.730000004</v>
      </c>
      <c r="F64" s="19">
        <v>12363680.880000001</v>
      </c>
      <c r="G64" s="19">
        <v>3.1282019999999999</v>
      </c>
      <c r="H64" s="22">
        <v>0</v>
      </c>
      <c r="I64" s="22">
        <f>IF(G64 &lt; 'Discounted Int Model_iUSD_1'!ntcr, 'Discounted Int Model_iUSD_1'!base_int*100, IF(G64 &gt; 'Discounted Int Model_iUSD_1'!ctcr, 'Discounted Int Model_iUSD_1'!upper_limit_int*100, ('Discounted Int Model_iUSD_1'!base_int + ((G64 - 'Discounted Int Model_iUSD_1'!ntcr) / ('Discounted Int Model_iUSD_1'!ctcr - 'Discounted Int Model_iUSD_1'!ntcr)) ^ 'Discounted Int Model_iUSD_1'!exponent * ('Discounted Int Model_iUSD_1'!upper_limit_int - 'Discounted Int Model_iUSD_1'!base_int)) * 100))</f>
        <v>26.752053333333336</v>
      </c>
      <c r="J64" s="23">
        <f t="shared" si="0"/>
        <v>1</v>
      </c>
      <c r="K64" s="24">
        <f t="shared" si="1"/>
        <v>26.752053333333336</v>
      </c>
    </row>
    <row r="65" spans="1:11" ht="15.75" customHeight="1">
      <c r="A65" s="18">
        <v>45476</v>
      </c>
      <c r="B65" s="38">
        <v>1719964800</v>
      </c>
      <c r="C65" s="19">
        <v>0.904451</v>
      </c>
      <c r="D65" s="19">
        <v>0.41740699999999997</v>
      </c>
      <c r="E65" s="37">
        <v>95543423.010000005</v>
      </c>
      <c r="F65" s="19">
        <v>12370032.550000001</v>
      </c>
      <c r="G65" s="19">
        <v>3.2239599999999999</v>
      </c>
      <c r="H65" s="22">
        <v>0</v>
      </c>
      <c r="I65" s="22">
        <f>IF(G65 &lt; 'Discounted Int Model_iUSD_1'!ntcr, 'Discounted Int Model_iUSD_1'!base_int*100, IF(G65 &gt; 'Discounted Int Model_iUSD_1'!ctcr, 'Discounted Int Model_iUSD_1'!upper_limit_int*100, ('Discounted Int Model_iUSD_1'!base_int + ((G65 - 'Discounted Int Model_iUSD_1'!ntcr) / ('Discounted Int Model_iUSD_1'!ctcr - 'Discounted Int Model_iUSD_1'!ntcr)) ^ 'Discounted Int Model_iUSD_1'!exponent * ('Discounted Int Model_iUSD_1'!upper_limit_int - 'Discounted Int Model_iUSD_1'!base_int)) * 100))</f>
        <v>29.305599999999998</v>
      </c>
      <c r="J65" s="23">
        <f t="shared" si="0"/>
        <v>1</v>
      </c>
      <c r="K65" s="24">
        <f t="shared" si="1"/>
        <v>29.305599999999998</v>
      </c>
    </row>
    <row r="66" spans="1:11" ht="15.75" customHeight="1">
      <c r="A66" s="18">
        <v>45477</v>
      </c>
      <c r="B66" s="38">
        <v>1720051200</v>
      </c>
      <c r="C66" s="19">
        <v>0.89574299999999996</v>
      </c>
      <c r="D66" s="19">
        <v>0.40653</v>
      </c>
      <c r="E66" s="37">
        <v>95441472.849999994</v>
      </c>
      <c r="F66" s="19">
        <v>12343814.449999999</v>
      </c>
      <c r="G66" s="19">
        <v>3.1432600000000002</v>
      </c>
      <c r="H66" s="22">
        <v>0</v>
      </c>
      <c r="I66" s="22">
        <f>IF(G66 &lt; 'Discounted Int Model_iUSD_1'!ntcr, 'Discounted Int Model_iUSD_1'!base_int*100, IF(G66 &gt; 'Discounted Int Model_iUSD_1'!ctcr, 'Discounted Int Model_iUSD_1'!upper_limit_int*100, ('Discounted Int Model_iUSD_1'!base_int + ((G66 - 'Discounted Int Model_iUSD_1'!ntcr) / ('Discounted Int Model_iUSD_1'!ctcr - 'Discounted Int Model_iUSD_1'!ntcr)) ^ 'Discounted Int Model_iUSD_1'!exponent * ('Discounted Int Model_iUSD_1'!upper_limit_int - 'Discounted Int Model_iUSD_1'!base_int)) * 100))</f>
        <v>27.153600000000004</v>
      </c>
      <c r="J66" s="23">
        <f t="shared" si="0"/>
        <v>1</v>
      </c>
      <c r="K66" s="24">
        <f t="shared" si="1"/>
        <v>27.153600000000004</v>
      </c>
    </row>
    <row r="67" spans="1:11" ht="15.75" customHeight="1">
      <c r="A67" s="18">
        <v>45478</v>
      </c>
      <c r="B67" s="38">
        <v>1720137600</v>
      </c>
      <c r="C67" s="19">
        <v>0.84715499999999999</v>
      </c>
      <c r="D67" s="19">
        <v>0.36316100000000001</v>
      </c>
      <c r="E67" s="37">
        <v>95541030.409999996</v>
      </c>
      <c r="F67" s="19">
        <v>12327157.41</v>
      </c>
      <c r="G67" s="19">
        <v>2.8146620000000002</v>
      </c>
      <c r="H67" s="22">
        <v>2009.0740000000001</v>
      </c>
      <c r="I67" s="22">
        <f>IF(G67 &lt; 'Discounted Int Model_iUSD_1'!ntcr, 'Discounted Int Model_iUSD_1'!base_int*100, IF(G67 &gt; 'Discounted Int Model_iUSD_1'!ctcr, 'Discounted Int Model_iUSD_1'!upper_limit_int*100, ('Discounted Int Model_iUSD_1'!base_int + ((G67 - 'Discounted Int Model_iUSD_1'!ntcr) / ('Discounted Int Model_iUSD_1'!ctcr - 'Discounted Int Model_iUSD_1'!ntcr)) ^ 'Discounted Int Model_iUSD_1'!exponent * ('Discounted Int Model_iUSD_1'!upper_limit_int - 'Discounted Int Model_iUSD_1'!base_int)) * 100))</f>
        <v>18.390986666666674</v>
      </c>
      <c r="J67" s="23">
        <f t="shared" si="0"/>
        <v>0.99674040992066804</v>
      </c>
      <c r="K67" s="24">
        <f t="shared" si="1"/>
        <v>18.331039588978882</v>
      </c>
    </row>
    <row r="68" spans="1:11" ht="15.75" customHeight="1">
      <c r="A68" s="18">
        <v>45479</v>
      </c>
      <c r="B68" s="38">
        <v>1720224000</v>
      </c>
      <c r="C68" s="19">
        <v>0.89483400000000002</v>
      </c>
      <c r="D68" s="19">
        <v>0.34984100000000001</v>
      </c>
      <c r="E68" s="37">
        <v>94543674.579999998</v>
      </c>
      <c r="F68" s="19">
        <v>11769321.51</v>
      </c>
      <c r="G68" s="19">
        <v>2.8102939999999998</v>
      </c>
      <c r="H68" s="22">
        <v>0.96932700000000005</v>
      </c>
      <c r="I68" s="22">
        <f>IF(G68 &lt; 'Discounted Int Model_iUSD_1'!ntcr, 'Discounted Int Model_iUSD_1'!base_int*100, IF(G68 &gt; 'Discounted Int Model_iUSD_1'!ctcr, 'Discounted Int Model_iUSD_1'!upper_limit_int*100, ('Discounted Int Model_iUSD_1'!base_int + ((G68 - 'Discounted Int Model_iUSD_1'!ntcr) / ('Discounted Int Model_iUSD_1'!ctcr - 'Discounted Int Model_iUSD_1'!ntcr)) ^ 'Discounted Int Model_iUSD_1'!exponent * ('Discounted Int Model_iUSD_1'!upper_limit_int - 'Discounted Int Model_iUSD_1'!base_int)) * 100))</f>
        <v>18.274506666666664</v>
      </c>
      <c r="J68" s="23">
        <f t="shared" si="0"/>
        <v>0.9999983527903471</v>
      </c>
      <c r="K68" s="24">
        <f t="shared" si="1"/>
        <v>18.274476564722882</v>
      </c>
    </row>
    <row r="69" spans="1:11" ht="15.75" customHeight="1">
      <c r="A69" s="18">
        <v>45480</v>
      </c>
      <c r="B69" s="38">
        <v>1720310400</v>
      </c>
      <c r="C69" s="19">
        <v>0.920547</v>
      </c>
      <c r="D69" s="19">
        <v>0.371008</v>
      </c>
      <c r="E69" s="37">
        <v>94337623.079999998</v>
      </c>
      <c r="F69" s="19">
        <v>11756023.189999999</v>
      </c>
      <c r="G69" s="19">
        <v>2.977198</v>
      </c>
      <c r="H69" s="22">
        <v>0.100094</v>
      </c>
      <c r="I69" s="22">
        <f>IF(G69 &lt; 'Discounted Int Model_iUSD_1'!ntcr, 'Discounted Int Model_iUSD_1'!base_int*100, IF(G69 &gt; 'Discounted Int Model_iUSD_1'!ctcr, 'Discounted Int Model_iUSD_1'!upper_limit_int*100, ('Discounted Int Model_iUSD_1'!base_int + ((G69 - 'Discounted Int Model_iUSD_1'!ntcr) / ('Discounted Int Model_iUSD_1'!ctcr - 'Discounted Int Model_iUSD_1'!ntcr)) ^ 'Discounted Int Model_iUSD_1'!exponent * ('Discounted Int Model_iUSD_1'!upper_limit_int - 'Discounted Int Model_iUSD_1'!base_int)) * 100))</f>
        <v>22.725280000000005</v>
      </c>
      <c r="J69" s="23">
        <f t="shared" si="0"/>
        <v>0.99999982971452439</v>
      </c>
      <c r="K69" s="24">
        <f t="shared" si="1"/>
        <v>22.72527613021489</v>
      </c>
    </row>
    <row r="70" spans="1:11" ht="15.75" customHeight="1">
      <c r="A70" s="18">
        <v>45481</v>
      </c>
      <c r="B70" s="38">
        <v>1720396800</v>
      </c>
      <c r="C70" s="19">
        <v>0.86654699999999996</v>
      </c>
      <c r="D70" s="19">
        <v>0.34591</v>
      </c>
      <c r="E70" s="37">
        <v>94102130.090000004</v>
      </c>
      <c r="F70" s="19">
        <v>11713117.91</v>
      </c>
      <c r="G70" s="19">
        <v>2.77901</v>
      </c>
      <c r="H70" s="22">
        <v>21.77983</v>
      </c>
      <c r="I70" s="22">
        <f>IF(G70 &lt; 'Discounted Int Model_iUSD_1'!ntcr, 'Discounted Int Model_iUSD_1'!base_int*100, IF(G70 &gt; 'Discounted Int Model_iUSD_1'!ctcr, 'Discounted Int Model_iUSD_1'!upper_limit_int*100, ('Discounted Int Model_iUSD_1'!base_int + ((G70 - 'Discounted Int Model_iUSD_1'!ntcr) / ('Discounted Int Model_iUSD_1'!ctcr - 'Discounted Int Model_iUSD_1'!ntcr)) ^ 'Discounted Int Model_iUSD_1'!exponent * ('Discounted Int Model_iUSD_1'!upper_limit_int - 'Discounted Int Model_iUSD_1'!base_int)) * 100))</f>
        <v>17.440266666666666</v>
      </c>
      <c r="J70" s="23">
        <f t="shared" si="0"/>
        <v>0.9999628112170178</v>
      </c>
      <c r="K70" s="24">
        <f t="shared" si="1"/>
        <v>17.439618084374448</v>
      </c>
    </row>
    <row r="71" spans="1:11" ht="15.75" customHeight="1">
      <c r="A71" s="18">
        <v>45482</v>
      </c>
      <c r="B71" s="38">
        <v>1720483200</v>
      </c>
      <c r="C71" s="19">
        <v>0.91234599999999999</v>
      </c>
      <c r="D71" s="19">
        <v>0.368863</v>
      </c>
      <c r="E71" s="37">
        <v>94039443.189999998</v>
      </c>
      <c r="F71" s="19">
        <v>11698171.300000001</v>
      </c>
      <c r="G71" s="19">
        <v>2.9652219999999998</v>
      </c>
      <c r="H71" s="22">
        <v>6.5738000000000005E-2</v>
      </c>
      <c r="I71" s="22">
        <f>IF(G71 &lt; 'Discounted Int Model_iUSD_1'!ntcr, 'Discounted Int Model_iUSD_1'!base_int*100, IF(G71 &gt; 'Discounted Int Model_iUSD_1'!ctcr, 'Discounted Int Model_iUSD_1'!upper_limit_int*100, ('Discounted Int Model_iUSD_1'!base_int + ((G71 - 'Discounted Int Model_iUSD_1'!ntcr) / ('Discounted Int Model_iUSD_1'!ctcr - 'Discounted Int Model_iUSD_1'!ntcr)) ^ 'Discounted Int Model_iUSD_1'!exponent * ('Discounted Int Model_iUSD_1'!upper_limit_int - 'Discounted Int Model_iUSD_1'!base_int)) * 100))</f>
        <v>22.405919999999995</v>
      </c>
      <c r="J71" s="23">
        <f t="shared" si="0"/>
        <v>0.99999988760978398</v>
      </c>
      <c r="K71" s="24">
        <f t="shared" si="1"/>
        <v>22.405917481793807</v>
      </c>
    </row>
    <row r="72" spans="1:11" ht="15.75" customHeight="1">
      <c r="A72" s="18">
        <v>45483</v>
      </c>
      <c r="B72" s="38">
        <v>1720569600</v>
      </c>
      <c r="C72" s="19">
        <v>0.94139799999999996</v>
      </c>
      <c r="D72" s="19">
        <v>0.37528099999999998</v>
      </c>
      <c r="E72" s="37">
        <v>93620992.5</v>
      </c>
      <c r="F72" s="19">
        <v>11632041.59</v>
      </c>
      <c r="G72" s="19">
        <v>3.0204650000000002</v>
      </c>
      <c r="H72" s="22">
        <v>0</v>
      </c>
      <c r="I72" s="22">
        <f>IF(G72 &lt; 'Discounted Int Model_iUSD_1'!ntcr, 'Discounted Int Model_iUSD_1'!base_int*100, IF(G72 &gt; 'Discounted Int Model_iUSD_1'!ctcr, 'Discounted Int Model_iUSD_1'!upper_limit_int*100, ('Discounted Int Model_iUSD_1'!base_int + ((G72 - 'Discounted Int Model_iUSD_1'!ntcr) / ('Discounted Int Model_iUSD_1'!ctcr - 'Discounted Int Model_iUSD_1'!ntcr)) ^ 'Discounted Int Model_iUSD_1'!exponent * ('Discounted Int Model_iUSD_1'!upper_limit_int - 'Discounted Int Model_iUSD_1'!base_int)) * 100))</f>
        <v>23.87906666666667</v>
      </c>
      <c r="J72" s="23">
        <f t="shared" si="0"/>
        <v>1</v>
      </c>
      <c r="K72" s="24">
        <f t="shared" si="1"/>
        <v>23.87906666666667</v>
      </c>
    </row>
    <row r="73" spans="1:11" ht="15.75" customHeight="1">
      <c r="A73" s="18">
        <v>45484</v>
      </c>
      <c r="B73" s="38">
        <v>1720656000</v>
      </c>
      <c r="C73" s="19">
        <v>0.93950299999999998</v>
      </c>
      <c r="D73" s="19">
        <v>0.38891599999999998</v>
      </c>
      <c r="E73" s="37">
        <v>93295284.280000001</v>
      </c>
      <c r="F73" s="19">
        <v>11587110.619999999</v>
      </c>
      <c r="G73" s="19">
        <v>3.1314129999999998</v>
      </c>
      <c r="H73" s="22">
        <v>0</v>
      </c>
      <c r="I73" s="22">
        <f>IF(G73 &lt; 'Discounted Int Model_iUSD_1'!ntcr, 'Discounted Int Model_iUSD_1'!base_int*100, IF(G73 &gt; 'Discounted Int Model_iUSD_1'!ctcr, 'Discounted Int Model_iUSD_1'!upper_limit_int*100, ('Discounted Int Model_iUSD_1'!base_int + ((G73 - 'Discounted Int Model_iUSD_1'!ntcr) / ('Discounted Int Model_iUSD_1'!ctcr - 'Discounted Int Model_iUSD_1'!ntcr)) ^ 'Discounted Int Model_iUSD_1'!exponent * ('Discounted Int Model_iUSD_1'!upper_limit_int - 'Discounted Int Model_iUSD_1'!base_int)) * 100))</f>
        <v>26.837679999999999</v>
      </c>
      <c r="J73" s="23">
        <f t="shared" si="0"/>
        <v>1</v>
      </c>
      <c r="K73" s="24">
        <f t="shared" si="1"/>
        <v>26.837679999999999</v>
      </c>
    </row>
    <row r="74" spans="1:11" ht="15.75" customHeight="1">
      <c r="A74" s="18">
        <v>45485</v>
      </c>
      <c r="B74" s="38">
        <v>1720742400</v>
      </c>
      <c r="C74" s="19">
        <v>0.93083000000000005</v>
      </c>
      <c r="D74" s="19">
        <v>0.39574500000000001</v>
      </c>
      <c r="E74" s="37">
        <v>93304321.109999999</v>
      </c>
      <c r="F74" s="19">
        <v>11557444.560000001</v>
      </c>
      <c r="G74" s="19">
        <v>3.1948859999999999</v>
      </c>
      <c r="H74" s="22">
        <v>0</v>
      </c>
      <c r="I74" s="22">
        <f>IF(G74 &lt; 'Discounted Int Model_iUSD_1'!ntcr, 'Discounted Int Model_iUSD_1'!base_int*100, IF(G74 &gt; 'Discounted Int Model_iUSD_1'!ctcr, 'Discounted Int Model_iUSD_1'!upper_limit_int*100, ('Discounted Int Model_iUSD_1'!base_int + ((G74 - 'Discounted Int Model_iUSD_1'!ntcr) / ('Discounted Int Model_iUSD_1'!ctcr - 'Discounted Int Model_iUSD_1'!ntcr)) ^ 'Discounted Int Model_iUSD_1'!exponent * ('Discounted Int Model_iUSD_1'!upper_limit_int - 'Discounted Int Model_iUSD_1'!base_int)) * 100))</f>
        <v>28.530293333333333</v>
      </c>
      <c r="J74" s="23">
        <f t="shared" si="0"/>
        <v>1</v>
      </c>
      <c r="K74" s="24">
        <f t="shared" si="1"/>
        <v>28.530293333333333</v>
      </c>
    </row>
    <row r="75" spans="1:11" ht="15.75" customHeight="1">
      <c r="A75" s="18">
        <v>45486</v>
      </c>
      <c r="B75" s="5">
        <v>1720828800</v>
      </c>
      <c r="C75" s="5">
        <v>0.937585</v>
      </c>
      <c r="D75" s="5">
        <v>0.41608499999999998</v>
      </c>
      <c r="E75" s="5">
        <v>90641592</v>
      </c>
      <c r="F75" s="5">
        <v>11514358</v>
      </c>
      <c r="G75" s="5">
        <v>3.275442</v>
      </c>
      <c r="H75" s="5">
        <v>0</v>
      </c>
      <c r="I75" s="22">
        <f>IF(G75 &lt; 'Discounted Int Model_iUSD_1'!ntcr, 'Discounted Int Model_iUSD_1'!base_int*100, IF(G75 &gt; 'Discounted Int Model_iUSD_1'!ctcr, 'Discounted Int Model_iUSD_1'!upper_limit_int*100, ('Discounted Int Model_iUSD_1'!base_int + ((G75 - 'Discounted Int Model_iUSD_1'!ntcr) / ('Discounted Int Model_iUSD_1'!ctcr - 'Discounted Int Model_iUSD_1'!ntcr)) ^ 'Discounted Int Model_iUSD_1'!exponent * ('Discounted Int Model_iUSD_1'!upper_limit_int - 'Discounted Int Model_iUSD_1'!base_int)) * 100))</f>
        <v>30.678453333333334</v>
      </c>
      <c r="J75" s="23">
        <f t="shared" si="0"/>
        <v>1</v>
      </c>
      <c r="K75" s="24">
        <f t="shared" si="1"/>
        <v>30.678453333333334</v>
      </c>
    </row>
    <row r="76" spans="1:11" ht="15.75" customHeight="1">
      <c r="A76" s="18">
        <v>45487</v>
      </c>
      <c r="B76" s="5">
        <v>1720915200</v>
      </c>
      <c r="C76" s="29">
        <v>0.96655199999999997</v>
      </c>
      <c r="D76" s="5">
        <v>0.440749</v>
      </c>
      <c r="E76" s="5">
        <v>90384478</v>
      </c>
      <c r="F76" s="5">
        <v>11535561</v>
      </c>
      <c r="G76" s="5">
        <v>3.4533969999999998</v>
      </c>
      <c r="H76" s="5">
        <v>0</v>
      </c>
      <c r="I76" s="22">
        <f>IF(G76 &lt; 'Discounted Int Model_iUSD_1'!ntcr, 'Discounted Int Model_iUSD_1'!base_int*100, IF(G76 &gt; 'Discounted Int Model_iUSD_1'!ctcr, 'Discounted Int Model_iUSD_1'!upper_limit_int*100, ('Discounted Int Model_iUSD_1'!base_int + ((G76 - 'Discounted Int Model_iUSD_1'!ntcr) / ('Discounted Int Model_iUSD_1'!ctcr - 'Discounted Int Model_iUSD_1'!ntcr)) ^ 'Discounted Int Model_iUSD_1'!exponent * ('Discounted Int Model_iUSD_1'!upper_limit_int - 'Discounted Int Model_iUSD_1'!base_int)) * 100))</f>
        <v>35.423919999999995</v>
      </c>
      <c r="J76" s="23">
        <f t="shared" si="0"/>
        <v>1</v>
      </c>
      <c r="K76" s="24">
        <f t="shared" si="1"/>
        <v>35.423919999999995</v>
      </c>
    </row>
    <row r="77" spans="1:11" ht="15.75" customHeight="1">
      <c r="A77" s="18">
        <v>45488</v>
      </c>
      <c r="B77" s="5">
        <v>1721001600</v>
      </c>
      <c r="C77" s="29">
        <v>0.93494600000000005</v>
      </c>
      <c r="D77" s="5">
        <v>0.432612</v>
      </c>
      <c r="E77" s="5">
        <v>90271672</v>
      </c>
      <c r="F77" s="5">
        <v>11550553</v>
      </c>
      <c r="G77" s="5">
        <v>3.3810159999999998</v>
      </c>
      <c r="H77" s="5">
        <v>0</v>
      </c>
      <c r="I77" s="22">
        <f>IF(G77 &lt; 'Discounted Int Model_iUSD_1'!ntcr, 'Discounted Int Model_iUSD_1'!base_int*100, IF(G77 &gt; 'Discounted Int Model_iUSD_1'!ctcr, 'Discounted Int Model_iUSD_1'!upper_limit_int*100, ('Discounted Int Model_iUSD_1'!base_int + ((G77 - 'Discounted Int Model_iUSD_1'!ntcr) / ('Discounted Int Model_iUSD_1'!ctcr - 'Discounted Int Model_iUSD_1'!ntcr)) ^ 'Discounted Int Model_iUSD_1'!exponent * ('Discounted Int Model_iUSD_1'!upper_limit_int - 'Discounted Int Model_iUSD_1'!base_int)) * 100))</f>
        <v>33.493759999999995</v>
      </c>
      <c r="J77" s="23">
        <f t="shared" si="0"/>
        <v>1</v>
      </c>
      <c r="K77" s="24">
        <f t="shared" si="1"/>
        <v>33.493759999999995</v>
      </c>
    </row>
    <row r="78" spans="1:11" ht="15.75" customHeight="1">
      <c r="A78" s="18">
        <v>45489</v>
      </c>
      <c r="B78" s="5">
        <v>1721088000</v>
      </c>
      <c r="C78" s="30">
        <v>0.96685200000000004</v>
      </c>
      <c r="D78" s="5">
        <v>0.445662</v>
      </c>
      <c r="E78" s="5">
        <v>90211569</v>
      </c>
      <c r="F78" s="5">
        <v>11542679</v>
      </c>
      <c r="G78" s="5">
        <v>3.4830619999999999</v>
      </c>
      <c r="H78" s="5">
        <v>133.0564</v>
      </c>
      <c r="I78" s="22">
        <f>IF(G78 &lt; 'Discounted Int Model_iUSD_1'!ntcr, 'Discounted Int Model_iUSD_1'!base_int*100, IF(G78 &gt; 'Discounted Int Model_iUSD_1'!ctcr, 'Discounted Int Model_iUSD_1'!upper_limit_int*100, ('Discounted Int Model_iUSD_1'!base_int + ((G78 - 'Discounted Int Model_iUSD_1'!ntcr) / ('Discounted Int Model_iUSD_1'!ctcr - 'Discounted Int Model_iUSD_1'!ntcr)) ^ 'Discounted Int Model_iUSD_1'!exponent * ('Discounted Int Model_iUSD_1'!upper_limit_int - 'Discounted Int Model_iUSD_1'!base_int)) * 100))</f>
        <v>36.214986666666661</v>
      </c>
      <c r="J78" s="23">
        <f t="shared" si="0"/>
        <v>0.9997694531746053</v>
      </c>
      <c r="K78" s="24">
        <f t="shared" si="1"/>
        <v>36.206637416458953</v>
      </c>
    </row>
    <row r="79" spans="1:11" ht="15.75" customHeight="1">
      <c r="A79" s="18">
        <v>45490</v>
      </c>
      <c r="B79" s="5">
        <v>1721174400</v>
      </c>
      <c r="C79" s="29">
        <v>0.93833699999999998</v>
      </c>
      <c r="D79" s="5">
        <v>0.43822100000000003</v>
      </c>
      <c r="E79" s="5">
        <v>89832025</v>
      </c>
      <c r="F79" s="5">
        <v>11507004</v>
      </c>
      <c r="G79" s="5">
        <v>3.421071</v>
      </c>
      <c r="H79" s="5">
        <v>5.2369880000000002</v>
      </c>
      <c r="I79" s="22">
        <f>IF(G79 &lt; 'Discounted Int Model_iUSD_1'!ntcr, 'Discounted Int Model_iUSD_1'!base_int*100, IF(G79 &gt; 'Discounted Int Model_iUSD_1'!ctcr, 'Discounted Int Model_iUSD_1'!upper_limit_int*100, ('Discounted Int Model_iUSD_1'!base_int + ((G79 - 'Discounted Int Model_iUSD_1'!ntcr) / ('Discounted Int Model_iUSD_1'!ctcr - 'Discounted Int Model_iUSD_1'!ntcr)) ^ 'Discounted Int Model_iUSD_1'!exponent * ('Discounted Int Model_iUSD_1'!upper_limit_int - 'Discounted Int Model_iUSD_1'!base_int)) * 100))</f>
        <v>34.56189333333333</v>
      </c>
      <c r="J79" s="23">
        <f t="shared" si="0"/>
        <v>0.99999089773845562</v>
      </c>
      <c r="K79" s="24">
        <f t="shared" si="1"/>
        <v>34.561578741940743</v>
      </c>
    </row>
    <row r="80" spans="1:11" ht="15.75" customHeight="1">
      <c r="A80" s="18">
        <v>45491</v>
      </c>
      <c r="B80" s="5">
        <v>1721260800</v>
      </c>
      <c r="C80" s="29">
        <v>0.93613199999999996</v>
      </c>
      <c r="D80" s="5">
        <v>0.43682399999999999</v>
      </c>
      <c r="E80" s="5">
        <v>89831511</v>
      </c>
      <c r="F80" s="5">
        <v>11496048</v>
      </c>
      <c r="G80" s="5">
        <v>3.4133960000000001</v>
      </c>
      <c r="H80" s="5">
        <v>2.5780029999999998</v>
      </c>
      <c r="I80" s="22">
        <f>IF(G80 &lt; 'Discounted Int Model_iUSD_1'!ntcr, 'Discounted Int Model_iUSD_1'!base_int*100, IF(G80 &gt; 'Discounted Int Model_iUSD_1'!ctcr, 'Discounted Int Model_iUSD_1'!upper_limit_int*100, ('Discounted Int Model_iUSD_1'!base_int + ((G80 - 'Discounted Int Model_iUSD_1'!ntcr) / ('Discounted Int Model_iUSD_1'!ctcr - 'Discounted Int Model_iUSD_1'!ntcr)) ^ 'Discounted Int Model_iUSD_1'!exponent * ('Discounted Int Model_iUSD_1'!upper_limit_int - 'Discounted Int Model_iUSD_1'!base_int)) * 100))</f>
        <v>34.357226666666676</v>
      </c>
      <c r="J80" s="23">
        <f t="shared" si="0"/>
        <v>0.9999955149752332</v>
      </c>
      <c r="K80" s="24">
        <f t="shared" si="1"/>
        <v>34.357072573654158</v>
      </c>
    </row>
    <row r="81" spans="1:11" ht="15.75" customHeight="1">
      <c r="A81" s="18">
        <v>45492</v>
      </c>
      <c r="B81" s="5">
        <v>1721347200</v>
      </c>
      <c r="C81" s="29">
        <v>0.92612300000000003</v>
      </c>
      <c r="D81" s="5">
        <v>0.42392600000000003</v>
      </c>
      <c r="E81" s="5">
        <v>89705342</v>
      </c>
      <c r="F81" s="5">
        <v>11490931</v>
      </c>
      <c r="G81" s="5">
        <v>3.3094299999999999</v>
      </c>
      <c r="H81" s="5">
        <v>0</v>
      </c>
      <c r="I81" s="22">
        <f>IF(G81 &lt; 'Discounted Int Model_iUSD_1'!ntcr, 'Discounted Int Model_iUSD_1'!base_int*100, IF(G81 &gt; 'Discounted Int Model_iUSD_1'!ctcr, 'Discounted Int Model_iUSD_1'!upper_limit_int*100, ('Discounted Int Model_iUSD_1'!base_int + ((G81 - 'Discounted Int Model_iUSD_1'!ntcr) / ('Discounted Int Model_iUSD_1'!ctcr - 'Discounted Int Model_iUSD_1'!ntcr)) ^ 'Discounted Int Model_iUSD_1'!exponent * ('Discounted Int Model_iUSD_1'!upper_limit_int - 'Discounted Int Model_iUSD_1'!base_int)) * 100))</f>
        <v>31.584799999999998</v>
      </c>
      <c r="J81" s="23">
        <f t="shared" si="0"/>
        <v>1</v>
      </c>
      <c r="K81" s="24">
        <f t="shared" si="1"/>
        <v>31.584799999999998</v>
      </c>
    </row>
    <row r="82" spans="1:11" ht="15.75" customHeight="1">
      <c r="A82" s="18">
        <v>45493</v>
      </c>
      <c r="B82" s="5">
        <v>1721433600</v>
      </c>
      <c r="C82" s="29">
        <v>0.95052700000000001</v>
      </c>
      <c r="D82" s="5">
        <v>0.43869399999999997</v>
      </c>
      <c r="E82" s="5">
        <v>89677657</v>
      </c>
      <c r="F82" s="5">
        <v>11506146</v>
      </c>
      <c r="G82" s="5">
        <v>3.4191340000000001</v>
      </c>
      <c r="H82" s="5">
        <v>0</v>
      </c>
      <c r="I82" s="22">
        <f>IF(G82 &lt; 'Discounted Int Model_iUSD_1'!ntcr, 'Discounted Int Model_iUSD_1'!base_int*100, IF(G82 &gt; 'Discounted Int Model_iUSD_1'!ctcr, 'Discounted Int Model_iUSD_1'!upper_limit_int*100, ('Discounted Int Model_iUSD_1'!base_int + ((G82 - 'Discounted Int Model_iUSD_1'!ntcr) / ('Discounted Int Model_iUSD_1'!ctcr - 'Discounted Int Model_iUSD_1'!ntcr)) ^ 'Discounted Int Model_iUSD_1'!exponent * ('Discounted Int Model_iUSD_1'!upper_limit_int - 'Discounted Int Model_iUSD_1'!base_int)) * 100))</f>
        <v>34.510240000000003</v>
      </c>
      <c r="J82" s="23">
        <f t="shared" si="0"/>
        <v>1</v>
      </c>
      <c r="K82" s="24">
        <f t="shared" si="1"/>
        <v>34.510240000000003</v>
      </c>
    </row>
    <row r="83" spans="1:11" ht="15.75" customHeight="1">
      <c r="A83" s="18">
        <v>45494</v>
      </c>
      <c r="B83" s="5">
        <v>1721520000</v>
      </c>
      <c r="C83" s="29">
        <v>0.93727800000000006</v>
      </c>
      <c r="D83" s="5">
        <v>0.437861</v>
      </c>
      <c r="E83" s="5">
        <v>89672862</v>
      </c>
      <c r="F83" s="5">
        <v>11503443</v>
      </c>
      <c r="G83" s="5">
        <v>3.4132609999999999</v>
      </c>
      <c r="H83" s="5">
        <v>0</v>
      </c>
      <c r="I83" s="22">
        <f>IF(G83 &lt; 'Discounted Int Model_iUSD_1'!ntcr, 'Discounted Int Model_iUSD_1'!base_int*100, IF(G83 &gt; 'Discounted Int Model_iUSD_1'!ctcr, 'Discounted Int Model_iUSD_1'!upper_limit_int*100, ('Discounted Int Model_iUSD_1'!base_int + ((G83 - 'Discounted Int Model_iUSD_1'!ntcr) / ('Discounted Int Model_iUSD_1'!ctcr - 'Discounted Int Model_iUSD_1'!ntcr)) ^ 'Discounted Int Model_iUSD_1'!exponent * ('Discounted Int Model_iUSD_1'!upper_limit_int - 'Discounted Int Model_iUSD_1'!base_int)) * 100))</f>
        <v>34.353626666666663</v>
      </c>
      <c r="J83" s="23">
        <f t="shared" si="0"/>
        <v>1</v>
      </c>
      <c r="K83" s="24">
        <f t="shared" si="1"/>
        <v>34.353626666666663</v>
      </c>
    </row>
    <row r="84" spans="1:11" ht="15.75" customHeight="1">
      <c r="A84" s="18">
        <v>45495</v>
      </c>
      <c r="B84" s="5">
        <v>1721606400</v>
      </c>
      <c r="C84" s="29">
        <v>0.96006400000000003</v>
      </c>
      <c r="D84" s="5">
        <v>0.446436</v>
      </c>
      <c r="E84" s="5">
        <v>89896299</v>
      </c>
      <c r="F84" s="5">
        <v>11547949</v>
      </c>
      <c r="G84" s="5">
        <v>3.4753310000000002</v>
      </c>
      <c r="H84" s="5">
        <v>0</v>
      </c>
      <c r="I84" s="22">
        <f>IF(G84 &lt; 'Discounted Int Model_iUSD_1'!ntcr, 'Discounted Int Model_iUSD_1'!base_int*100, IF(G84 &gt; 'Discounted Int Model_iUSD_1'!ctcr, 'Discounted Int Model_iUSD_1'!upper_limit_int*100, ('Discounted Int Model_iUSD_1'!base_int + ((G84 - 'Discounted Int Model_iUSD_1'!ntcr) / ('Discounted Int Model_iUSD_1'!ctcr - 'Discounted Int Model_iUSD_1'!ntcr)) ^ 'Discounted Int Model_iUSD_1'!exponent * ('Discounted Int Model_iUSD_1'!upper_limit_int - 'Discounted Int Model_iUSD_1'!base_int)) * 100))</f>
        <v>36.008826666666671</v>
      </c>
      <c r="J84" s="23">
        <f t="shared" si="0"/>
        <v>1</v>
      </c>
      <c r="K84" s="24">
        <f t="shared" si="1"/>
        <v>36.008826666666671</v>
      </c>
    </row>
    <row r="85" spans="1:11" ht="15.75" customHeight="1">
      <c r="A85" s="18">
        <v>45496</v>
      </c>
      <c r="B85" s="5">
        <v>1721692800</v>
      </c>
      <c r="C85" s="29">
        <v>0.92585399999999995</v>
      </c>
      <c r="D85" s="5">
        <v>0.42639700000000003</v>
      </c>
      <c r="E85" s="5">
        <v>89831790</v>
      </c>
      <c r="F85" s="5">
        <v>11543335</v>
      </c>
      <c r="G85" s="5">
        <v>3.318279</v>
      </c>
      <c r="H85" s="5">
        <v>3.4197389999999999</v>
      </c>
      <c r="I85" s="22">
        <f>IF(G85 &lt; 'Discounted Int Model_iUSD_1'!ntcr, 'Discounted Int Model_iUSD_1'!base_int*100, IF(G85 &gt; 'Discounted Int Model_iUSD_1'!ctcr, 'Discounted Int Model_iUSD_1'!upper_limit_int*100, ('Discounted Int Model_iUSD_1'!base_int + ((G85 - 'Discounted Int Model_iUSD_1'!ntcr) / ('Discounted Int Model_iUSD_1'!ctcr - 'Discounted Int Model_iUSD_1'!ntcr)) ^ 'Discounted Int Model_iUSD_1'!exponent * ('Discounted Int Model_iUSD_1'!upper_limit_int - 'Discounted Int Model_iUSD_1'!base_int)) * 100))</f>
        <v>31.820773333333335</v>
      </c>
      <c r="J85" s="23">
        <f t="shared" si="0"/>
        <v>0.99999407495494153</v>
      </c>
      <c r="K85" s="24">
        <f t="shared" si="1"/>
        <v>31.820584793817538</v>
      </c>
    </row>
    <row r="86" spans="1:11" ht="15.75" customHeight="1">
      <c r="A86" s="18">
        <v>45497</v>
      </c>
      <c r="B86" s="2">
        <v>1721779200</v>
      </c>
      <c r="C86" s="29">
        <v>0.91095400000000004</v>
      </c>
      <c r="D86" s="2">
        <v>0.41028399999999998</v>
      </c>
      <c r="E86" s="2">
        <v>89816134</v>
      </c>
      <c r="F86" s="2">
        <v>11534639</v>
      </c>
      <c r="G86" s="2">
        <v>3.1947359999999998</v>
      </c>
      <c r="H86" s="5">
        <v>20.368849999999998</v>
      </c>
      <c r="I86" s="22">
        <f>IF(G86 &lt; 'Discounted Int Model_iUSD_1'!ntcr, 'Discounted Int Model_iUSD_1'!base_int*100, IF(G86 &gt; 'Discounted Int Model_iUSD_1'!ctcr, 'Discounted Int Model_iUSD_1'!upper_limit_int*100, ('Discounted Int Model_iUSD_1'!base_int + ((G86 - 'Discounted Int Model_iUSD_1'!ntcr) / ('Discounted Int Model_iUSD_1'!ctcr - 'Discounted Int Model_iUSD_1'!ntcr)) ^ 'Discounted Int Model_iUSD_1'!exponent * ('Discounted Int Model_iUSD_1'!upper_limit_int - 'Discounted Int Model_iUSD_1'!base_int)) * 100))</f>
        <v>28.526293333333332</v>
      </c>
      <c r="J86" s="23">
        <f t="shared" si="0"/>
        <v>0.99996468229304791</v>
      </c>
      <c r="K86" s="24">
        <f t="shared" si="1"/>
        <v>28.525285850064957</v>
      </c>
    </row>
    <row r="87" spans="1:11" ht="15.75" customHeight="1">
      <c r="A87" s="18">
        <v>45498</v>
      </c>
      <c r="B87" s="2">
        <v>1721865600</v>
      </c>
      <c r="C87" s="29">
        <v>0.896899</v>
      </c>
      <c r="D87" s="2">
        <v>0.40667500000000001</v>
      </c>
      <c r="E87" s="2">
        <v>89870290</v>
      </c>
      <c r="F87" s="2">
        <v>11551213</v>
      </c>
      <c r="G87" s="2">
        <v>3.1639970000000002</v>
      </c>
      <c r="H87" s="5">
        <v>1.275069</v>
      </c>
      <c r="I87" s="22">
        <f>IF(G87 &lt; 'Discounted Int Model_iUSD_1'!ntcr, 'Discounted Int Model_iUSD_1'!base_int*100, IF(G87 &gt; 'Discounted Int Model_iUSD_1'!ctcr, 'Discounted Int Model_iUSD_1'!upper_limit_int*100, ('Discounted Int Model_iUSD_1'!base_int + ((G87 - 'Discounted Int Model_iUSD_1'!ntcr) / ('Discounted Int Model_iUSD_1'!ctcr - 'Discounted Int Model_iUSD_1'!ntcr)) ^ 'Discounted Int Model_iUSD_1'!exponent * ('Discounted Int Model_iUSD_1'!upper_limit_int - 'Discounted Int Model_iUSD_1'!base_int)) * 100))</f>
        <v>27.70658666666667</v>
      </c>
      <c r="J87" s="23">
        <f t="shared" si="0"/>
        <v>0.99999779232016583</v>
      </c>
      <c r="K87" s="24">
        <f t="shared" si="1"/>
        <v>27.706525499394012</v>
      </c>
    </row>
    <row r="88" spans="1:11" ht="15.75" customHeight="1">
      <c r="A88" s="18">
        <v>45499</v>
      </c>
      <c r="B88" s="2">
        <v>1721952000</v>
      </c>
      <c r="C88" s="29">
        <v>0.88331000000000004</v>
      </c>
      <c r="D88" s="2">
        <v>0.39463399999999998</v>
      </c>
      <c r="E88" s="2">
        <v>87195239</v>
      </c>
      <c r="F88" s="2">
        <v>11514060</v>
      </c>
      <c r="G88" s="2">
        <v>2.9885380000000001</v>
      </c>
      <c r="H88" s="5">
        <v>0.84438599999999997</v>
      </c>
      <c r="I88" s="22">
        <f>IF(G88 &lt; 'Discounted Int Model_iUSD_1'!ntcr, 'Discounted Int Model_iUSD_1'!base_int*100, IF(G88 &gt; 'Discounted Int Model_iUSD_1'!ctcr, 'Discounted Int Model_iUSD_1'!upper_limit_int*100, ('Discounted Int Model_iUSD_1'!base_int + ((G88 - 'Discounted Int Model_iUSD_1'!ntcr) / ('Discounted Int Model_iUSD_1'!ctcr - 'Discounted Int Model_iUSD_1'!ntcr)) ^ 'Discounted Int Model_iUSD_1'!exponent * ('Discounted Int Model_iUSD_1'!upper_limit_int - 'Discounted Int Model_iUSD_1'!base_int)) * 100))</f>
        <v>23.027680000000007</v>
      </c>
      <c r="J88" s="23">
        <f t="shared" si="0"/>
        <v>0.99999853329581401</v>
      </c>
      <c r="K88" s="24">
        <f t="shared" si="1"/>
        <v>23.027646225205359</v>
      </c>
    </row>
    <row r="89" spans="1:11" ht="15.75" customHeight="1">
      <c r="A89" s="18">
        <v>45500</v>
      </c>
      <c r="B89" s="2">
        <v>1722038400</v>
      </c>
      <c r="C89" s="29">
        <v>0.90967299999999995</v>
      </c>
      <c r="D89" s="2">
        <v>0.41761100000000001</v>
      </c>
      <c r="E89" s="2">
        <v>87248745</v>
      </c>
      <c r="F89" s="2">
        <v>11528906</v>
      </c>
      <c r="G89" s="2">
        <v>3.1604070000000002</v>
      </c>
      <c r="H89" s="5">
        <v>0</v>
      </c>
      <c r="I89" s="22">
        <f>IF(G89 &lt; 'Discounted Int Model_iUSD_1'!ntcr, 'Discounted Int Model_iUSD_1'!base_int*100, IF(G89 &gt; 'Discounted Int Model_iUSD_1'!ctcr, 'Discounted Int Model_iUSD_1'!upper_limit_int*100, ('Discounted Int Model_iUSD_1'!base_int + ((G89 - 'Discounted Int Model_iUSD_1'!ntcr) / ('Discounted Int Model_iUSD_1'!ctcr - 'Discounted Int Model_iUSD_1'!ntcr)) ^ 'Discounted Int Model_iUSD_1'!exponent * ('Discounted Int Model_iUSD_1'!upper_limit_int - 'Discounted Int Model_iUSD_1'!base_int)) * 100))</f>
        <v>27.610853333333342</v>
      </c>
      <c r="J89" s="23">
        <f t="shared" si="0"/>
        <v>1</v>
      </c>
      <c r="K89" s="24">
        <f t="shared" si="1"/>
        <v>27.610853333333342</v>
      </c>
    </row>
    <row r="90" spans="1:11" ht="15.75" customHeight="1">
      <c r="A90" s="18">
        <v>45501</v>
      </c>
      <c r="B90" s="2">
        <v>1722124800</v>
      </c>
      <c r="C90" s="29">
        <v>0.89199499999999998</v>
      </c>
      <c r="D90" s="2">
        <v>0.418518</v>
      </c>
      <c r="E90" s="2">
        <v>87251382</v>
      </c>
      <c r="F90" s="2">
        <v>11534779</v>
      </c>
      <c r="G90" s="2">
        <v>3.1657540000000002</v>
      </c>
      <c r="H90" s="5">
        <v>0</v>
      </c>
      <c r="I90" s="22">
        <f>IF(G90 &lt; 'Discounted Int Model_iUSD_1'!ntcr, 'Discounted Int Model_iUSD_1'!base_int*100, IF(G90 &gt; 'Discounted Int Model_iUSD_1'!ctcr, 'Discounted Int Model_iUSD_1'!upper_limit_int*100, ('Discounted Int Model_iUSD_1'!base_int + ((G90 - 'Discounted Int Model_iUSD_1'!ntcr) / ('Discounted Int Model_iUSD_1'!ctcr - 'Discounted Int Model_iUSD_1'!ntcr)) ^ 'Discounted Int Model_iUSD_1'!exponent * ('Discounted Int Model_iUSD_1'!upper_limit_int - 'Discounted Int Model_iUSD_1'!base_int)) * 100))</f>
        <v>27.753440000000008</v>
      </c>
      <c r="J90" s="23">
        <f t="shared" si="0"/>
        <v>1</v>
      </c>
      <c r="K90" s="24">
        <f t="shared" si="1"/>
        <v>27.753440000000008</v>
      </c>
    </row>
    <row r="91" spans="1:11" ht="15.75" customHeight="1">
      <c r="A91" s="18">
        <v>45502</v>
      </c>
      <c r="B91" s="2">
        <v>1722211200</v>
      </c>
      <c r="C91" s="29">
        <v>0.87478</v>
      </c>
      <c r="D91" s="2">
        <v>0.40743299999999999</v>
      </c>
      <c r="E91" s="2">
        <v>87071865</v>
      </c>
      <c r="F91" s="2">
        <v>11511352</v>
      </c>
      <c r="G91" s="2">
        <v>3.081823</v>
      </c>
      <c r="H91" s="5">
        <v>2.8569979999999999</v>
      </c>
      <c r="I91" s="22">
        <f>IF(G91 &lt; 'Discounted Int Model_iUSD_1'!ntcr, 'Discounted Int Model_iUSD_1'!base_int*100, IF(G91 &gt; 'Discounted Int Model_iUSD_1'!ctcr, 'Discounted Int Model_iUSD_1'!upper_limit_int*100, ('Discounted Int Model_iUSD_1'!base_int + ((G91 - 'Discounted Int Model_iUSD_1'!ntcr) / ('Discounted Int Model_iUSD_1'!ctcr - 'Discounted Int Model_iUSD_1'!ntcr)) ^ 'Discounted Int Model_iUSD_1'!exponent * ('Discounted Int Model_iUSD_1'!upper_limit_int - 'Discounted Int Model_iUSD_1'!base_int)) * 100))</f>
        <v>25.515280000000001</v>
      </c>
      <c r="J91" s="23">
        <f t="shared" si="0"/>
        <v>0.99999503620773655</v>
      </c>
      <c r="K91" s="24">
        <f t="shared" si="1"/>
        <v>25.515153347450536</v>
      </c>
    </row>
    <row r="92" spans="1:11" ht="15.75" customHeight="1">
      <c r="A92" s="18">
        <v>45503</v>
      </c>
      <c r="B92" s="2">
        <v>1722297600</v>
      </c>
      <c r="C92" s="29">
        <v>0.86826700000000001</v>
      </c>
      <c r="D92" s="2">
        <v>0.40390599999999999</v>
      </c>
      <c r="E92" s="2">
        <v>87307715</v>
      </c>
      <c r="F92" s="2">
        <v>11553702</v>
      </c>
      <c r="G92" s="2">
        <v>3.0521910000000001</v>
      </c>
      <c r="H92" s="5">
        <v>5.4897080000000003</v>
      </c>
      <c r="I92" s="22">
        <f>IF(G92 &lt; 'Discounted Int Model_iUSD_1'!ntcr, 'Discounted Int Model_iUSD_1'!base_int*100, IF(G92 &gt; 'Discounted Int Model_iUSD_1'!ctcr, 'Discounted Int Model_iUSD_1'!upper_limit_int*100, ('Discounted Int Model_iUSD_1'!base_int + ((G92 - 'Discounted Int Model_iUSD_1'!ntcr) / ('Discounted Int Model_iUSD_1'!ctcr - 'Discounted Int Model_iUSD_1'!ntcr)) ^ 'Discounted Int Model_iUSD_1'!exponent * ('Discounted Int Model_iUSD_1'!upper_limit_int - 'Discounted Int Model_iUSD_1'!base_int)) * 100))</f>
        <v>24.725093333333337</v>
      </c>
      <c r="J92" s="23">
        <f t="shared" si="0"/>
        <v>0.99999049705799925</v>
      </c>
      <c r="K92" s="24">
        <f t="shared" si="1"/>
        <v>24.724858372205428</v>
      </c>
    </row>
    <row r="93" spans="1:11" ht="15.75" customHeight="1">
      <c r="A93" s="18">
        <v>45504</v>
      </c>
      <c r="B93" s="2">
        <v>1722384000</v>
      </c>
      <c r="C93" s="29">
        <v>0.86342799999999997</v>
      </c>
      <c r="D93" s="2">
        <v>0.40148400000000001</v>
      </c>
      <c r="E93" s="2">
        <v>87405718</v>
      </c>
      <c r="F93" s="2">
        <v>11569588</v>
      </c>
      <c r="G93" s="2">
        <v>3.0331239999999999</v>
      </c>
      <c r="H93" s="5">
        <v>0</v>
      </c>
      <c r="I93" s="22">
        <f>IF(G93 &lt; 'Discounted Int Model_iUSD_1'!ntcr, 'Discounted Int Model_iUSD_1'!base_int*100, IF(G93 &gt; 'Discounted Int Model_iUSD_1'!ctcr, 'Discounted Int Model_iUSD_1'!upper_limit_int*100, ('Discounted Int Model_iUSD_1'!base_int + ((G93 - 'Discounted Int Model_iUSD_1'!ntcr) / ('Discounted Int Model_iUSD_1'!ctcr - 'Discounted Int Model_iUSD_1'!ntcr)) ^ 'Discounted Int Model_iUSD_1'!exponent * ('Discounted Int Model_iUSD_1'!upper_limit_int - 'Discounted Int Model_iUSD_1'!base_int)) * 100))</f>
        <v>24.216640000000002</v>
      </c>
      <c r="J93" s="23">
        <f t="shared" si="0"/>
        <v>1</v>
      </c>
      <c r="K93" s="24">
        <f t="shared" si="1"/>
        <v>24.216640000000002</v>
      </c>
    </row>
    <row r="94" spans="1:11" ht="15.75" customHeight="1">
      <c r="A94" s="18">
        <v>45505</v>
      </c>
      <c r="B94" s="2">
        <v>1722470400</v>
      </c>
      <c r="C94" s="29">
        <v>0.83712500000000001</v>
      </c>
      <c r="D94" s="2">
        <v>0.388714</v>
      </c>
      <c r="E94" s="2">
        <v>87356387</v>
      </c>
      <c r="F94" s="2">
        <v>11552797</v>
      </c>
      <c r="G94" s="2">
        <v>2.9392580000000001</v>
      </c>
      <c r="H94" s="5">
        <v>2.0782379999999998</v>
      </c>
      <c r="I94" s="22">
        <f>IF(G94 &lt; 'Discounted Int Model_iUSD_1'!ntcr, 'Discounted Int Model_iUSD_1'!base_int*100, IF(G94 &gt; 'Discounted Int Model_iUSD_1'!ctcr, 'Discounted Int Model_iUSD_1'!upper_limit_int*100, ('Discounted Int Model_iUSD_1'!base_int + ((G94 - 'Discounted Int Model_iUSD_1'!ntcr) / ('Discounted Int Model_iUSD_1'!ctcr - 'Discounted Int Model_iUSD_1'!ntcr)) ^ 'Discounted Int Model_iUSD_1'!exponent * ('Discounted Int Model_iUSD_1'!upper_limit_int - 'Discounted Int Model_iUSD_1'!base_int)) * 100))</f>
        <v>21.713546666666673</v>
      </c>
      <c r="J94" s="23">
        <f t="shared" si="0"/>
        <v>0.99999640219074226</v>
      </c>
      <c r="K94" s="24">
        <f t="shared" si="1"/>
        <v>21.713468545467457</v>
      </c>
    </row>
    <row r="95" spans="1:11" ht="15.75" customHeight="1">
      <c r="A95" s="18">
        <v>45506</v>
      </c>
      <c r="B95" s="5">
        <v>1722556800</v>
      </c>
      <c r="C95" s="29">
        <v>0.85923499999999997</v>
      </c>
      <c r="D95" s="5">
        <v>0.39226299999999997</v>
      </c>
      <c r="E95" s="5">
        <v>87657643</v>
      </c>
      <c r="F95" s="5">
        <v>11535780</v>
      </c>
      <c r="G95" s="5">
        <v>2.9807130000000002</v>
      </c>
      <c r="H95" s="5">
        <v>0</v>
      </c>
      <c r="I95" s="22">
        <f>IF(G95 &lt; 'Discounted Int Model_iUSD_1'!ntcr, 'Discounted Int Model_iUSD_1'!base_int*100, IF(G95 &gt; 'Discounted Int Model_iUSD_1'!ctcr, 'Discounted Int Model_iUSD_1'!upper_limit_int*100, ('Discounted Int Model_iUSD_1'!base_int + ((G95 - 'Discounted Int Model_iUSD_1'!ntcr) / ('Discounted Int Model_iUSD_1'!ctcr - 'Discounted Int Model_iUSD_1'!ntcr)) ^ 'Discounted Int Model_iUSD_1'!exponent * ('Discounted Int Model_iUSD_1'!upper_limit_int - 'Discounted Int Model_iUSD_1'!base_int)) * 100))</f>
        <v>22.819013333333338</v>
      </c>
      <c r="J95" s="23">
        <f t="shared" si="0"/>
        <v>1</v>
      </c>
      <c r="K95" s="24">
        <f t="shared" si="1"/>
        <v>22.819013333333338</v>
      </c>
    </row>
    <row r="96" spans="1:11" ht="15.75" customHeight="1">
      <c r="A96" s="18">
        <v>45507</v>
      </c>
      <c r="B96" s="5">
        <v>1722643200</v>
      </c>
      <c r="C96" s="29">
        <v>0.84196099999999996</v>
      </c>
      <c r="D96" s="5">
        <v>0.36398200000000003</v>
      </c>
      <c r="E96" s="5">
        <v>87722076</v>
      </c>
      <c r="F96" s="5">
        <v>11509117</v>
      </c>
      <c r="G96" s="5">
        <v>2.7742580000000001</v>
      </c>
      <c r="H96" s="5">
        <v>2.9773000000000001E-2</v>
      </c>
      <c r="I96" s="22">
        <f>IF(G96 &lt; 'Discounted Int Model_iUSD_1'!ntcr, 'Discounted Int Model_iUSD_1'!base_int*100, IF(G96 &gt; 'Discounted Int Model_iUSD_1'!ctcr, 'Discounted Int Model_iUSD_1'!upper_limit_int*100, ('Discounted Int Model_iUSD_1'!base_int + ((G96 - 'Discounted Int Model_iUSD_1'!ntcr) / ('Discounted Int Model_iUSD_1'!ctcr - 'Discounted Int Model_iUSD_1'!ntcr)) ^ 'Discounted Int Model_iUSD_1'!exponent * ('Discounted Int Model_iUSD_1'!upper_limit_int - 'Discounted Int Model_iUSD_1'!base_int)) * 100))</f>
        <v>17.313546666666667</v>
      </c>
      <c r="J96" s="23">
        <f t="shared" si="0"/>
        <v>0.99999994826188665</v>
      </c>
      <c r="K96" s="24">
        <f t="shared" si="1"/>
        <v>17.313545770896429</v>
      </c>
    </row>
    <row r="97" spans="1:11" ht="15.75" customHeight="1">
      <c r="A97" s="18">
        <v>45508</v>
      </c>
      <c r="B97" s="5">
        <v>1722729600</v>
      </c>
      <c r="C97" s="29">
        <v>0.86012699999999997</v>
      </c>
      <c r="D97" s="5">
        <v>0.36400100000000002</v>
      </c>
      <c r="E97" s="5">
        <v>87613497</v>
      </c>
      <c r="F97" s="5">
        <v>11479606</v>
      </c>
      <c r="G97" s="5">
        <v>2.778092</v>
      </c>
      <c r="H97" s="5">
        <v>2.1477E-2</v>
      </c>
      <c r="I97" s="22">
        <f>IF(G97 &lt; 'Discounted Int Model_iUSD_1'!ntcr, 'Discounted Int Model_iUSD_1'!base_int*100, IF(G97 &gt; 'Discounted Int Model_iUSD_1'!ctcr, 'Discounted Int Model_iUSD_1'!upper_limit_int*100, ('Discounted Int Model_iUSD_1'!base_int + ((G97 - 'Discounted Int Model_iUSD_1'!ntcr) / ('Discounted Int Model_iUSD_1'!ctcr - 'Discounted Int Model_iUSD_1'!ntcr)) ^ 'Discounted Int Model_iUSD_1'!exponent * ('Discounted Int Model_iUSD_1'!upper_limit_int - 'Discounted Int Model_iUSD_1'!base_int)) * 100))</f>
        <v>17.415786666666666</v>
      </c>
      <c r="J97" s="23">
        <f t="shared" si="0"/>
        <v>0.99999996258233947</v>
      </c>
      <c r="K97" s="24">
        <f t="shared" si="1"/>
        <v>17.415786015008674</v>
      </c>
    </row>
    <row r="98" spans="1:11" ht="15.75" customHeight="1">
      <c r="A98" s="18">
        <v>45509</v>
      </c>
      <c r="B98" s="5">
        <v>1722816000</v>
      </c>
      <c r="C98" s="29">
        <v>0.827847</v>
      </c>
      <c r="D98" s="5">
        <v>0.34344000000000002</v>
      </c>
      <c r="E98" s="5">
        <v>88194652</v>
      </c>
      <c r="F98" s="5">
        <v>11463739</v>
      </c>
      <c r="G98" s="5">
        <v>2.642207</v>
      </c>
      <c r="H98" s="5">
        <v>0.248914</v>
      </c>
      <c r="I98" s="22">
        <f>IF(G98 &lt; 'Discounted Int Model_iUSD_1'!ntcr, 'Discounted Int Model_iUSD_1'!base_int*100, IF(G98 &gt; 'Discounted Int Model_iUSD_1'!ctcr, 'Discounted Int Model_iUSD_1'!upper_limit_int*100, ('Discounted Int Model_iUSD_1'!base_int + ((G98 - 'Discounted Int Model_iUSD_1'!ntcr) / ('Discounted Int Model_iUSD_1'!ctcr - 'Discounted Int Model_iUSD_1'!ntcr)) ^ 'Discounted Int Model_iUSD_1'!exponent * ('Discounted Int Model_iUSD_1'!upper_limit_int - 'Discounted Int Model_iUSD_1'!base_int)) * 100))</f>
        <v>13.792186666666668</v>
      </c>
      <c r="J98" s="23">
        <f t="shared" si="0"/>
        <v>0.99999956573679849</v>
      </c>
      <c r="K98" s="24">
        <f t="shared" si="1"/>
        <v>13.792180677227529</v>
      </c>
    </row>
    <row r="99" spans="1:11" ht="15.75" customHeight="1">
      <c r="A99" s="18">
        <v>45510</v>
      </c>
      <c r="B99" s="5">
        <v>1722902400</v>
      </c>
      <c r="C99" s="29">
        <v>0.92020500000000005</v>
      </c>
      <c r="D99" s="5">
        <v>0.31408599999999998</v>
      </c>
      <c r="E99" s="5">
        <v>87459658</v>
      </c>
      <c r="F99" s="5">
        <v>10153552</v>
      </c>
      <c r="G99" s="5">
        <v>2.7054429999999998</v>
      </c>
      <c r="H99" s="5">
        <v>5.2125060000000003</v>
      </c>
      <c r="I99" s="22">
        <f>IF(G99 &lt; 'Discounted Int Model_iUSD_1'!ntcr, 'Discounted Int Model_iUSD_1'!base_int*100, IF(G99 &gt; 'Discounted Int Model_iUSD_1'!ctcr, 'Discounted Int Model_iUSD_1'!upper_limit_int*100, ('Discounted Int Model_iUSD_1'!base_int + ((G99 - 'Discounted Int Model_iUSD_1'!ntcr) / ('Discounted Int Model_iUSD_1'!ctcr - 'Discounted Int Model_iUSD_1'!ntcr)) ^ 'Discounted Int Model_iUSD_1'!exponent * ('Discounted Int Model_iUSD_1'!upper_limit_int - 'Discounted Int Model_iUSD_1'!base_int)) * 100))</f>
        <v>15.478479999999998</v>
      </c>
      <c r="J99" s="23">
        <f t="shared" si="0"/>
        <v>0.99998973264528512</v>
      </c>
      <c r="K99" s="24">
        <f t="shared" si="1"/>
        <v>15.478321076955391</v>
      </c>
    </row>
    <row r="100" spans="1:11" ht="15.75" customHeight="1">
      <c r="A100" s="18"/>
      <c r="K100" s="33"/>
    </row>
    <row r="101" spans="1:11" ht="15.75" customHeight="1">
      <c r="A101" s="18"/>
      <c r="K101" s="33"/>
    </row>
    <row r="102" spans="1:11" ht="15.75" customHeight="1">
      <c r="K102" s="33"/>
    </row>
    <row r="103" spans="1:11" ht="15.75" customHeight="1">
      <c r="K103" s="33"/>
    </row>
    <row r="104" spans="1:11" ht="15.75" customHeight="1">
      <c r="K104" s="33"/>
    </row>
    <row r="105" spans="1:11" ht="15.75" customHeight="1">
      <c r="K105" s="33"/>
    </row>
    <row r="106" spans="1:11" ht="15.75" customHeight="1">
      <c r="K106" s="33"/>
    </row>
    <row r="107" spans="1:11" ht="15.75" customHeight="1">
      <c r="K107" s="33"/>
    </row>
    <row r="108" spans="1:11" ht="15.75" customHeight="1">
      <c r="K108" s="33"/>
    </row>
    <row r="109" spans="1:11" ht="15.75" customHeight="1">
      <c r="K109" s="33"/>
    </row>
    <row r="110" spans="1:11" ht="15.75" customHeight="1">
      <c r="K110" s="33"/>
    </row>
    <row r="111" spans="1:11" ht="15.75" customHeight="1">
      <c r="K111" s="33"/>
    </row>
    <row r="112" spans="1:11" ht="15.75" customHeight="1">
      <c r="K112" s="33"/>
    </row>
    <row r="113" spans="11:11" ht="15.75" customHeight="1">
      <c r="K113" s="33"/>
    </row>
    <row r="114" spans="11:11" ht="15.75" customHeight="1">
      <c r="K114" s="33"/>
    </row>
    <row r="115" spans="11:11" ht="15.75" customHeight="1">
      <c r="K115" s="33"/>
    </row>
    <row r="116" spans="11:11" ht="15.75" customHeight="1">
      <c r="K116" s="33"/>
    </row>
    <row r="117" spans="11:11" ht="15.75" customHeight="1">
      <c r="K117" s="33"/>
    </row>
    <row r="118" spans="11:11" ht="15.75" customHeight="1">
      <c r="K118" s="33"/>
    </row>
    <row r="119" spans="11:11" ht="15.75" customHeight="1">
      <c r="K119" s="33"/>
    </row>
    <row r="120" spans="11:11" ht="15.75" customHeight="1">
      <c r="K120" s="33"/>
    </row>
    <row r="121" spans="11:11" ht="15.75" customHeight="1">
      <c r="K121" s="33"/>
    </row>
    <row r="122" spans="11:11" ht="15.75" customHeight="1">
      <c r="K122" s="33"/>
    </row>
    <row r="123" spans="11:11" ht="15.75" customHeight="1">
      <c r="K123" s="33"/>
    </row>
    <row r="124" spans="11:11" ht="15.75" customHeight="1">
      <c r="K124" s="33"/>
    </row>
    <row r="125" spans="11:11" ht="15.75" customHeight="1">
      <c r="K125" s="33"/>
    </row>
    <row r="126" spans="11:11" ht="15.75" customHeight="1">
      <c r="K126" s="33"/>
    </row>
    <row r="127" spans="11:11" ht="15.75" customHeight="1">
      <c r="K127" s="33"/>
    </row>
    <row r="128" spans="11:11" ht="15.75" customHeight="1">
      <c r="K128" s="33"/>
    </row>
    <row r="129" spans="11:11" ht="15.75" customHeight="1">
      <c r="K129" s="33"/>
    </row>
    <row r="130" spans="11:11" ht="15.75" customHeight="1">
      <c r="K130" s="33"/>
    </row>
    <row r="131" spans="11:11" ht="15.75" customHeight="1">
      <c r="K131" s="33"/>
    </row>
    <row r="132" spans="11:11" ht="15.75" customHeight="1">
      <c r="K132" s="33"/>
    </row>
    <row r="133" spans="11:11" ht="15.75" customHeight="1">
      <c r="K133" s="33"/>
    </row>
    <row r="134" spans="11:11" ht="15.75" customHeight="1">
      <c r="K134" s="33"/>
    </row>
    <row r="135" spans="11:11" ht="15.75" customHeight="1">
      <c r="K135" s="33"/>
    </row>
    <row r="136" spans="11:11" ht="15.75" customHeight="1">
      <c r="K136" s="33"/>
    </row>
    <row r="137" spans="11:11" ht="15.75" customHeight="1">
      <c r="K137" s="33"/>
    </row>
    <row r="138" spans="11:11" ht="15.75" customHeight="1">
      <c r="K138" s="33"/>
    </row>
    <row r="139" spans="11:11" ht="15.75" customHeight="1">
      <c r="K139" s="33"/>
    </row>
    <row r="140" spans="11:11" ht="15.75" customHeight="1">
      <c r="K140" s="33"/>
    </row>
    <row r="141" spans="11:11" ht="15.75" customHeight="1">
      <c r="K141" s="33"/>
    </row>
    <row r="142" spans="11:11" ht="15.75" customHeight="1">
      <c r="K142" s="33"/>
    </row>
    <row r="143" spans="11:11" ht="15.75" customHeight="1">
      <c r="K143" s="33"/>
    </row>
    <row r="144" spans="11:11" ht="15.75" customHeight="1">
      <c r="K144" s="33"/>
    </row>
    <row r="145" spans="11:11" ht="15.75" customHeight="1">
      <c r="K145" s="33"/>
    </row>
    <row r="146" spans="11:11" ht="15.75" customHeight="1">
      <c r="K146" s="33"/>
    </row>
    <row r="147" spans="11:11" ht="15.75" customHeight="1">
      <c r="K147" s="33"/>
    </row>
    <row r="148" spans="11:11" ht="15.75" customHeight="1">
      <c r="K148" s="33"/>
    </row>
    <row r="149" spans="11:11" ht="15.75" customHeight="1">
      <c r="K149" s="33"/>
    </row>
    <row r="150" spans="11:11" ht="15.75" customHeight="1">
      <c r="K150" s="33"/>
    </row>
    <row r="151" spans="11:11" ht="15.75" customHeight="1">
      <c r="K151" s="33"/>
    </row>
    <row r="152" spans="11:11" ht="15.75" customHeight="1">
      <c r="K152" s="33"/>
    </row>
    <row r="153" spans="11:11" ht="15.75" customHeight="1">
      <c r="K153" s="33"/>
    </row>
    <row r="154" spans="11:11" ht="15.75" customHeight="1">
      <c r="K154" s="33"/>
    </row>
    <row r="155" spans="11:11" ht="15.75" customHeight="1">
      <c r="K155" s="33"/>
    </row>
    <row r="156" spans="11:11" ht="15.75" customHeight="1">
      <c r="K156" s="33"/>
    </row>
    <row r="157" spans="11:11" ht="15.75" customHeight="1">
      <c r="K157" s="33"/>
    </row>
    <row r="158" spans="11:11" ht="15.75" customHeight="1">
      <c r="K158" s="33"/>
    </row>
    <row r="159" spans="11:11" ht="15.75" customHeight="1">
      <c r="K159" s="33"/>
    </row>
    <row r="160" spans="11:11" ht="15.75" customHeight="1">
      <c r="K160" s="33"/>
    </row>
    <row r="161" spans="11:11" ht="15.75" customHeight="1">
      <c r="K161" s="33"/>
    </row>
    <row r="162" spans="11:11" ht="15.75" customHeight="1">
      <c r="K162" s="33"/>
    </row>
    <row r="163" spans="11:11" ht="15.75" customHeight="1">
      <c r="K163" s="33"/>
    </row>
    <row r="164" spans="11:11" ht="15.75" customHeight="1">
      <c r="K164" s="33"/>
    </row>
    <row r="165" spans="11:11" ht="15.75" customHeight="1">
      <c r="K165" s="33"/>
    </row>
    <row r="166" spans="11:11" ht="15.75" customHeight="1">
      <c r="K166" s="33"/>
    </row>
    <row r="167" spans="11:11" ht="15.75" customHeight="1">
      <c r="K167" s="33"/>
    </row>
    <row r="168" spans="11:11" ht="15.75" customHeight="1">
      <c r="K168" s="33"/>
    </row>
    <row r="169" spans="11:11" ht="15.75" customHeight="1">
      <c r="K169" s="33"/>
    </row>
    <row r="170" spans="11:11" ht="15.75" customHeight="1">
      <c r="K170" s="33"/>
    </row>
    <row r="171" spans="11:11" ht="15.75" customHeight="1">
      <c r="K171" s="33"/>
    </row>
    <row r="172" spans="11:11" ht="15.75" customHeight="1">
      <c r="K172" s="33"/>
    </row>
    <row r="173" spans="11:11" ht="15.75" customHeight="1">
      <c r="K173" s="33"/>
    </row>
    <row r="174" spans="11:11" ht="15.75" customHeight="1">
      <c r="K174" s="33"/>
    </row>
    <row r="175" spans="11:11" ht="15.75" customHeight="1">
      <c r="K175" s="33"/>
    </row>
    <row r="176" spans="11:11" ht="15.75" customHeight="1">
      <c r="K176" s="33"/>
    </row>
    <row r="177" spans="11:11" ht="15.75" customHeight="1">
      <c r="K177" s="33"/>
    </row>
    <row r="178" spans="11:11" ht="15.75" customHeight="1">
      <c r="K178" s="33"/>
    </row>
    <row r="179" spans="11:11" ht="15.75" customHeight="1">
      <c r="K179" s="33"/>
    </row>
    <row r="180" spans="11:11" ht="15.75" customHeight="1">
      <c r="K180" s="33"/>
    </row>
    <row r="181" spans="11:11" ht="15.75" customHeight="1">
      <c r="K181" s="33"/>
    </row>
    <row r="182" spans="11:11" ht="15.75" customHeight="1">
      <c r="K182" s="33"/>
    </row>
    <row r="183" spans="11:11" ht="15.75" customHeight="1">
      <c r="K183" s="33"/>
    </row>
    <row r="184" spans="11:11" ht="15.75" customHeight="1">
      <c r="K184" s="33"/>
    </row>
    <row r="185" spans="11:11" ht="15.75" customHeight="1">
      <c r="K185" s="33"/>
    </row>
    <row r="186" spans="11:11" ht="15.75" customHeight="1">
      <c r="K186" s="33"/>
    </row>
    <row r="187" spans="11:11" ht="15.75" customHeight="1">
      <c r="K187" s="33"/>
    </row>
    <row r="188" spans="11:11" ht="15.75" customHeight="1">
      <c r="K188" s="33"/>
    </row>
    <row r="189" spans="11:11" ht="15.75" customHeight="1">
      <c r="K189" s="33"/>
    </row>
    <row r="190" spans="11:11" ht="15.75" customHeight="1">
      <c r="K190" s="33"/>
    </row>
    <row r="191" spans="11:11" ht="15.75" customHeight="1">
      <c r="K191" s="33"/>
    </row>
    <row r="192" spans="11:11" ht="15.75" customHeight="1">
      <c r="K192" s="33"/>
    </row>
    <row r="193" spans="11:11" ht="15.75" customHeight="1">
      <c r="K193" s="33"/>
    </row>
    <row r="194" spans="11:11" ht="15.75" customHeight="1">
      <c r="K194" s="33"/>
    </row>
    <row r="195" spans="11:11" ht="15.75" customHeight="1">
      <c r="K195" s="33"/>
    </row>
    <row r="196" spans="11:11" ht="15.75" customHeight="1">
      <c r="K196" s="33"/>
    </row>
    <row r="197" spans="11:11" ht="15.75" customHeight="1">
      <c r="K197" s="33"/>
    </row>
    <row r="198" spans="11:11" ht="15.75" customHeight="1">
      <c r="K198" s="33"/>
    </row>
    <row r="199" spans="11:11" ht="15.75" customHeight="1">
      <c r="K199" s="33"/>
    </row>
    <row r="200" spans="11:11" ht="15.75" customHeight="1">
      <c r="K200" s="33"/>
    </row>
    <row r="201" spans="11:11" ht="15.75" customHeight="1">
      <c r="K201" s="33"/>
    </row>
    <row r="202" spans="11:11" ht="15.75" customHeight="1">
      <c r="K202" s="33"/>
    </row>
    <row r="203" spans="11:11" ht="15.75" customHeight="1">
      <c r="K203" s="33"/>
    </row>
    <row r="204" spans="11:11" ht="15.75" customHeight="1">
      <c r="K204" s="33"/>
    </row>
    <row r="205" spans="11:11" ht="15.75" customHeight="1">
      <c r="K205" s="33"/>
    </row>
    <row r="206" spans="11:11" ht="15.75" customHeight="1">
      <c r="K206" s="33"/>
    </row>
    <row r="207" spans="11:11" ht="15.75" customHeight="1">
      <c r="K207" s="33"/>
    </row>
    <row r="208" spans="11:11" ht="15.75" customHeight="1">
      <c r="K208" s="33"/>
    </row>
    <row r="209" spans="11:11" ht="15.75" customHeight="1">
      <c r="K209" s="33"/>
    </row>
    <row r="210" spans="11:11" ht="15.75" customHeight="1">
      <c r="K210" s="33"/>
    </row>
    <row r="211" spans="11:11" ht="15.75" customHeight="1">
      <c r="K211" s="33"/>
    </row>
    <row r="212" spans="11:11" ht="15.75" customHeight="1">
      <c r="K212" s="33"/>
    </row>
    <row r="213" spans="11:11" ht="15.75" customHeight="1">
      <c r="K213" s="33"/>
    </row>
    <row r="214" spans="11:11" ht="15.75" customHeight="1">
      <c r="K214" s="33"/>
    </row>
    <row r="215" spans="11:11" ht="15.75" customHeight="1">
      <c r="K215" s="33"/>
    </row>
    <row r="216" spans="11:11" ht="15.75" customHeight="1">
      <c r="K216" s="33"/>
    </row>
    <row r="217" spans="11:11" ht="15.75" customHeight="1">
      <c r="K217" s="33"/>
    </row>
    <row r="218" spans="11:11" ht="15.75" customHeight="1">
      <c r="K218" s="33"/>
    </row>
    <row r="219" spans="11:11" ht="15.75" customHeight="1">
      <c r="K219" s="33"/>
    </row>
    <row r="220" spans="11:11" ht="15.75" customHeight="1">
      <c r="K220" s="33"/>
    </row>
    <row r="221" spans="11:11" ht="15.75" customHeight="1">
      <c r="K221" s="33"/>
    </row>
    <row r="222" spans="11:11" ht="15.75" customHeight="1">
      <c r="K222" s="33"/>
    </row>
    <row r="223" spans="11:11" ht="15.75" customHeight="1">
      <c r="K223" s="33"/>
    </row>
    <row r="224" spans="11:11" ht="15.75" customHeight="1">
      <c r="K224" s="33"/>
    </row>
    <row r="225" spans="11:11" ht="15.75" customHeight="1">
      <c r="K225" s="33"/>
    </row>
    <row r="226" spans="11:11" ht="15.75" customHeight="1">
      <c r="K226" s="33"/>
    </row>
    <row r="227" spans="11:11" ht="15.75" customHeight="1">
      <c r="K227" s="33"/>
    </row>
    <row r="228" spans="11:11" ht="15.75" customHeight="1">
      <c r="K228" s="33"/>
    </row>
    <row r="229" spans="11:11" ht="15.75" customHeight="1">
      <c r="K229" s="33"/>
    </row>
    <row r="230" spans="11:11" ht="15.75" customHeight="1">
      <c r="K230" s="33"/>
    </row>
    <row r="231" spans="11:11" ht="15.75" customHeight="1">
      <c r="K231" s="33"/>
    </row>
    <row r="232" spans="11:11" ht="15.75" customHeight="1">
      <c r="K232" s="33"/>
    </row>
    <row r="233" spans="11:11" ht="15.75" customHeight="1">
      <c r="K233" s="33"/>
    </row>
    <row r="234" spans="11:11" ht="15.75" customHeight="1">
      <c r="K234" s="33"/>
    </row>
    <row r="235" spans="11:11" ht="15.75" customHeight="1">
      <c r="K235" s="33"/>
    </row>
    <row r="236" spans="11:11" ht="15.75" customHeight="1">
      <c r="K236" s="33"/>
    </row>
    <row r="237" spans="11:11" ht="15.75" customHeight="1">
      <c r="K237" s="33"/>
    </row>
    <row r="238" spans="11:11" ht="15.75" customHeight="1">
      <c r="K238" s="33"/>
    </row>
    <row r="239" spans="11:11" ht="15.75" customHeight="1">
      <c r="K239" s="33"/>
    </row>
    <row r="240" spans="11:11" ht="15.75" customHeight="1">
      <c r="K240" s="33"/>
    </row>
    <row r="241" spans="11:11" ht="15.75" customHeight="1">
      <c r="K241" s="33"/>
    </row>
    <row r="242" spans="11:11" ht="15.75" customHeight="1">
      <c r="K242" s="33"/>
    </row>
    <row r="243" spans="11:11" ht="15.75" customHeight="1">
      <c r="K243" s="33"/>
    </row>
    <row r="244" spans="11:11" ht="15.75" customHeight="1">
      <c r="K244" s="33"/>
    </row>
    <row r="245" spans="11:11" ht="15.75" customHeight="1">
      <c r="K245" s="33"/>
    </row>
    <row r="246" spans="11:11" ht="15.75" customHeight="1">
      <c r="K246" s="33"/>
    </row>
    <row r="247" spans="11:11" ht="15.75" customHeight="1">
      <c r="K247" s="33"/>
    </row>
    <row r="248" spans="11:11" ht="15.75" customHeight="1">
      <c r="K248" s="33"/>
    </row>
    <row r="249" spans="11:11" ht="15.75" customHeight="1">
      <c r="K249" s="33"/>
    </row>
    <row r="250" spans="11:11" ht="15.75" customHeight="1">
      <c r="K250" s="33"/>
    </row>
    <row r="251" spans="11:11" ht="15.75" customHeight="1">
      <c r="K251" s="33"/>
    </row>
    <row r="252" spans="11:11" ht="15.75" customHeight="1">
      <c r="K252" s="33"/>
    </row>
    <row r="253" spans="11:11" ht="15.75" customHeight="1">
      <c r="K253" s="33"/>
    </row>
    <row r="254" spans="11:11" ht="15.75" customHeight="1">
      <c r="K254" s="33"/>
    </row>
    <row r="255" spans="11:11" ht="15.75" customHeight="1">
      <c r="K255" s="33"/>
    </row>
    <row r="256" spans="11:11" ht="15.75" customHeight="1">
      <c r="K256" s="33"/>
    </row>
    <row r="257" spans="11:11" ht="15.75" customHeight="1">
      <c r="K257" s="33"/>
    </row>
    <row r="258" spans="11:11" ht="15.75" customHeight="1">
      <c r="K258" s="33"/>
    </row>
    <row r="259" spans="11:11" ht="15.75" customHeight="1">
      <c r="K259" s="33"/>
    </row>
    <row r="260" spans="11:11" ht="15.75" customHeight="1">
      <c r="K260" s="33"/>
    </row>
    <row r="261" spans="11:11" ht="15.75" customHeight="1">
      <c r="K261" s="33"/>
    </row>
    <row r="262" spans="11:11" ht="15.75" customHeight="1">
      <c r="K262" s="33"/>
    </row>
    <row r="263" spans="11:11" ht="15.75" customHeight="1">
      <c r="K263" s="33"/>
    </row>
    <row r="264" spans="11:11" ht="15.75" customHeight="1">
      <c r="K264" s="33"/>
    </row>
    <row r="265" spans="11:11" ht="15.75" customHeight="1">
      <c r="K265" s="33"/>
    </row>
    <row r="266" spans="11:11" ht="15.75" customHeight="1">
      <c r="K266" s="33"/>
    </row>
    <row r="267" spans="11:11" ht="15.75" customHeight="1">
      <c r="K267" s="33"/>
    </row>
    <row r="268" spans="11:11" ht="15.75" customHeight="1">
      <c r="K268" s="33"/>
    </row>
    <row r="269" spans="11:11" ht="15.75" customHeight="1">
      <c r="K269" s="33"/>
    </row>
    <row r="270" spans="11:11" ht="15.75" customHeight="1">
      <c r="K270" s="33"/>
    </row>
    <row r="271" spans="11:11" ht="15.75" customHeight="1">
      <c r="K271" s="33"/>
    </row>
    <row r="272" spans="11:11" ht="15.75" customHeight="1">
      <c r="K272" s="33"/>
    </row>
    <row r="273" spans="11:11" ht="15.75" customHeight="1">
      <c r="K273" s="33"/>
    </row>
    <row r="274" spans="11:11" ht="15.75" customHeight="1">
      <c r="K274" s="33"/>
    </row>
    <row r="275" spans="11:11" ht="15.75" customHeight="1">
      <c r="K275" s="33"/>
    </row>
    <row r="276" spans="11:11" ht="15.75" customHeight="1">
      <c r="K276" s="33"/>
    </row>
    <row r="277" spans="11:11" ht="15.75" customHeight="1">
      <c r="K277" s="33"/>
    </row>
    <row r="278" spans="11:11" ht="15.75" customHeight="1">
      <c r="K278" s="33"/>
    </row>
    <row r="279" spans="11:11" ht="15.75" customHeight="1">
      <c r="K279" s="33"/>
    </row>
    <row r="280" spans="11:11" ht="15.75" customHeight="1">
      <c r="K280" s="33"/>
    </row>
    <row r="281" spans="11:11" ht="15.75" customHeight="1">
      <c r="K281" s="33"/>
    </row>
    <row r="282" spans="11:11" ht="15.75" customHeight="1">
      <c r="K282" s="33"/>
    </row>
    <row r="283" spans="11:11" ht="15.75" customHeight="1">
      <c r="K283" s="33"/>
    </row>
    <row r="284" spans="11:11" ht="15.75" customHeight="1">
      <c r="K284" s="33"/>
    </row>
    <row r="285" spans="11:11" ht="15.75" customHeight="1">
      <c r="K285" s="33"/>
    </row>
    <row r="286" spans="11:11" ht="15.75" customHeight="1">
      <c r="K286" s="33"/>
    </row>
    <row r="287" spans="11:11" ht="15.75" customHeight="1">
      <c r="K287" s="33"/>
    </row>
    <row r="288" spans="11:11" ht="15.75" customHeight="1">
      <c r="K288" s="33"/>
    </row>
    <row r="289" spans="11:11" ht="15.75" customHeight="1">
      <c r="K289" s="33"/>
    </row>
    <row r="290" spans="11:11" ht="15.75" customHeight="1">
      <c r="K290" s="33"/>
    </row>
    <row r="291" spans="11:11" ht="15.75" customHeight="1">
      <c r="K291" s="33"/>
    </row>
    <row r="292" spans="11:11" ht="15.75" customHeight="1">
      <c r="K292" s="33"/>
    </row>
    <row r="293" spans="11:11" ht="15.75" customHeight="1">
      <c r="K293" s="33"/>
    </row>
    <row r="294" spans="11:11" ht="15.75" customHeight="1">
      <c r="K294" s="33"/>
    </row>
    <row r="295" spans="11:11" ht="15.75" customHeight="1">
      <c r="K295" s="33"/>
    </row>
    <row r="296" spans="11:11" ht="15.75" customHeight="1">
      <c r="K296" s="33"/>
    </row>
    <row r="297" spans="11:11" ht="15.75" customHeight="1">
      <c r="K297" s="33"/>
    </row>
    <row r="298" spans="11:11" ht="15.75" customHeight="1">
      <c r="K298" s="33"/>
    </row>
    <row r="299" spans="11:11" ht="15.75" customHeight="1">
      <c r="K299" s="33"/>
    </row>
    <row r="300" spans="11:11" ht="15.75" customHeight="1">
      <c r="K300" s="33"/>
    </row>
    <row r="301" spans="11:11" ht="15.75" customHeight="1">
      <c r="K301" s="33"/>
    </row>
    <row r="302" spans="11:11" ht="15.75" customHeight="1">
      <c r="K302" s="33"/>
    </row>
    <row r="303" spans="11:11" ht="15.75" customHeight="1">
      <c r="K303" s="33"/>
    </row>
    <row r="304" spans="11:11" ht="15.75" customHeight="1">
      <c r="K304" s="33"/>
    </row>
    <row r="305" spans="11:11" ht="15.75" customHeight="1">
      <c r="K305" s="33"/>
    </row>
    <row r="306" spans="11:11" ht="15.75" customHeight="1">
      <c r="K306" s="33"/>
    </row>
    <row r="307" spans="11:11" ht="15.75" customHeight="1">
      <c r="K307" s="33"/>
    </row>
    <row r="308" spans="11:11" ht="15.75" customHeight="1">
      <c r="K308" s="33"/>
    </row>
    <row r="309" spans="11:11" ht="15.75" customHeight="1">
      <c r="K309" s="33"/>
    </row>
    <row r="310" spans="11:11" ht="15.75" customHeight="1">
      <c r="K310" s="33"/>
    </row>
    <row r="311" spans="11:11" ht="15.75" customHeight="1">
      <c r="K311" s="33"/>
    </row>
    <row r="312" spans="11:11" ht="15.75" customHeight="1">
      <c r="K312" s="33"/>
    </row>
    <row r="313" spans="11:11" ht="15.75" customHeight="1">
      <c r="K313" s="33"/>
    </row>
    <row r="314" spans="11:11" ht="15.75" customHeight="1">
      <c r="K314" s="33"/>
    </row>
    <row r="315" spans="11:11" ht="15.75" customHeight="1">
      <c r="K315" s="33"/>
    </row>
    <row r="316" spans="11:11" ht="15.75" customHeight="1">
      <c r="K316" s="33"/>
    </row>
    <row r="317" spans="11:11" ht="15.75" customHeight="1">
      <c r="K317" s="33"/>
    </row>
    <row r="318" spans="11:11" ht="15.75" customHeight="1">
      <c r="K318" s="33"/>
    </row>
    <row r="319" spans="11:11" ht="15.75" customHeight="1">
      <c r="K319" s="33"/>
    </row>
    <row r="320" spans="11:11" ht="15.75" customHeight="1">
      <c r="K320" s="33"/>
    </row>
    <row r="321" spans="11:11" ht="15.75" customHeight="1">
      <c r="K321" s="33"/>
    </row>
    <row r="322" spans="11:11" ht="15.75" customHeight="1">
      <c r="K322" s="33"/>
    </row>
    <row r="323" spans="11:11" ht="15.75" customHeight="1">
      <c r="K323" s="33"/>
    </row>
    <row r="324" spans="11:11" ht="15.75" customHeight="1">
      <c r="K324" s="33"/>
    </row>
    <row r="325" spans="11:11" ht="15.75" customHeight="1">
      <c r="K325" s="33"/>
    </row>
    <row r="326" spans="11:11" ht="15.75" customHeight="1">
      <c r="K326" s="33"/>
    </row>
    <row r="327" spans="11:11" ht="15.75" customHeight="1">
      <c r="K327" s="33"/>
    </row>
    <row r="328" spans="11:11" ht="15.75" customHeight="1">
      <c r="K328" s="33"/>
    </row>
    <row r="329" spans="11:11" ht="15.75" customHeight="1">
      <c r="K329" s="33"/>
    </row>
    <row r="330" spans="11:11" ht="15.75" customHeight="1">
      <c r="K330" s="33"/>
    </row>
    <row r="331" spans="11:11" ht="15.75" customHeight="1">
      <c r="K331" s="33"/>
    </row>
    <row r="332" spans="11:11" ht="15.75" customHeight="1">
      <c r="K332" s="33"/>
    </row>
    <row r="333" spans="11:11" ht="15.75" customHeight="1">
      <c r="K333" s="33"/>
    </row>
    <row r="334" spans="11:11" ht="15.75" customHeight="1">
      <c r="K334" s="33"/>
    </row>
    <row r="335" spans="11:11" ht="15.75" customHeight="1">
      <c r="K335" s="33"/>
    </row>
    <row r="336" spans="11:11" ht="15.75" customHeight="1">
      <c r="K336" s="33"/>
    </row>
    <row r="337" spans="11:11" ht="15.75" customHeight="1">
      <c r="K337" s="33"/>
    </row>
    <row r="338" spans="11:11" ht="15.75" customHeight="1">
      <c r="K338" s="33"/>
    </row>
    <row r="339" spans="11:11" ht="15.75" customHeight="1">
      <c r="K339" s="33"/>
    </row>
    <row r="340" spans="11:11" ht="15.75" customHeight="1">
      <c r="K340" s="33"/>
    </row>
    <row r="341" spans="11:11" ht="15.75" customHeight="1">
      <c r="K341" s="33"/>
    </row>
    <row r="342" spans="11:11" ht="15.75" customHeight="1">
      <c r="K342" s="33"/>
    </row>
    <row r="343" spans="11:11" ht="15.75" customHeight="1">
      <c r="K343" s="33"/>
    </row>
    <row r="344" spans="11:11" ht="15.75" customHeight="1">
      <c r="K344" s="33"/>
    </row>
    <row r="345" spans="11:11" ht="15.75" customHeight="1">
      <c r="K345" s="33"/>
    </row>
    <row r="346" spans="11:11" ht="15.75" customHeight="1">
      <c r="K346" s="33"/>
    </row>
    <row r="347" spans="11:11" ht="15.75" customHeight="1">
      <c r="K347" s="33"/>
    </row>
    <row r="348" spans="11:11" ht="15.75" customHeight="1">
      <c r="K348" s="33"/>
    </row>
    <row r="349" spans="11:11" ht="15.75" customHeight="1">
      <c r="K349" s="33"/>
    </row>
    <row r="350" spans="11:11" ht="15.75" customHeight="1">
      <c r="K350" s="33"/>
    </row>
    <row r="351" spans="11:11" ht="15.75" customHeight="1">
      <c r="K351" s="33"/>
    </row>
    <row r="352" spans="11:11" ht="15.75" customHeight="1">
      <c r="K352" s="33"/>
    </row>
    <row r="353" spans="11:11" ht="15.75" customHeight="1">
      <c r="K353" s="33"/>
    </row>
    <row r="354" spans="11:11" ht="15.75" customHeight="1">
      <c r="K354" s="33"/>
    </row>
    <row r="355" spans="11:11" ht="15.75" customHeight="1">
      <c r="K355" s="33"/>
    </row>
    <row r="356" spans="11:11" ht="15.75" customHeight="1">
      <c r="K356" s="33"/>
    </row>
    <row r="357" spans="11:11" ht="15.75" customHeight="1">
      <c r="K357" s="33"/>
    </row>
    <row r="358" spans="11:11" ht="15.75" customHeight="1">
      <c r="K358" s="33"/>
    </row>
    <row r="359" spans="11:11" ht="15.75" customHeight="1">
      <c r="K359" s="33"/>
    </row>
    <row r="360" spans="11:11" ht="15.75" customHeight="1">
      <c r="K360" s="33"/>
    </row>
    <row r="361" spans="11:11" ht="15.75" customHeight="1">
      <c r="K361" s="33"/>
    </row>
    <row r="362" spans="11:11" ht="15.75" customHeight="1">
      <c r="K362" s="33"/>
    </row>
    <row r="363" spans="11:11" ht="15.75" customHeight="1">
      <c r="K363" s="33"/>
    </row>
    <row r="364" spans="11:11" ht="15.75" customHeight="1">
      <c r="K364" s="33"/>
    </row>
    <row r="365" spans="11:11" ht="15.75" customHeight="1">
      <c r="K365" s="33"/>
    </row>
    <row r="366" spans="11:11" ht="15.75" customHeight="1">
      <c r="K366" s="33"/>
    </row>
    <row r="367" spans="11:11" ht="15.75" customHeight="1">
      <c r="K367" s="33"/>
    </row>
    <row r="368" spans="11:11" ht="15.75" customHeight="1">
      <c r="K368" s="33"/>
    </row>
    <row r="369" spans="11:11" ht="15.75" customHeight="1">
      <c r="K369" s="33"/>
    </row>
    <row r="370" spans="11:11" ht="15.75" customHeight="1">
      <c r="K370" s="33"/>
    </row>
    <row r="371" spans="11:11" ht="15.75" customHeight="1">
      <c r="K371" s="33"/>
    </row>
    <row r="372" spans="11:11" ht="15.75" customHeight="1">
      <c r="K372" s="33"/>
    </row>
    <row r="373" spans="11:11" ht="15.75" customHeight="1">
      <c r="K373" s="33"/>
    </row>
    <row r="374" spans="11:11" ht="15.75" customHeight="1">
      <c r="K374" s="33"/>
    </row>
    <row r="375" spans="11:11" ht="15.75" customHeight="1">
      <c r="K375" s="33"/>
    </row>
    <row r="376" spans="11:11" ht="15.75" customHeight="1">
      <c r="K376" s="33"/>
    </row>
    <row r="377" spans="11:11" ht="15.75" customHeight="1">
      <c r="K377" s="33"/>
    </row>
    <row r="378" spans="11:11" ht="15.75" customHeight="1">
      <c r="K378" s="33"/>
    </row>
    <row r="379" spans="11:11" ht="15.75" customHeight="1">
      <c r="K379" s="33"/>
    </row>
    <row r="380" spans="11:11" ht="15.75" customHeight="1">
      <c r="K380" s="33"/>
    </row>
    <row r="381" spans="11:11" ht="15.75" customHeight="1">
      <c r="K381" s="33"/>
    </row>
    <row r="382" spans="11:11" ht="15.75" customHeight="1">
      <c r="K382" s="33"/>
    </row>
    <row r="383" spans="11:11" ht="15.75" customHeight="1">
      <c r="K383" s="33"/>
    </row>
    <row r="384" spans="11:11" ht="15.75" customHeight="1">
      <c r="K384" s="33"/>
    </row>
    <row r="385" spans="11:11" ht="15.75" customHeight="1">
      <c r="K385" s="33"/>
    </row>
    <row r="386" spans="11:11" ht="15.75" customHeight="1">
      <c r="K386" s="33"/>
    </row>
    <row r="387" spans="11:11" ht="15.75" customHeight="1">
      <c r="K387" s="33"/>
    </row>
    <row r="388" spans="11:11" ht="15.75" customHeight="1">
      <c r="K388" s="33"/>
    </row>
    <row r="389" spans="11:11" ht="15.75" customHeight="1">
      <c r="K389" s="33"/>
    </row>
    <row r="390" spans="11:11" ht="15.75" customHeight="1">
      <c r="K390" s="33"/>
    </row>
    <row r="391" spans="11:11" ht="15.75" customHeight="1">
      <c r="K391" s="33"/>
    </row>
    <row r="392" spans="11:11" ht="15.75" customHeight="1">
      <c r="K392" s="33"/>
    </row>
    <row r="393" spans="11:11" ht="15.75" customHeight="1">
      <c r="K393" s="33"/>
    </row>
    <row r="394" spans="11:11" ht="15.75" customHeight="1">
      <c r="K394" s="33"/>
    </row>
    <row r="395" spans="11:11" ht="15.75" customHeight="1">
      <c r="K395" s="33"/>
    </row>
    <row r="396" spans="11:11" ht="15.75" customHeight="1">
      <c r="K396" s="33"/>
    </row>
    <row r="397" spans="11:11" ht="15.75" customHeight="1">
      <c r="K397" s="33"/>
    </row>
    <row r="398" spans="11:11" ht="15.75" customHeight="1">
      <c r="K398" s="33"/>
    </row>
    <row r="399" spans="11:11" ht="15.75" customHeight="1">
      <c r="K399" s="33"/>
    </row>
    <row r="400" spans="11:11" ht="15.75" customHeight="1">
      <c r="K400" s="33"/>
    </row>
    <row r="401" spans="11:11" ht="15.75" customHeight="1">
      <c r="K401" s="33"/>
    </row>
    <row r="402" spans="11:11" ht="15.75" customHeight="1">
      <c r="K402" s="33"/>
    </row>
    <row r="403" spans="11:11" ht="15.75" customHeight="1">
      <c r="K403" s="33"/>
    </row>
    <row r="404" spans="11:11" ht="15.75" customHeight="1">
      <c r="K404" s="33"/>
    </row>
    <row r="405" spans="11:11" ht="15.75" customHeight="1">
      <c r="K405" s="33"/>
    </row>
    <row r="406" spans="11:11" ht="15.75" customHeight="1">
      <c r="K406" s="33"/>
    </row>
    <row r="407" spans="11:11" ht="15.75" customHeight="1">
      <c r="K407" s="33"/>
    </row>
    <row r="408" spans="11:11" ht="15.75" customHeight="1">
      <c r="K408" s="33"/>
    </row>
    <row r="409" spans="11:11" ht="15.75" customHeight="1">
      <c r="K409" s="33"/>
    </row>
    <row r="410" spans="11:11" ht="15.75" customHeight="1">
      <c r="K410" s="33"/>
    </row>
    <row r="411" spans="11:11" ht="15.75" customHeight="1">
      <c r="K411" s="33"/>
    </row>
    <row r="412" spans="11:11" ht="15.75" customHeight="1">
      <c r="K412" s="33"/>
    </row>
    <row r="413" spans="11:11" ht="15.75" customHeight="1">
      <c r="K413" s="33"/>
    </row>
    <row r="414" spans="11:11" ht="15.75" customHeight="1">
      <c r="K414" s="33"/>
    </row>
    <row r="415" spans="11:11" ht="15.75" customHeight="1">
      <c r="K415" s="33"/>
    </row>
    <row r="416" spans="11:11" ht="15.75" customHeight="1">
      <c r="K416" s="33"/>
    </row>
    <row r="417" spans="11:11" ht="15.75" customHeight="1">
      <c r="K417" s="33"/>
    </row>
    <row r="418" spans="11:11" ht="15.75" customHeight="1">
      <c r="K418" s="33"/>
    </row>
    <row r="419" spans="11:11" ht="15.75" customHeight="1">
      <c r="K419" s="33"/>
    </row>
    <row r="420" spans="11:11" ht="15.75" customHeight="1">
      <c r="K420" s="33"/>
    </row>
    <row r="421" spans="11:11" ht="15.75" customHeight="1">
      <c r="K421" s="33"/>
    </row>
    <row r="422" spans="11:11" ht="15.75" customHeight="1">
      <c r="K422" s="33"/>
    </row>
    <row r="423" spans="11:11" ht="15.75" customHeight="1">
      <c r="K423" s="33"/>
    </row>
    <row r="424" spans="11:11" ht="15.75" customHeight="1">
      <c r="K424" s="33"/>
    </row>
    <row r="425" spans="11:11" ht="15.75" customHeight="1">
      <c r="K425" s="33"/>
    </row>
    <row r="426" spans="11:11" ht="15.75" customHeight="1">
      <c r="K426" s="33"/>
    </row>
    <row r="427" spans="11:11" ht="15.75" customHeight="1">
      <c r="K427" s="33"/>
    </row>
    <row r="428" spans="11:11" ht="15.75" customHeight="1">
      <c r="K428" s="33"/>
    </row>
    <row r="429" spans="11:11" ht="15.75" customHeight="1">
      <c r="K429" s="33"/>
    </row>
    <row r="430" spans="11:11" ht="15.75" customHeight="1">
      <c r="K430" s="33"/>
    </row>
    <row r="431" spans="11:11" ht="15.75" customHeight="1">
      <c r="K431" s="33"/>
    </row>
    <row r="432" spans="11:11" ht="15.75" customHeight="1">
      <c r="K432" s="33"/>
    </row>
    <row r="433" spans="11:11" ht="15.75" customHeight="1">
      <c r="K433" s="33"/>
    </row>
    <row r="434" spans="11:11" ht="15.75" customHeight="1">
      <c r="K434" s="33"/>
    </row>
    <row r="435" spans="11:11" ht="15.75" customHeight="1">
      <c r="K435" s="33"/>
    </row>
    <row r="436" spans="11:11" ht="15.75" customHeight="1">
      <c r="K436" s="33"/>
    </row>
    <row r="437" spans="11:11" ht="15.75" customHeight="1">
      <c r="K437" s="33"/>
    </row>
    <row r="438" spans="11:11" ht="15.75" customHeight="1">
      <c r="K438" s="33"/>
    </row>
    <row r="439" spans="11:11" ht="15.75" customHeight="1">
      <c r="K439" s="33"/>
    </row>
    <row r="440" spans="11:11" ht="15.75" customHeight="1">
      <c r="K440" s="33"/>
    </row>
    <row r="441" spans="11:11" ht="15.75" customHeight="1">
      <c r="K441" s="33"/>
    </row>
    <row r="442" spans="11:11" ht="15.75" customHeight="1">
      <c r="K442" s="33"/>
    </row>
    <row r="443" spans="11:11" ht="15.75" customHeight="1">
      <c r="K443" s="33"/>
    </row>
    <row r="444" spans="11:11" ht="15.75" customHeight="1">
      <c r="K444" s="33"/>
    </row>
    <row r="445" spans="11:11" ht="15.75" customHeight="1">
      <c r="K445" s="33"/>
    </row>
    <row r="446" spans="11:11" ht="15.75" customHeight="1">
      <c r="K446" s="33"/>
    </row>
    <row r="447" spans="11:11" ht="15.75" customHeight="1">
      <c r="K447" s="33"/>
    </row>
    <row r="448" spans="11:11" ht="15.75" customHeight="1">
      <c r="K448" s="33"/>
    </row>
    <row r="449" spans="11:11" ht="15.75" customHeight="1">
      <c r="K449" s="33"/>
    </row>
    <row r="450" spans="11:11" ht="15.75" customHeight="1">
      <c r="K450" s="33"/>
    </row>
    <row r="451" spans="11:11" ht="15.75" customHeight="1">
      <c r="K451" s="33"/>
    </row>
    <row r="452" spans="11:11" ht="15.75" customHeight="1">
      <c r="K452" s="33"/>
    </row>
    <row r="453" spans="11:11" ht="15.75" customHeight="1">
      <c r="K453" s="33"/>
    </row>
    <row r="454" spans="11:11" ht="15.75" customHeight="1">
      <c r="K454" s="33"/>
    </row>
    <row r="455" spans="11:11" ht="15.75" customHeight="1">
      <c r="K455" s="33"/>
    </row>
    <row r="456" spans="11:11" ht="15.75" customHeight="1">
      <c r="K456" s="33"/>
    </row>
    <row r="457" spans="11:11" ht="15.75" customHeight="1">
      <c r="K457" s="33"/>
    </row>
    <row r="458" spans="11:11" ht="15.75" customHeight="1">
      <c r="K458" s="33"/>
    </row>
    <row r="459" spans="11:11" ht="15.75" customHeight="1">
      <c r="K459" s="33"/>
    </row>
    <row r="460" spans="11:11" ht="15.75" customHeight="1">
      <c r="K460" s="33"/>
    </row>
    <row r="461" spans="11:11" ht="15.75" customHeight="1">
      <c r="K461" s="33"/>
    </row>
    <row r="462" spans="11:11" ht="15.75" customHeight="1">
      <c r="K462" s="33"/>
    </row>
    <row r="463" spans="11:11" ht="15.75" customHeight="1">
      <c r="K463" s="33"/>
    </row>
    <row r="464" spans="11:11" ht="15.75" customHeight="1">
      <c r="K464" s="33"/>
    </row>
    <row r="465" spans="11:11" ht="15.75" customHeight="1">
      <c r="K465" s="33"/>
    </row>
    <row r="466" spans="11:11" ht="15.75" customHeight="1">
      <c r="K466" s="33"/>
    </row>
    <row r="467" spans="11:11" ht="15.75" customHeight="1">
      <c r="K467" s="33"/>
    </row>
    <row r="468" spans="11:11" ht="15.75" customHeight="1">
      <c r="K468" s="33"/>
    </row>
    <row r="469" spans="11:11" ht="15.75" customHeight="1">
      <c r="K469" s="33"/>
    </row>
    <row r="470" spans="11:11" ht="15.75" customHeight="1">
      <c r="K470" s="33"/>
    </row>
    <row r="471" spans="11:11" ht="15.75" customHeight="1">
      <c r="K471" s="33"/>
    </row>
    <row r="472" spans="11:11" ht="15.75" customHeight="1">
      <c r="K472" s="33"/>
    </row>
    <row r="473" spans="11:11" ht="15.75" customHeight="1">
      <c r="K473" s="33"/>
    </row>
    <row r="474" spans="11:11" ht="15.75" customHeight="1">
      <c r="K474" s="33"/>
    </row>
    <row r="475" spans="11:11" ht="15.75" customHeight="1">
      <c r="K475" s="33"/>
    </row>
    <row r="476" spans="11:11" ht="15.75" customHeight="1">
      <c r="K476" s="33"/>
    </row>
    <row r="477" spans="11:11" ht="15.75" customHeight="1">
      <c r="K477" s="33"/>
    </row>
    <row r="478" spans="11:11" ht="15.75" customHeight="1">
      <c r="K478" s="33"/>
    </row>
    <row r="479" spans="11:11" ht="15.75" customHeight="1">
      <c r="K479" s="33"/>
    </row>
    <row r="480" spans="11:11" ht="15.75" customHeight="1">
      <c r="K480" s="33"/>
    </row>
    <row r="481" spans="11:11" ht="15.75" customHeight="1">
      <c r="K481" s="33"/>
    </row>
    <row r="482" spans="11:11" ht="15.75" customHeight="1">
      <c r="K482" s="33"/>
    </row>
    <row r="483" spans="11:11" ht="15.75" customHeight="1">
      <c r="K483" s="33"/>
    </row>
    <row r="484" spans="11:11" ht="15.75" customHeight="1">
      <c r="K484" s="33"/>
    </row>
    <row r="485" spans="11:11" ht="15.75" customHeight="1">
      <c r="K485" s="33"/>
    </row>
    <row r="486" spans="11:11" ht="15.75" customHeight="1">
      <c r="K486" s="33"/>
    </row>
    <row r="487" spans="11:11" ht="15.75" customHeight="1">
      <c r="K487" s="33"/>
    </row>
    <row r="488" spans="11:11" ht="15.75" customHeight="1">
      <c r="K488" s="33"/>
    </row>
    <row r="489" spans="11:11" ht="15.75" customHeight="1">
      <c r="K489" s="33"/>
    </row>
    <row r="490" spans="11:11" ht="15.75" customHeight="1">
      <c r="K490" s="33"/>
    </row>
    <row r="491" spans="11:11" ht="15.75" customHeight="1">
      <c r="K491" s="33"/>
    </row>
    <row r="492" spans="11:11" ht="15.75" customHeight="1">
      <c r="K492" s="33"/>
    </row>
    <row r="493" spans="11:11" ht="15.75" customHeight="1">
      <c r="K493" s="33"/>
    </row>
    <row r="494" spans="11:11" ht="15.75" customHeight="1">
      <c r="K494" s="33"/>
    </row>
    <row r="495" spans="11:11" ht="15.75" customHeight="1">
      <c r="K495" s="33"/>
    </row>
    <row r="496" spans="11:11" ht="15.75" customHeight="1">
      <c r="K496" s="33"/>
    </row>
    <row r="497" spans="11:11" ht="15.75" customHeight="1">
      <c r="K497" s="33"/>
    </row>
    <row r="498" spans="11:11" ht="15.75" customHeight="1">
      <c r="K498" s="33"/>
    </row>
    <row r="499" spans="11:11" ht="15.75" customHeight="1">
      <c r="K499" s="33"/>
    </row>
    <row r="500" spans="11:11" ht="15.75" customHeight="1">
      <c r="K500" s="33"/>
    </row>
    <row r="501" spans="11:11" ht="15.75" customHeight="1">
      <c r="K501" s="33"/>
    </row>
    <row r="502" spans="11:11" ht="15.75" customHeight="1">
      <c r="K502" s="33"/>
    </row>
    <row r="503" spans="11:11" ht="15.75" customHeight="1">
      <c r="K503" s="33"/>
    </row>
    <row r="504" spans="11:11" ht="15.75" customHeight="1">
      <c r="K504" s="33"/>
    </row>
    <row r="505" spans="11:11" ht="15.75" customHeight="1">
      <c r="K505" s="33"/>
    </row>
    <row r="506" spans="11:11" ht="15.75" customHeight="1">
      <c r="K506" s="33"/>
    </row>
    <row r="507" spans="11:11" ht="15.75" customHeight="1">
      <c r="K507" s="33"/>
    </row>
    <row r="508" spans="11:11" ht="15.75" customHeight="1">
      <c r="K508" s="33"/>
    </row>
    <row r="509" spans="11:11" ht="15.75" customHeight="1">
      <c r="K509" s="33"/>
    </row>
    <row r="510" spans="11:11" ht="15.75" customHeight="1">
      <c r="K510" s="33"/>
    </row>
    <row r="511" spans="11:11" ht="15.75" customHeight="1">
      <c r="K511" s="33"/>
    </row>
    <row r="512" spans="11:11" ht="15.75" customHeight="1">
      <c r="K512" s="33"/>
    </row>
    <row r="513" spans="11:11" ht="15.75" customHeight="1">
      <c r="K513" s="33"/>
    </row>
    <row r="514" spans="11:11" ht="15.75" customHeight="1">
      <c r="K514" s="33"/>
    </row>
    <row r="515" spans="11:11" ht="15.75" customHeight="1">
      <c r="K515" s="33"/>
    </row>
    <row r="516" spans="11:11" ht="15.75" customHeight="1">
      <c r="K516" s="33"/>
    </row>
    <row r="517" spans="11:11" ht="15.75" customHeight="1">
      <c r="K517" s="33"/>
    </row>
    <row r="518" spans="11:11" ht="15.75" customHeight="1">
      <c r="K518" s="33"/>
    </row>
    <row r="519" spans="11:11" ht="15.75" customHeight="1">
      <c r="K519" s="33"/>
    </row>
    <row r="520" spans="11:11" ht="15.75" customHeight="1">
      <c r="K520" s="33"/>
    </row>
    <row r="521" spans="11:11" ht="15.75" customHeight="1">
      <c r="K521" s="33"/>
    </row>
    <row r="522" spans="11:11" ht="15.75" customHeight="1">
      <c r="K522" s="33"/>
    </row>
    <row r="523" spans="11:11" ht="15.75" customHeight="1">
      <c r="K523" s="33"/>
    </row>
    <row r="524" spans="11:11" ht="15.75" customHeight="1">
      <c r="K524" s="33"/>
    </row>
    <row r="525" spans="11:11" ht="15.75" customHeight="1">
      <c r="K525" s="33"/>
    </row>
    <row r="526" spans="11:11" ht="15.75" customHeight="1">
      <c r="K526" s="33"/>
    </row>
    <row r="527" spans="11:11" ht="15.75" customHeight="1">
      <c r="K527" s="33"/>
    </row>
    <row r="528" spans="11:11" ht="15.75" customHeight="1">
      <c r="K528" s="33"/>
    </row>
    <row r="529" spans="11:11" ht="15.75" customHeight="1">
      <c r="K529" s="33"/>
    </row>
    <row r="530" spans="11:11" ht="15.75" customHeight="1">
      <c r="K530" s="33"/>
    </row>
    <row r="531" spans="11:11" ht="15.75" customHeight="1">
      <c r="K531" s="33"/>
    </row>
    <row r="532" spans="11:11" ht="15.75" customHeight="1">
      <c r="K532" s="33"/>
    </row>
    <row r="533" spans="11:11" ht="15.75" customHeight="1">
      <c r="K533" s="33"/>
    </row>
    <row r="534" spans="11:11" ht="15.75" customHeight="1">
      <c r="K534" s="33"/>
    </row>
    <row r="535" spans="11:11" ht="15.75" customHeight="1">
      <c r="K535" s="33"/>
    </row>
    <row r="536" spans="11:11" ht="15.75" customHeight="1">
      <c r="K536" s="33"/>
    </row>
    <row r="537" spans="11:11" ht="15.75" customHeight="1">
      <c r="K537" s="33"/>
    </row>
    <row r="538" spans="11:11" ht="15.75" customHeight="1">
      <c r="K538" s="33"/>
    </row>
    <row r="539" spans="11:11" ht="15.75" customHeight="1">
      <c r="K539" s="33"/>
    </row>
    <row r="540" spans="11:11" ht="15.75" customHeight="1">
      <c r="K540" s="33"/>
    </row>
    <row r="541" spans="11:11" ht="15.75" customHeight="1">
      <c r="K541" s="33"/>
    </row>
    <row r="542" spans="11:11" ht="15.75" customHeight="1">
      <c r="K542" s="33"/>
    </row>
    <row r="543" spans="11:11" ht="15.75" customHeight="1">
      <c r="K543" s="33"/>
    </row>
    <row r="544" spans="11:11" ht="15.75" customHeight="1">
      <c r="K544" s="33"/>
    </row>
    <row r="545" spans="11:11" ht="15.75" customHeight="1">
      <c r="K545" s="33"/>
    </row>
    <row r="546" spans="11:11" ht="15.75" customHeight="1">
      <c r="K546" s="33"/>
    </row>
    <row r="547" spans="11:11" ht="15.75" customHeight="1">
      <c r="K547" s="33"/>
    </row>
    <row r="548" spans="11:11" ht="15.75" customHeight="1">
      <c r="K548" s="33"/>
    </row>
    <row r="549" spans="11:11" ht="15.75" customHeight="1">
      <c r="K549" s="33"/>
    </row>
    <row r="550" spans="11:11" ht="15.75" customHeight="1">
      <c r="K550" s="33"/>
    </row>
    <row r="551" spans="11:11" ht="15.75" customHeight="1">
      <c r="K551" s="33"/>
    </row>
    <row r="552" spans="11:11" ht="15.75" customHeight="1">
      <c r="K552" s="33"/>
    </row>
    <row r="553" spans="11:11" ht="15.75" customHeight="1">
      <c r="K553" s="33"/>
    </row>
    <row r="554" spans="11:11" ht="15.75" customHeight="1">
      <c r="K554" s="33"/>
    </row>
    <row r="555" spans="11:11" ht="15.75" customHeight="1">
      <c r="K555" s="33"/>
    </row>
    <row r="556" spans="11:11" ht="15.75" customHeight="1">
      <c r="K556" s="33"/>
    </row>
    <row r="557" spans="11:11" ht="15.75" customHeight="1">
      <c r="K557" s="33"/>
    </row>
    <row r="558" spans="11:11" ht="15.75" customHeight="1">
      <c r="K558" s="33"/>
    </row>
    <row r="559" spans="11:11" ht="15.75" customHeight="1">
      <c r="K559" s="33"/>
    </row>
    <row r="560" spans="11:11" ht="15.75" customHeight="1">
      <c r="K560" s="33"/>
    </row>
    <row r="561" spans="11:11" ht="15.75" customHeight="1">
      <c r="K561" s="33"/>
    </row>
    <row r="562" spans="11:11" ht="15.75" customHeight="1">
      <c r="K562" s="33"/>
    </row>
    <row r="563" spans="11:11" ht="15.75" customHeight="1">
      <c r="K563" s="33"/>
    </row>
    <row r="564" spans="11:11" ht="15.75" customHeight="1">
      <c r="K564" s="33"/>
    </row>
    <row r="565" spans="11:11" ht="15.75" customHeight="1">
      <c r="K565" s="33"/>
    </row>
    <row r="566" spans="11:11" ht="15.75" customHeight="1">
      <c r="K566" s="33"/>
    </row>
    <row r="567" spans="11:11" ht="15.75" customHeight="1">
      <c r="K567" s="33"/>
    </row>
    <row r="568" spans="11:11" ht="15.75" customHeight="1">
      <c r="K568" s="33"/>
    </row>
    <row r="569" spans="11:11" ht="15.75" customHeight="1">
      <c r="K569" s="33"/>
    </row>
    <row r="570" spans="11:11" ht="15.75" customHeight="1">
      <c r="K570" s="33"/>
    </row>
    <row r="571" spans="11:11" ht="15.75" customHeight="1">
      <c r="K571" s="33"/>
    </row>
    <row r="572" spans="11:11" ht="15.75" customHeight="1">
      <c r="K572" s="33"/>
    </row>
    <row r="573" spans="11:11" ht="15.75" customHeight="1">
      <c r="K573" s="33"/>
    </row>
    <row r="574" spans="11:11" ht="15.75" customHeight="1">
      <c r="K574" s="33"/>
    </row>
    <row r="575" spans="11:11" ht="15.75" customHeight="1">
      <c r="K575" s="33"/>
    </row>
    <row r="576" spans="11:11" ht="15.75" customHeight="1">
      <c r="K576" s="33"/>
    </row>
    <row r="577" spans="11:11" ht="15.75" customHeight="1">
      <c r="K577" s="33"/>
    </row>
    <row r="578" spans="11:11" ht="15.75" customHeight="1">
      <c r="K578" s="33"/>
    </row>
    <row r="579" spans="11:11" ht="15.75" customHeight="1">
      <c r="K579" s="33"/>
    </row>
    <row r="580" spans="11:11" ht="15.75" customHeight="1">
      <c r="K580" s="33"/>
    </row>
    <row r="581" spans="11:11" ht="15.75" customHeight="1">
      <c r="K581" s="33"/>
    </row>
    <row r="582" spans="11:11" ht="15.75" customHeight="1">
      <c r="K582" s="33"/>
    </row>
    <row r="583" spans="11:11" ht="15.75" customHeight="1">
      <c r="K583" s="33"/>
    </row>
    <row r="584" spans="11:11" ht="15.75" customHeight="1">
      <c r="K584" s="33"/>
    </row>
    <row r="585" spans="11:11" ht="15.75" customHeight="1">
      <c r="K585" s="33"/>
    </row>
    <row r="586" spans="11:11" ht="15.75" customHeight="1">
      <c r="K586" s="33"/>
    </row>
    <row r="587" spans="11:11" ht="15.75" customHeight="1">
      <c r="K587" s="33"/>
    </row>
    <row r="588" spans="11:11" ht="15.75" customHeight="1">
      <c r="K588" s="33"/>
    </row>
    <row r="589" spans="11:11" ht="15.75" customHeight="1">
      <c r="K589" s="33"/>
    </row>
    <row r="590" spans="11:11" ht="15.75" customHeight="1">
      <c r="K590" s="33"/>
    </row>
    <row r="591" spans="11:11" ht="15.75" customHeight="1">
      <c r="K591" s="33"/>
    </row>
    <row r="592" spans="11:11" ht="15.75" customHeight="1">
      <c r="K592" s="33"/>
    </row>
    <row r="593" spans="11:11" ht="15.75" customHeight="1">
      <c r="K593" s="33"/>
    </row>
    <row r="594" spans="11:11" ht="15.75" customHeight="1">
      <c r="K594" s="33"/>
    </row>
    <row r="595" spans="11:11" ht="15.75" customHeight="1">
      <c r="K595" s="33"/>
    </row>
    <row r="596" spans="11:11" ht="15.75" customHeight="1">
      <c r="K596" s="33"/>
    </row>
    <row r="597" spans="11:11" ht="15.75" customHeight="1">
      <c r="K597" s="33"/>
    </row>
    <row r="598" spans="11:11" ht="15.75" customHeight="1">
      <c r="K598" s="33"/>
    </row>
    <row r="599" spans="11:11" ht="15.75" customHeight="1">
      <c r="K599" s="33"/>
    </row>
    <row r="600" spans="11:11" ht="15.75" customHeight="1">
      <c r="K600" s="33"/>
    </row>
    <row r="601" spans="11:11" ht="15.75" customHeight="1">
      <c r="K601" s="33"/>
    </row>
    <row r="602" spans="11:11" ht="15.75" customHeight="1">
      <c r="K602" s="33"/>
    </row>
    <row r="603" spans="11:11" ht="15.75" customHeight="1">
      <c r="K603" s="33"/>
    </row>
    <row r="604" spans="11:11" ht="15.75" customHeight="1">
      <c r="K604" s="33"/>
    </row>
    <row r="605" spans="11:11" ht="15.75" customHeight="1">
      <c r="K605" s="33"/>
    </row>
    <row r="606" spans="11:11" ht="15.75" customHeight="1">
      <c r="K606" s="33"/>
    </row>
    <row r="607" spans="11:11" ht="15.75" customHeight="1">
      <c r="K607" s="33"/>
    </row>
    <row r="608" spans="11:11" ht="15.75" customHeight="1">
      <c r="K608" s="33"/>
    </row>
    <row r="609" spans="11:11" ht="15.75" customHeight="1">
      <c r="K609" s="33"/>
    </row>
    <row r="610" spans="11:11" ht="15.75" customHeight="1">
      <c r="K610" s="33"/>
    </row>
    <row r="611" spans="11:11" ht="15.75" customHeight="1">
      <c r="K611" s="33"/>
    </row>
    <row r="612" spans="11:11" ht="15.75" customHeight="1">
      <c r="K612" s="33"/>
    </row>
    <row r="613" spans="11:11" ht="15.75" customHeight="1">
      <c r="K613" s="33"/>
    </row>
    <row r="614" spans="11:11" ht="15.75" customHeight="1">
      <c r="K614" s="33"/>
    </row>
    <row r="615" spans="11:11" ht="15.75" customHeight="1">
      <c r="K615" s="33"/>
    </row>
    <row r="616" spans="11:11" ht="15.75" customHeight="1">
      <c r="K616" s="33"/>
    </row>
    <row r="617" spans="11:11" ht="15.75" customHeight="1">
      <c r="K617" s="33"/>
    </row>
    <row r="618" spans="11:11" ht="15.75" customHeight="1">
      <c r="K618" s="33"/>
    </row>
    <row r="619" spans="11:11" ht="15.75" customHeight="1">
      <c r="K619" s="33"/>
    </row>
    <row r="620" spans="11:11" ht="15.75" customHeight="1">
      <c r="K620" s="33"/>
    </row>
    <row r="621" spans="11:11" ht="15.75" customHeight="1">
      <c r="K621" s="33"/>
    </row>
    <row r="622" spans="11:11" ht="15.75" customHeight="1">
      <c r="K622" s="33"/>
    </row>
    <row r="623" spans="11:11" ht="15.75" customHeight="1">
      <c r="K623" s="33"/>
    </row>
    <row r="624" spans="11:11" ht="15.75" customHeight="1">
      <c r="K624" s="33"/>
    </row>
    <row r="625" spans="11:11" ht="15.75" customHeight="1">
      <c r="K625" s="33"/>
    </row>
    <row r="626" spans="11:11" ht="15.75" customHeight="1">
      <c r="K626" s="33"/>
    </row>
    <row r="627" spans="11:11" ht="15.75" customHeight="1">
      <c r="K627" s="33"/>
    </row>
    <row r="628" spans="11:11" ht="15.75" customHeight="1">
      <c r="K628" s="33"/>
    </row>
    <row r="629" spans="11:11" ht="15.75" customHeight="1">
      <c r="K629" s="33"/>
    </row>
    <row r="630" spans="11:11" ht="15.75" customHeight="1">
      <c r="K630" s="33"/>
    </row>
    <row r="631" spans="11:11" ht="15.75" customHeight="1">
      <c r="K631" s="33"/>
    </row>
    <row r="632" spans="11:11" ht="15.75" customHeight="1">
      <c r="K632" s="33"/>
    </row>
    <row r="633" spans="11:11" ht="15.75" customHeight="1">
      <c r="K633" s="33"/>
    </row>
    <row r="634" spans="11:11" ht="15.75" customHeight="1">
      <c r="K634" s="33"/>
    </row>
    <row r="635" spans="11:11" ht="15.75" customHeight="1">
      <c r="K635" s="33"/>
    </row>
    <row r="636" spans="11:11" ht="15.75" customHeight="1">
      <c r="K636" s="33"/>
    </row>
    <row r="637" spans="11:11" ht="15.75" customHeight="1">
      <c r="K637" s="33"/>
    </row>
    <row r="638" spans="11:11" ht="15.75" customHeight="1">
      <c r="K638" s="33"/>
    </row>
    <row r="639" spans="11:11" ht="15.75" customHeight="1">
      <c r="K639" s="33"/>
    </row>
    <row r="640" spans="11:11" ht="15.75" customHeight="1">
      <c r="K640" s="33"/>
    </row>
    <row r="641" spans="11:11" ht="15.75" customHeight="1">
      <c r="K641" s="33"/>
    </row>
    <row r="642" spans="11:11" ht="15.75" customHeight="1">
      <c r="K642" s="33"/>
    </row>
    <row r="643" spans="11:11" ht="15.75" customHeight="1">
      <c r="K643" s="33"/>
    </row>
    <row r="644" spans="11:11" ht="15.75" customHeight="1">
      <c r="K644" s="33"/>
    </row>
    <row r="645" spans="11:11" ht="15.75" customHeight="1">
      <c r="K645" s="33"/>
    </row>
    <row r="646" spans="11:11" ht="15.75" customHeight="1">
      <c r="K646" s="33"/>
    </row>
    <row r="647" spans="11:11" ht="15.75" customHeight="1">
      <c r="K647" s="33"/>
    </row>
    <row r="648" spans="11:11" ht="15.75" customHeight="1">
      <c r="K648" s="33"/>
    </row>
    <row r="649" spans="11:11" ht="15.75" customHeight="1">
      <c r="K649" s="33"/>
    </row>
    <row r="650" spans="11:11" ht="15.75" customHeight="1">
      <c r="K650" s="33"/>
    </row>
    <row r="651" spans="11:11" ht="15.75" customHeight="1">
      <c r="K651" s="33"/>
    </row>
    <row r="652" spans="11:11" ht="15.75" customHeight="1">
      <c r="K652" s="33"/>
    </row>
    <row r="653" spans="11:11" ht="15.75" customHeight="1">
      <c r="K653" s="33"/>
    </row>
    <row r="654" spans="11:11" ht="15.75" customHeight="1">
      <c r="K654" s="33"/>
    </row>
    <row r="655" spans="11:11" ht="15.75" customHeight="1">
      <c r="K655" s="33"/>
    </row>
    <row r="656" spans="11:11" ht="15.75" customHeight="1">
      <c r="K656" s="33"/>
    </row>
    <row r="657" spans="11:11" ht="15.75" customHeight="1">
      <c r="K657" s="33"/>
    </row>
    <row r="658" spans="11:11" ht="15.75" customHeight="1">
      <c r="K658" s="33"/>
    </row>
    <row r="659" spans="11:11" ht="15.75" customHeight="1">
      <c r="K659" s="33"/>
    </row>
    <row r="660" spans="11:11" ht="15.75" customHeight="1">
      <c r="K660" s="33"/>
    </row>
    <row r="661" spans="11:11" ht="15.75" customHeight="1">
      <c r="K661" s="33"/>
    </row>
    <row r="662" spans="11:11" ht="15.75" customHeight="1">
      <c r="K662" s="33"/>
    </row>
    <row r="663" spans="11:11" ht="15.75" customHeight="1">
      <c r="K663" s="33"/>
    </row>
    <row r="664" spans="11:11" ht="15.75" customHeight="1">
      <c r="K664" s="33"/>
    </row>
    <row r="665" spans="11:11" ht="15.75" customHeight="1">
      <c r="K665" s="33"/>
    </row>
    <row r="666" spans="11:11" ht="15.75" customHeight="1">
      <c r="K666" s="33"/>
    </row>
    <row r="667" spans="11:11" ht="15.75" customHeight="1">
      <c r="K667" s="33"/>
    </row>
    <row r="668" spans="11:11" ht="15.75" customHeight="1">
      <c r="K668" s="33"/>
    </row>
    <row r="669" spans="11:11" ht="15.75" customHeight="1">
      <c r="K669" s="33"/>
    </row>
    <row r="670" spans="11:11" ht="15.75" customHeight="1">
      <c r="K670" s="33"/>
    </row>
    <row r="671" spans="11:11" ht="15.75" customHeight="1">
      <c r="K671" s="33"/>
    </row>
    <row r="672" spans="11:11" ht="15.75" customHeight="1">
      <c r="K672" s="33"/>
    </row>
    <row r="673" spans="11:11" ht="15.75" customHeight="1">
      <c r="K673" s="33"/>
    </row>
    <row r="674" spans="11:11" ht="15.75" customHeight="1">
      <c r="K674" s="33"/>
    </row>
    <row r="675" spans="11:11" ht="15.75" customHeight="1">
      <c r="K675" s="33"/>
    </row>
    <row r="676" spans="11:11" ht="15.75" customHeight="1">
      <c r="K676" s="33"/>
    </row>
    <row r="677" spans="11:11" ht="15.75" customHeight="1">
      <c r="K677" s="33"/>
    </row>
    <row r="678" spans="11:11" ht="15.75" customHeight="1">
      <c r="K678" s="33"/>
    </row>
    <row r="679" spans="11:11" ht="15.75" customHeight="1">
      <c r="K679" s="33"/>
    </row>
    <row r="680" spans="11:11" ht="15.75" customHeight="1">
      <c r="K680" s="33"/>
    </row>
    <row r="681" spans="11:11" ht="15.75" customHeight="1">
      <c r="K681" s="33"/>
    </row>
    <row r="682" spans="11:11" ht="15.75" customHeight="1">
      <c r="K682" s="33"/>
    </row>
    <row r="683" spans="11:11" ht="15.75" customHeight="1">
      <c r="K683" s="33"/>
    </row>
    <row r="684" spans="11:11" ht="15.75" customHeight="1">
      <c r="K684" s="33"/>
    </row>
    <row r="685" spans="11:11" ht="15.75" customHeight="1">
      <c r="K685" s="33"/>
    </row>
    <row r="686" spans="11:11" ht="15.75" customHeight="1">
      <c r="K686" s="33"/>
    </row>
    <row r="687" spans="11:11" ht="15.75" customHeight="1">
      <c r="K687" s="33"/>
    </row>
    <row r="688" spans="11:11" ht="15.75" customHeight="1">
      <c r="K688" s="33"/>
    </row>
    <row r="689" spans="11:11" ht="15.75" customHeight="1">
      <c r="K689" s="33"/>
    </row>
    <row r="690" spans="11:11" ht="15.75" customHeight="1">
      <c r="K690" s="33"/>
    </row>
    <row r="691" spans="11:11" ht="15.75" customHeight="1">
      <c r="K691" s="33"/>
    </row>
    <row r="692" spans="11:11" ht="15.75" customHeight="1">
      <c r="K692" s="33"/>
    </row>
    <row r="693" spans="11:11" ht="15.75" customHeight="1">
      <c r="K693" s="33"/>
    </row>
    <row r="694" spans="11:11" ht="15.75" customHeight="1">
      <c r="K694" s="33"/>
    </row>
    <row r="695" spans="11:11" ht="15.75" customHeight="1">
      <c r="K695" s="33"/>
    </row>
    <row r="696" spans="11:11" ht="15.75" customHeight="1">
      <c r="K696" s="33"/>
    </row>
    <row r="697" spans="11:11" ht="15.75" customHeight="1">
      <c r="K697" s="33"/>
    </row>
    <row r="698" spans="11:11" ht="15.75" customHeight="1">
      <c r="K698" s="33"/>
    </row>
    <row r="699" spans="11:11" ht="15.75" customHeight="1">
      <c r="K699" s="33"/>
    </row>
    <row r="700" spans="11:11" ht="15.75" customHeight="1">
      <c r="K700" s="33"/>
    </row>
    <row r="701" spans="11:11" ht="15.75" customHeight="1">
      <c r="K701" s="33"/>
    </row>
    <row r="702" spans="11:11" ht="15.75" customHeight="1">
      <c r="K702" s="33"/>
    </row>
    <row r="703" spans="11:11" ht="15.75" customHeight="1">
      <c r="K703" s="33"/>
    </row>
    <row r="704" spans="11:11" ht="15.75" customHeight="1">
      <c r="K704" s="33"/>
    </row>
    <row r="705" spans="11:11" ht="15.75" customHeight="1">
      <c r="K705" s="33"/>
    </row>
    <row r="706" spans="11:11" ht="15.75" customHeight="1">
      <c r="K706" s="33"/>
    </row>
    <row r="707" spans="11:11" ht="15.75" customHeight="1">
      <c r="K707" s="33"/>
    </row>
    <row r="708" spans="11:11" ht="15.75" customHeight="1">
      <c r="K708" s="33"/>
    </row>
    <row r="709" spans="11:11" ht="15.75" customHeight="1">
      <c r="K709" s="33"/>
    </row>
    <row r="710" spans="11:11" ht="15.75" customHeight="1">
      <c r="K710" s="33"/>
    </row>
    <row r="711" spans="11:11" ht="15.75" customHeight="1">
      <c r="K711" s="33"/>
    </row>
    <row r="712" spans="11:11" ht="15.75" customHeight="1">
      <c r="K712" s="33"/>
    </row>
    <row r="713" spans="11:11" ht="15.75" customHeight="1">
      <c r="K713" s="33"/>
    </row>
    <row r="714" spans="11:11" ht="15.75" customHeight="1">
      <c r="K714" s="33"/>
    </row>
    <row r="715" spans="11:11" ht="15.75" customHeight="1">
      <c r="K715" s="33"/>
    </row>
    <row r="716" spans="11:11" ht="15.75" customHeight="1">
      <c r="K716" s="33"/>
    </row>
    <row r="717" spans="11:11" ht="15.75" customHeight="1">
      <c r="K717" s="33"/>
    </row>
    <row r="718" spans="11:11" ht="15.75" customHeight="1">
      <c r="K718" s="33"/>
    </row>
    <row r="719" spans="11:11" ht="15.75" customHeight="1">
      <c r="K719" s="33"/>
    </row>
    <row r="720" spans="11:11" ht="15.75" customHeight="1">
      <c r="K720" s="33"/>
    </row>
    <row r="721" spans="11:11" ht="15.75" customHeight="1">
      <c r="K721" s="33"/>
    </row>
    <row r="722" spans="11:11" ht="15.75" customHeight="1">
      <c r="K722" s="33"/>
    </row>
    <row r="723" spans="11:11" ht="15.75" customHeight="1">
      <c r="K723" s="33"/>
    </row>
    <row r="724" spans="11:11" ht="15.75" customHeight="1">
      <c r="K724" s="33"/>
    </row>
    <row r="725" spans="11:11" ht="15.75" customHeight="1">
      <c r="K725" s="33"/>
    </row>
    <row r="726" spans="11:11" ht="15.75" customHeight="1">
      <c r="K726" s="33"/>
    </row>
    <row r="727" spans="11:11" ht="15.75" customHeight="1">
      <c r="K727" s="33"/>
    </row>
    <row r="728" spans="11:11" ht="15.75" customHeight="1">
      <c r="K728" s="33"/>
    </row>
    <row r="729" spans="11:11" ht="15.75" customHeight="1">
      <c r="K729" s="33"/>
    </row>
    <row r="730" spans="11:11" ht="15.75" customHeight="1">
      <c r="K730" s="33"/>
    </row>
    <row r="731" spans="11:11" ht="15.75" customHeight="1">
      <c r="K731" s="33"/>
    </row>
    <row r="732" spans="11:11" ht="15.75" customHeight="1">
      <c r="K732" s="33"/>
    </row>
    <row r="733" spans="11:11" ht="15.75" customHeight="1">
      <c r="K733" s="33"/>
    </row>
    <row r="734" spans="11:11" ht="15.75" customHeight="1">
      <c r="K734" s="33"/>
    </row>
    <row r="735" spans="11:11" ht="15.75" customHeight="1">
      <c r="K735" s="33"/>
    </row>
    <row r="736" spans="11:11" ht="15.75" customHeight="1">
      <c r="K736" s="33"/>
    </row>
    <row r="737" spans="11:11" ht="15.75" customHeight="1">
      <c r="K737" s="33"/>
    </row>
    <row r="738" spans="11:11" ht="15.75" customHeight="1">
      <c r="K738" s="33"/>
    </row>
    <row r="739" spans="11:11" ht="15.75" customHeight="1">
      <c r="K739" s="33"/>
    </row>
    <row r="740" spans="11:11" ht="15.75" customHeight="1">
      <c r="K740" s="33"/>
    </row>
    <row r="741" spans="11:11" ht="15.75" customHeight="1">
      <c r="K741" s="33"/>
    </row>
    <row r="742" spans="11:11" ht="15.75" customHeight="1">
      <c r="K742" s="33"/>
    </row>
    <row r="743" spans="11:11" ht="15.75" customHeight="1">
      <c r="K743" s="33"/>
    </row>
    <row r="744" spans="11:11" ht="15.75" customHeight="1">
      <c r="K744" s="33"/>
    </row>
    <row r="745" spans="11:11" ht="15.75" customHeight="1">
      <c r="K745" s="33"/>
    </row>
    <row r="746" spans="11:11" ht="15.75" customHeight="1">
      <c r="K746" s="33"/>
    </row>
    <row r="747" spans="11:11" ht="15.75" customHeight="1">
      <c r="K747" s="33"/>
    </row>
    <row r="748" spans="11:11" ht="15.75" customHeight="1">
      <c r="K748" s="33"/>
    </row>
    <row r="749" spans="11:11" ht="15.75" customHeight="1">
      <c r="K749" s="33"/>
    </row>
    <row r="750" spans="11:11" ht="15.75" customHeight="1">
      <c r="K750" s="33"/>
    </row>
    <row r="751" spans="11:11" ht="15.75" customHeight="1">
      <c r="K751" s="33"/>
    </row>
    <row r="752" spans="11:11" ht="15.75" customHeight="1">
      <c r="K752" s="33"/>
    </row>
    <row r="753" spans="11:11" ht="15.75" customHeight="1">
      <c r="K753" s="33"/>
    </row>
    <row r="754" spans="11:11" ht="15.75" customHeight="1">
      <c r="K754" s="33"/>
    </row>
    <row r="755" spans="11:11" ht="15.75" customHeight="1">
      <c r="K755" s="33"/>
    </row>
    <row r="756" spans="11:11" ht="15.75" customHeight="1">
      <c r="K756" s="33"/>
    </row>
    <row r="757" spans="11:11" ht="15.75" customHeight="1">
      <c r="K757" s="33"/>
    </row>
    <row r="758" spans="11:11" ht="15.75" customHeight="1">
      <c r="K758" s="33"/>
    </row>
    <row r="759" spans="11:11" ht="15.75" customHeight="1">
      <c r="K759" s="33"/>
    </row>
    <row r="760" spans="11:11" ht="15.75" customHeight="1">
      <c r="K760" s="33"/>
    </row>
    <row r="761" spans="11:11" ht="15.75" customHeight="1">
      <c r="K761" s="33"/>
    </row>
    <row r="762" spans="11:11" ht="15.75" customHeight="1">
      <c r="K762" s="33"/>
    </row>
    <row r="763" spans="11:11" ht="15.75" customHeight="1">
      <c r="K763" s="33"/>
    </row>
    <row r="764" spans="11:11" ht="15.75" customHeight="1">
      <c r="K764" s="33"/>
    </row>
    <row r="765" spans="11:11" ht="15.75" customHeight="1">
      <c r="K765" s="33"/>
    </row>
    <row r="766" spans="11:11" ht="15.75" customHeight="1">
      <c r="K766" s="33"/>
    </row>
    <row r="767" spans="11:11" ht="15.75" customHeight="1">
      <c r="K767" s="33"/>
    </row>
    <row r="768" spans="11:11" ht="15.75" customHeight="1">
      <c r="K768" s="33"/>
    </row>
    <row r="769" spans="11:11" ht="15.75" customHeight="1">
      <c r="K769" s="33"/>
    </row>
    <row r="770" spans="11:11" ht="15.75" customHeight="1">
      <c r="K770" s="33"/>
    </row>
    <row r="771" spans="11:11" ht="15.75" customHeight="1">
      <c r="K771" s="33"/>
    </row>
    <row r="772" spans="11:11" ht="15.75" customHeight="1">
      <c r="K772" s="33"/>
    </row>
    <row r="773" spans="11:11" ht="15.75" customHeight="1">
      <c r="K773" s="33"/>
    </row>
    <row r="774" spans="11:11" ht="15.75" customHeight="1">
      <c r="K774" s="33"/>
    </row>
    <row r="775" spans="11:11" ht="15.75" customHeight="1">
      <c r="K775" s="33"/>
    </row>
    <row r="776" spans="11:11" ht="15.75" customHeight="1">
      <c r="K776" s="33"/>
    </row>
    <row r="777" spans="11:11" ht="15.75" customHeight="1">
      <c r="K777" s="33"/>
    </row>
    <row r="778" spans="11:11" ht="15.75" customHeight="1">
      <c r="K778" s="33"/>
    </row>
    <row r="779" spans="11:11" ht="15.75" customHeight="1">
      <c r="K779" s="33"/>
    </row>
    <row r="780" spans="11:11" ht="15.75" customHeight="1">
      <c r="K780" s="33"/>
    </row>
    <row r="781" spans="11:11" ht="15.75" customHeight="1">
      <c r="K781" s="33"/>
    </row>
    <row r="782" spans="11:11" ht="15.75" customHeight="1">
      <c r="K782" s="33"/>
    </row>
    <row r="783" spans="11:11" ht="15.75" customHeight="1">
      <c r="K783" s="33"/>
    </row>
    <row r="784" spans="11:11" ht="15.75" customHeight="1">
      <c r="K784" s="33"/>
    </row>
    <row r="785" spans="11:11" ht="15.75" customHeight="1">
      <c r="K785" s="33"/>
    </row>
    <row r="786" spans="11:11" ht="15.75" customHeight="1">
      <c r="K786" s="33"/>
    </row>
    <row r="787" spans="11:11" ht="15.75" customHeight="1">
      <c r="K787" s="33"/>
    </row>
    <row r="788" spans="11:11" ht="15.75" customHeight="1">
      <c r="K788" s="33"/>
    </row>
    <row r="789" spans="11:11" ht="15.75" customHeight="1">
      <c r="K789" s="33"/>
    </row>
    <row r="790" spans="11:11" ht="15.75" customHeight="1">
      <c r="K790" s="33"/>
    </row>
    <row r="791" spans="11:11" ht="15.75" customHeight="1">
      <c r="K791" s="33"/>
    </row>
    <row r="792" spans="11:11" ht="15.75" customHeight="1">
      <c r="K792" s="33"/>
    </row>
    <row r="793" spans="11:11" ht="15.75" customHeight="1">
      <c r="K793" s="33"/>
    </row>
    <row r="794" spans="11:11" ht="15.75" customHeight="1">
      <c r="K794" s="33"/>
    </row>
    <row r="795" spans="11:11" ht="15.75" customHeight="1">
      <c r="K795" s="33"/>
    </row>
    <row r="796" spans="11:11" ht="15.75" customHeight="1">
      <c r="K796" s="33"/>
    </row>
    <row r="797" spans="11:11" ht="15.75" customHeight="1">
      <c r="K797" s="33"/>
    </row>
    <row r="798" spans="11:11" ht="15.75" customHeight="1">
      <c r="K798" s="33"/>
    </row>
    <row r="799" spans="11:11" ht="15.75" customHeight="1">
      <c r="K799" s="33"/>
    </row>
    <row r="800" spans="11:11" ht="15.75" customHeight="1">
      <c r="K800" s="33"/>
    </row>
    <row r="801" spans="11:11" ht="15.75" customHeight="1">
      <c r="K801" s="33"/>
    </row>
    <row r="802" spans="11:11" ht="15.75" customHeight="1">
      <c r="K802" s="33"/>
    </row>
    <row r="803" spans="11:11" ht="15.75" customHeight="1">
      <c r="K803" s="33"/>
    </row>
    <row r="804" spans="11:11" ht="15.75" customHeight="1">
      <c r="K804" s="33"/>
    </row>
    <row r="805" spans="11:11" ht="15.75" customHeight="1">
      <c r="K805" s="33"/>
    </row>
    <row r="806" spans="11:11" ht="15.75" customHeight="1">
      <c r="K806" s="33"/>
    </row>
    <row r="807" spans="11:11" ht="15.75" customHeight="1">
      <c r="K807" s="33"/>
    </row>
    <row r="808" spans="11:11" ht="15.75" customHeight="1">
      <c r="K808" s="33"/>
    </row>
    <row r="809" spans="11:11" ht="15.75" customHeight="1">
      <c r="K809" s="33"/>
    </row>
    <row r="810" spans="11:11" ht="15.75" customHeight="1">
      <c r="K810" s="33"/>
    </row>
    <row r="811" spans="11:11" ht="15.75" customHeight="1">
      <c r="K811" s="33"/>
    </row>
    <row r="812" spans="11:11" ht="15.75" customHeight="1">
      <c r="K812" s="33"/>
    </row>
    <row r="813" spans="11:11" ht="15.75" customHeight="1">
      <c r="K813" s="33"/>
    </row>
    <row r="814" spans="11:11" ht="15.75" customHeight="1">
      <c r="K814" s="33"/>
    </row>
    <row r="815" spans="11:11" ht="15.75" customHeight="1">
      <c r="K815" s="33"/>
    </row>
    <row r="816" spans="11:11" ht="15.75" customHeight="1">
      <c r="K816" s="33"/>
    </row>
    <row r="817" spans="11:11" ht="15.75" customHeight="1">
      <c r="K817" s="33"/>
    </row>
    <row r="818" spans="11:11" ht="15.75" customHeight="1">
      <c r="K818" s="33"/>
    </row>
    <row r="819" spans="11:11" ht="15.75" customHeight="1">
      <c r="K819" s="33"/>
    </row>
    <row r="820" spans="11:11" ht="15.75" customHeight="1">
      <c r="K820" s="33"/>
    </row>
    <row r="821" spans="11:11" ht="15.75" customHeight="1">
      <c r="K821" s="33"/>
    </row>
    <row r="822" spans="11:11" ht="15.75" customHeight="1">
      <c r="K822" s="33"/>
    </row>
    <row r="823" spans="11:11" ht="15.75" customHeight="1">
      <c r="K823" s="33"/>
    </row>
    <row r="824" spans="11:11" ht="15.75" customHeight="1">
      <c r="K824" s="33"/>
    </row>
    <row r="825" spans="11:11" ht="15.75" customHeight="1">
      <c r="K825" s="33"/>
    </row>
    <row r="826" spans="11:11" ht="15.75" customHeight="1">
      <c r="K826" s="33"/>
    </row>
    <row r="827" spans="11:11" ht="15.75" customHeight="1">
      <c r="K827" s="33"/>
    </row>
    <row r="828" spans="11:11" ht="15.75" customHeight="1">
      <c r="K828" s="33"/>
    </row>
    <row r="829" spans="11:11" ht="15.75" customHeight="1">
      <c r="K829" s="33"/>
    </row>
    <row r="830" spans="11:11" ht="15.75" customHeight="1">
      <c r="K830" s="33"/>
    </row>
    <row r="831" spans="11:11" ht="15.75" customHeight="1">
      <c r="K831" s="33"/>
    </row>
    <row r="832" spans="11:11" ht="15.75" customHeight="1">
      <c r="K832" s="33"/>
    </row>
    <row r="833" spans="11:11" ht="15.75" customHeight="1">
      <c r="K833" s="33"/>
    </row>
    <row r="834" spans="11:11" ht="15.75" customHeight="1">
      <c r="K834" s="33"/>
    </row>
    <row r="835" spans="11:11" ht="15.75" customHeight="1">
      <c r="K835" s="33"/>
    </row>
    <row r="836" spans="11:11" ht="15.75" customHeight="1">
      <c r="K836" s="33"/>
    </row>
    <row r="837" spans="11:11" ht="15.75" customHeight="1">
      <c r="K837" s="33"/>
    </row>
    <row r="838" spans="11:11" ht="15.75" customHeight="1">
      <c r="K838" s="33"/>
    </row>
    <row r="839" spans="11:11" ht="15.75" customHeight="1">
      <c r="K839" s="33"/>
    </row>
    <row r="840" spans="11:11" ht="15.75" customHeight="1">
      <c r="K840" s="33"/>
    </row>
    <row r="841" spans="11:11" ht="15.75" customHeight="1">
      <c r="K841" s="33"/>
    </row>
    <row r="842" spans="11:11" ht="15.75" customHeight="1">
      <c r="K842" s="33"/>
    </row>
    <row r="843" spans="11:11" ht="15.75" customHeight="1">
      <c r="K843" s="33"/>
    </row>
    <row r="844" spans="11:11" ht="15.75" customHeight="1">
      <c r="K844" s="33"/>
    </row>
    <row r="845" spans="11:11" ht="15.75" customHeight="1">
      <c r="K845" s="33"/>
    </row>
    <row r="846" spans="11:11" ht="15.75" customHeight="1">
      <c r="K846" s="33"/>
    </row>
    <row r="847" spans="11:11" ht="15.75" customHeight="1">
      <c r="K847" s="33"/>
    </row>
    <row r="848" spans="11:11" ht="15.75" customHeight="1">
      <c r="K848" s="33"/>
    </row>
    <row r="849" spans="11:11" ht="15.75" customHeight="1">
      <c r="K849" s="33"/>
    </row>
    <row r="850" spans="11:11" ht="15.75" customHeight="1">
      <c r="K850" s="33"/>
    </row>
    <row r="851" spans="11:11" ht="15.75" customHeight="1">
      <c r="K851" s="33"/>
    </row>
    <row r="852" spans="11:11" ht="15.75" customHeight="1">
      <c r="K852" s="33"/>
    </row>
    <row r="853" spans="11:11" ht="15.75" customHeight="1">
      <c r="K853" s="33"/>
    </row>
    <row r="854" spans="11:11" ht="15.75" customHeight="1">
      <c r="K854" s="33"/>
    </row>
    <row r="855" spans="11:11" ht="15.75" customHeight="1">
      <c r="K855" s="33"/>
    </row>
    <row r="856" spans="11:11" ht="15.75" customHeight="1">
      <c r="K856" s="33"/>
    </row>
    <row r="857" spans="11:11" ht="15.75" customHeight="1">
      <c r="K857" s="33"/>
    </row>
    <row r="858" spans="11:11" ht="15.75" customHeight="1">
      <c r="K858" s="33"/>
    </row>
    <row r="859" spans="11:11" ht="15.75" customHeight="1">
      <c r="K859" s="33"/>
    </row>
    <row r="860" spans="11:11" ht="15.75" customHeight="1">
      <c r="K860" s="33"/>
    </row>
    <row r="861" spans="11:11" ht="15.75" customHeight="1">
      <c r="K861" s="33"/>
    </row>
    <row r="862" spans="11:11" ht="15.75" customHeight="1">
      <c r="K862" s="33"/>
    </row>
    <row r="863" spans="11:11" ht="15.75" customHeight="1">
      <c r="K863" s="33"/>
    </row>
    <row r="864" spans="11:11" ht="15.75" customHeight="1">
      <c r="K864" s="33"/>
    </row>
    <row r="865" spans="11:11" ht="15.75" customHeight="1">
      <c r="K865" s="33"/>
    </row>
    <row r="866" spans="11:11" ht="15.75" customHeight="1">
      <c r="K866" s="33"/>
    </row>
    <row r="867" spans="11:11" ht="15.75" customHeight="1">
      <c r="K867" s="33"/>
    </row>
    <row r="868" spans="11:11" ht="15.75" customHeight="1">
      <c r="K868" s="33"/>
    </row>
    <row r="869" spans="11:11" ht="15.75" customHeight="1">
      <c r="K869" s="33"/>
    </row>
    <row r="870" spans="11:11" ht="15.75" customHeight="1">
      <c r="K870" s="33"/>
    </row>
    <row r="871" spans="11:11" ht="15.75" customHeight="1">
      <c r="K871" s="33"/>
    </row>
    <row r="872" spans="11:11" ht="15.75" customHeight="1">
      <c r="K872" s="33"/>
    </row>
    <row r="873" spans="11:11" ht="15.75" customHeight="1">
      <c r="K873" s="33"/>
    </row>
    <row r="874" spans="11:11" ht="15.75" customHeight="1">
      <c r="K874" s="33"/>
    </row>
    <row r="875" spans="11:11" ht="15.75" customHeight="1">
      <c r="K875" s="33"/>
    </row>
    <row r="876" spans="11:11" ht="15.75" customHeight="1">
      <c r="K876" s="33"/>
    </row>
    <row r="877" spans="11:11" ht="15.75" customHeight="1">
      <c r="K877" s="33"/>
    </row>
    <row r="878" spans="11:11" ht="15.75" customHeight="1">
      <c r="K878" s="33"/>
    </row>
    <row r="879" spans="11:11" ht="15.75" customHeight="1">
      <c r="K879" s="33"/>
    </row>
    <row r="880" spans="11:11" ht="15.75" customHeight="1">
      <c r="K880" s="33"/>
    </row>
    <row r="881" spans="11:11" ht="15.75" customHeight="1">
      <c r="K881" s="33"/>
    </row>
    <row r="882" spans="11:11" ht="15.75" customHeight="1">
      <c r="K882" s="33"/>
    </row>
    <row r="883" spans="11:11" ht="15.75" customHeight="1">
      <c r="K883" s="33"/>
    </row>
    <row r="884" spans="11:11" ht="15.75" customHeight="1">
      <c r="K884" s="33"/>
    </row>
    <row r="885" spans="11:11" ht="15.75" customHeight="1">
      <c r="K885" s="33"/>
    </row>
    <row r="886" spans="11:11" ht="15.75" customHeight="1">
      <c r="K886" s="33"/>
    </row>
    <row r="887" spans="11:11" ht="15.75" customHeight="1">
      <c r="K887" s="33"/>
    </row>
    <row r="888" spans="11:11" ht="15.75" customHeight="1">
      <c r="K888" s="33"/>
    </row>
    <row r="889" spans="11:11" ht="15.75" customHeight="1">
      <c r="K889" s="33"/>
    </row>
    <row r="890" spans="11:11" ht="15.75" customHeight="1">
      <c r="K890" s="33"/>
    </row>
    <row r="891" spans="11:11" ht="15.75" customHeight="1">
      <c r="K891" s="33"/>
    </row>
    <row r="892" spans="11:11" ht="15.75" customHeight="1">
      <c r="K892" s="33"/>
    </row>
    <row r="893" spans="11:11" ht="15.75" customHeight="1">
      <c r="K893" s="33"/>
    </row>
    <row r="894" spans="11:11" ht="15.75" customHeight="1">
      <c r="K894" s="33"/>
    </row>
    <row r="895" spans="11:11" ht="15.75" customHeight="1">
      <c r="K895" s="33"/>
    </row>
    <row r="896" spans="11:11" ht="15.75" customHeight="1">
      <c r="K896" s="33"/>
    </row>
    <row r="897" spans="11:11" ht="15.75" customHeight="1">
      <c r="K897" s="33"/>
    </row>
    <row r="898" spans="11:11" ht="15.75" customHeight="1">
      <c r="K898" s="33"/>
    </row>
    <row r="899" spans="11:11" ht="15.75" customHeight="1">
      <c r="K899" s="33"/>
    </row>
    <row r="900" spans="11:11" ht="15.75" customHeight="1">
      <c r="K900" s="33"/>
    </row>
    <row r="901" spans="11:11" ht="15.75" customHeight="1">
      <c r="K901" s="33"/>
    </row>
    <row r="902" spans="11:11" ht="15.75" customHeight="1">
      <c r="K902" s="33"/>
    </row>
    <row r="903" spans="11:11" ht="15.75" customHeight="1">
      <c r="K903" s="33"/>
    </row>
    <row r="904" spans="11:11" ht="15.75" customHeight="1">
      <c r="K904" s="33"/>
    </row>
    <row r="905" spans="11:11" ht="15.75" customHeight="1">
      <c r="K905" s="33"/>
    </row>
    <row r="906" spans="11:11" ht="15.75" customHeight="1">
      <c r="K906" s="33"/>
    </row>
    <row r="907" spans="11:11" ht="15.75" customHeight="1">
      <c r="K907" s="33"/>
    </row>
    <row r="908" spans="11:11" ht="15.75" customHeight="1">
      <c r="K908" s="33"/>
    </row>
    <row r="909" spans="11:11" ht="15.75" customHeight="1">
      <c r="K909" s="33"/>
    </row>
    <row r="910" spans="11:11" ht="15.75" customHeight="1">
      <c r="K910" s="33"/>
    </row>
    <row r="911" spans="11:11" ht="15.75" customHeight="1">
      <c r="K911" s="33"/>
    </row>
    <row r="912" spans="11:11" ht="15.75" customHeight="1">
      <c r="K912" s="33"/>
    </row>
    <row r="913" spans="11:11" ht="15.75" customHeight="1">
      <c r="K913" s="33"/>
    </row>
    <row r="914" spans="11:11" ht="15.75" customHeight="1">
      <c r="K914" s="33"/>
    </row>
    <row r="915" spans="11:11" ht="15.75" customHeight="1">
      <c r="K915" s="33"/>
    </row>
    <row r="916" spans="11:11" ht="15.75" customHeight="1">
      <c r="K916" s="33"/>
    </row>
    <row r="917" spans="11:11" ht="15.75" customHeight="1">
      <c r="K917" s="33"/>
    </row>
    <row r="918" spans="11:11" ht="15.75" customHeight="1">
      <c r="K918" s="33"/>
    </row>
    <row r="919" spans="11:11" ht="15.75" customHeight="1">
      <c r="K919" s="33"/>
    </row>
    <row r="920" spans="11:11" ht="15.75" customHeight="1">
      <c r="K920" s="33"/>
    </row>
    <row r="921" spans="11:11" ht="15.75" customHeight="1">
      <c r="K921" s="33"/>
    </row>
    <row r="922" spans="11:11" ht="15.75" customHeight="1">
      <c r="K922" s="33"/>
    </row>
    <row r="923" spans="11:11" ht="15.75" customHeight="1">
      <c r="K923" s="33"/>
    </row>
    <row r="924" spans="11:11" ht="15.75" customHeight="1">
      <c r="K924" s="33"/>
    </row>
    <row r="925" spans="11:11" ht="15.75" customHeight="1">
      <c r="K925" s="33"/>
    </row>
    <row r="926" spans="11:11" ht="15.75" customHeight="1">
      <c r="K926" s="33"/>
    </row>
    <row r="927" spans="11:11" ht="15.75" customHeight="1">
      <c r="K927" s="33"/>
    </row>
    <row r="928" spans="11:11" ht="15.75" customHeight="1">
      <c r="K928" s="33"/>
    </row>
    <row r="929" spans="11:11" ht="15.75" customHeight="1">
      <c r="K929" s="33"/>
    </row>
    <row r="930" spans="11:11" ht="15.75" customHeight="1">
      <c r="K930" s="33"/>
    </row>
    <row r="931" spans="11:11" ht="15.75" customHeight="1">
      <c r="K931" s="33"/>
    </row>
    <row r="932" spans="11:11" ht="15.75" customHeight="1">
      <c r="K932" s="33"/>
    </row>
    <row r="933" spans="11:11" ht="15.75" customHeight="1">
      <c r="K933" s="33"/>
    </row>
    <row r="934" spans="11:11" ht="15.75" customHeight="1">
      <c r="K934" s="33"/>
    </row>
    <row r="935" spans="11:11" ht="15.75" customHeight="1">
      <c r="K935" s="33"/>
    </row>
    <row r="936" spans="11:11" ht="15.75" customHeight="1">
      <c r="K936" s="33"/>
    </row>
    <row r="937" spans="11:11" ht="15.75" customHeight="1">
      <c r="K937" s="33"/>
    </row>
    <row r="938" spans="11:11" ht="15.75" customHeight="1">
      <c r="K938" s="33"/>
    </row>
    <row r="939" spans="11:11" ht="15.75" customHeight="1">
      <c r="K939" s="33"/>
    </row>
    <row r="940" spans="11:11" ht="15.75" customHeight="1">
      <c r="K940" s="33"/>
    </row>
    <row r="941" spans="11:11" ht="15.75" customHeight="1">
      <c r="K941" s="33"/>
    </row>
    <row r="942" spans="11:11" ht="15.75" customHeight="1">
      <c r="K942" s="33"/>
    </row>
    <row r="943" spans="11:11" ht="15.75" customHeight="1">
      <c r="K943" s="33"/>
    </row>
    <row r="944" spans="11:11" ht="15.75" customHeight="1">
      <c r="K944" s="33"/>
    </row>
    <row r="945" spans="11:11" ht="15.75" customHeight="1">
      <c r="K945" s="33"/>
    </row>
    <row r="946" spans="11:11" ht="15.75" customHeight="1">
      <c r="K946" s="33"/>
    </row>
    <row r="947" spans="11:11" ht="15.75" customHeight="1">
      <c r="K947" s="33"/>
    </row>
    <row r="948" spans="11:11" ht="15.75" customHeight="1">
      <c r="K948" s="33"/>
    </row>
    <row r="949" spans="11:11" ht="15.75" customHeight="1">
      <c r="K949" s="33"/>
    </row>
    <row r="950" spans="11:11" ht="15.75" customHeight="1">
      <c r="K950" s="33"/>
    </row>
    <row r="951" spans="11:11" ht="15.75" customHeight="1">
      <c r="K951" s="33"/>
    </row>
    <row r="952" spans="11:11" ht="15.75" customHeight="1">
      <c r="K952" s="33"/>
    </row>
    <row r="953" spans="11:11" ht="15.75" customHeight="1">
      <c r="K953" s="33"/>
    </row>
    <row r="954" spans="11:11" ht="15.75" customHeight="1">
      <c r="K954" s="33"/>
    </row>
    <row r="955" spans="11:11" ht="15.75" customHeight="1">
      <c r="K955" s="33"/>
    </row>
    <row r="956" spans="11:11" ht="15.75" customHeight="1">
      <c r="K956" s="33"/>
    </row>
    <row r="957" spans="11:11" ht="15.75" customHeight="1">
      <c r="K957" s="33"/>
    </row>
    <row r="958" spans="11:11" ht="15.75" customHeight="1">
      <c r="K958" s="33"/>
    </row>
    <row r="959" spans="11:11" ht="15.75" customHeight="1">
      <c r="K959" s="33"/>
    </row>
    <row r="960" spans="11:11" ht="15.75" customHeight="1">
      <c r="K960" s="33"/>
    </row>
    <row r="961" spans="11:11" ht="15.75" customHeight="1">
      <c r="K961" s="33"/>
    </row>
    <row r="962" spans="11:11" ht="15.75" customHeight="1">
      <c r="K962" s="33"/>
    </row>
    <row r="963" spans="11:11" ht="15.75" customHeight="1">
      <c r="K963" s="33"/>
    </row>
    <row r="964" spans="11:11" ht="15.75" customHeight="1">
      <c r="K964" s="33"/>
    </row>
    <row r="965" spans="11:11" ht="15.75" customHeight="1">
      <c r="K965" s="33"/>
    </row>
  </sheetData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0"/>
  <sheetViews>
    <sheetView workbookViewId="0"/>
  </sheetViews>
  <sheetFormatPr defaultColWidth="14.453125" defaultRowHeight="15" customHeight="1"/>
  <cols>
    <col min="1" max="2" width="11.7265625" customWidth="1"/>
    <col min="3" max="4" width="12.26953125" customWidth="1"/>
    <col min="5" max="5" width="22.26953125" customWidth="1"/>
    <col min="6" max="6" width="20.453125" customWidth="1"/>
    <col min="7" max="9" width="12.26953125" customWidth="1"/>
    <col min="10" max="10" width="13.453125" customWidth="1"/>
    <col min="11" max="11" width="8.7265625" customWidth="1"/>
    <col min="12" max="12" width="14.453125" customWidth="1"/>
    <col min="13" max="14" width="8.7265625" customWidth="1"/>
    <col min="15" max="15" width="17" customWidth="1"/>
    <col min="16" max="28" width="8.7265625" customWidth="1"/>
  </cols>
  <sheetData>
    <row r="1" spans="1:16" ht="14.5">
      <c r="A1" s="7" t="s">
        <v>0</v>
      </c>
      <c r="B1" s="14" t="s">
        <v>2</v>
      </c>
      <c r="C1" s="15" t="s">
        <v>31</v>
      </c>
      <c r="D1" s="15" t="s">
        <v>4</v>
      </c>
      <c r="E1" s="15" t="s">
        <v>32</v>
      </c>
      <c r="F1" s="15" t="s">
        <v>33</v>
      </c>
      <c r="G1" s="15" t="s">
        <v>23</v>
      </c>
      <c r="H1" s="9" t="s">
        <v>8</v>
      </c>
      <c r="I1" s="9" t="s">
        <v>28</v>
      </c>
      <c r="J1" s="5" t="s">
        <v>34</v>
      </c>
    </row>
    <row r="2" spans="1:16" ht="14.5">
      <c r="A2" s="1">
        <v>45381</v>
      </c>
      <c r="B2" s="10">
        <v>1711756800</v>
      </c>
      <c r="C2" s="2">
        <v>61180.19</v>
      </c>
      <c r="D2" s="2">
        <v>0.66424399999999995</v>
      </c>
      <c r="E2" s="2">
        <v>20276478</v>
      </c>
      <c r="F2" s="2">
        <v>106.1052</v>
      </c>
      <c r="G2" s="2">
        <v>1.815466</v>
      </c>
      <c r="H2" s="3">
        <v>13.48949</v>
      </c>
      <c r="I2" s="4">
        <f>IF(G2 &lt; 'Discounted Int Model_iBTC'!ntcr, 'Discounted Int Model_iBTC'!base_int*100, IF(G2 &gt; 'Discounted Int Model_iBTC'!ctcr, 'Discounted Int Model_iBTC'!upper_limit_int*100, ('Discounted Int Model_iBTC'!base_int + ((G2 -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  <c r="J2" s="39"/>
      <c r="L2" s="5" t="s">
        <v>12</v>
      </c>
      <c r="O2" s="5" t="s">
        <v>13</v>
      </c>
      <c r="P2" s="12"/>
    </row>
    <row r="3" spans="1:16" ht="14.5">
      <c r="A3" s="1">
        <v>45382</v>
      </c>
      <c r="B3" s="10">
        <v>1711843200</v>
      </c>
      <c r="C3" s="2">
        <v>59389.78</v>
      </c>
      <c r="D3" s="2">
        <v>0.64448700000000003</v>
      </c>
      <c r="E3" s="2">
        <v>20293727</v>
      </c>
      <c r="F3" s="2">
        <v>105.9774</v>
      </c>
      <c r="G3" s="2">
        <v>1.770578</v>
      </c>
      <c r="H3" s="3">
        <v>15.645860000000001</v>
      </c>
      <c r="I3" s="4">
        <f>IF(G3 &lt; 'Discounted Int Model_iBTC'!ntcr, 'Discounted Int Model_iBTC'!base_int*100, IF(G3 &gt; 'Discounted Int Model_iBTC'!ctcr, 'Discounted Int Model_iBTC'!upper_limit_int*100, ('Discounted Int Model_iBTC'!base_int + ((G3 -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  <c r="J3" s="39"/>
      <c r="L3" s="5" t="s">
        <v>14</v>
      </c>
      <c r="O3" s="5" t="s">
        <v>15</v>
      </c>
    </row>
    <row r="4" spans="1:16" ht="14.5">
      <c r="A4" s="1">
        <v>45383</v>
      </c>
      <c r="B4" s="10">
        <v>1711929600</v>
      </c>
      <c r="C4" s="2">
        <v>62265.45</v>
      </c>
      <c r="D4" s="2">
        <v>0.65044999999999997</v>
      </c>
      <c r="E4" s="2">
        <v>20291127</v>
      </c>
      <c r="F4" s="2">
        <v>105.7794</v>
      </c>
      <c r="G4" s="2">
        <v>1.751268</v>
      </c>
      <c r="H4" s="3">
        <v>16.91273</v>
      </c>
      <c r="I4" s="4">
        <f>IF(G4 &lt; 'Discounted Int Model_iBTC'!ntcr, 'Discounted Int Model_iBTC'!base_int*100, IF(G4 &gt; 'Discounted Int Model_iBTC'!ctcr, 'Discounted Int Model_iBTC'!upper_limit_int*100, ('Discounted Int Model_iBTC'!base_int + ((G4 -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  <c r="J4" s="39"/>
      <c r="L4" s="5" t="s">
        <v>16</v>
      </c>
      <c r="O4" s="5" t="s">
        <v>17</v>
      </c>
      <c r="P4" s="12"/>
    </row>
    <row r="5" spans="1:16" ht="14.5">
      <c r="A5" s="1">
        <v>45384</v>
      </c>
      <c r="B5" s="10">
        <v>1712016000</v>
      </c>
      <c r="C5" s="2">
        <v>59383.16</v>
      </c>
      <c r="D5" s="2">
        <v>0.62224000000000002</v>
      </c>
      <c r="E5" s="2">
        <v>20307379</v>
      </c>
      <c r="F5" s="2">
        <v>105.2157</v>
      </c>
      <c r="G5" s="2">
        <v>1.720931</v>
      </c>
      <c r="H5" s="3">
        <v>18.394690000000001</v>
      </c>
      <c r="I5" s="4">
        <f>IF(G5 &lt; 'Discounted Int Model_iBTC'!ntcr, 'Discounted Int Model_iBTC'!base_int*100, IF(G5 &gt; 'Discounted Int Model_iBTC'!ctcr, 'Discounted Int Model_iBTC'!upper_limit_int*100, ('Discounted Int Model_iBTC'!base_int + ((G5 -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  <c r="J5" s="39"/>
      <c r="L5" t="s">
        <v>18</v>
      </c>
    </row>
    <row r="6" spans="1:16" ht="14.5">
      <c r="A6" s="1">
        <v>45385</v>
      </c>
      <c r="B6" s="10">
        <v>1712102400</v>
      </c>
      <c r="C6" s="2">
        <v>55924.89</v>
      </c>
      <c r="D6" s="2">
        <v>0.580372</v>
      </c>
      <c r="E6" s="2">
        <v>20292446</v>
      </c>
      <c r="F6" s="2">
        <v>104.98139999999999</v>
      </c>
      <c r="G6" s="2">
        <v>1.714283</v>
      </c>
      <c r="H6" s="3">
        <v>18.93891</v>
      </c>
      <c r="I6" s="4">
        <f>IF(G6 &lt; 'Discounted Int Model_iBTC'!ntcr, 'Discounted Int Model_iBTC'!base_int*100, IF(G6 &gt; 'Discounted Int Model_iBTC'!ctcr, 'Discounted Int Model_iBTC'!upper_limit_int*100, ('Discounted Int Model_iBTC'!base_int + ((G6 -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  <c r="J6" s="39"/>
      <c r="L6" s="5" t="s">
        <v>21</v>
      </c>
    </row>
    <row r="7" spans="1:16" ht="14.5">
      <c r="A7" s="1">
        <v>45386</v>
      </c>
      <c r="B7" s="10">
        <v>1712188800</v>
      </c>
      <c r="C7" s="2">
        <v>55132.42</v>
      </c>
      <c r="D7" s="2">
        <v>0.57174700000000001</v>
      </c>
      <c r="E7" s="2">
        <v>20277013</v>
      </c>
      <c r="F7" s="2">
        <v>104.7013</v>
      </c>
      <c r="G7" s="2">
        <v>1.674545</v>
      </c>
      <c r="H7" s="3">
        <v>22.043379999999999</v>
      </c>
      <c r="I7" s="4">
        <f>IF(G7 &lt; 'Discounted Int Model_iBTC'!ntcr, 'Discounted Int Model_iBTC'!base_int*100, IF(G7 &gt; 'Discounted Int Model_iBTC'!ctcr, 'Discounted Int Model_iBTC'!upper_limit_int*100, ('Discounted Int Model_iBTC'!base_int + ((G7 -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  <c r="J7" s="39"/>
    </row>
    <row r="8" spans="1:16" ht="14.5">
      <c r="A8" s="1">
        <v>45387</v>
      </c>
      <c r="B8" s="10">
        <v>1712275200</v>
      </c>
      <c r="C8" s="2">
        <v>56192.01</v>
      </c>
      <c r="D8" s="2">
        <v>0.58246500000000001</v>
      </c>
      <c r="E8" s="2">
        <v>20003332</v>
      </c>
      <c r="F8" s="2">
        <v>101.5129</v>
      </c>
      <c r="G8" s="2">
        <v>1.6745319999999999</v>
      </c>
      <c r="H8" s="3">
        <v>20.653379999999999</v>
      </c>
      <c r="I8" s="4">
        <f>IF(G8 &lt; 'Discounted Int Model_iBTC'!ntcr, 'Discounted Int Model_iBTC'!base_int*100, IF(G8 &gt; 'Discounted Int Model_iBTC'!ctcr, 'Discounted Int Model_iBTC'!upper_limit_int*100, ('Discounted Int Model_iBTC'!base_int + ((G8 -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  <c r="J8" s="39"/>
    </row>
    <row r="9" spans="1:16" ht="14.5">
      <c r="A9" s="1">
        <v>45388</v>
      </c>
      <c r="B9" s="10">
        <v>1712361600</v>
      </c>
      <c r="C9" s="2">
        <v>57855.34</v>
      </c>
      <c r="D9" s="2">
        <v>0.575685</v>
      </c>
      <c r="E9" s="2">
        <v>20173717</v>
      </c>
      <c r="F9" s="2">
        <v>100.05</v>
      </c>
      <c r="G9" s="2">
        <v>1.7075819999999999</v>
      </c>
      <c r="H9" s="3">
        <v>19.61411</v>
      </c>
      <c r="I9" s="4">
        <f>IF(G9 &lt; 'Discounted Int Model_iBTC'!ntcr, 'Discounted Int Model_iBTC'!base_int*100, IF(G9 &gt; 'Discounted Int Model_iBTC'!ctcr, 'Discounted Int Model_iBTC'!upper_limit_int*100, ('Discounted Int Model_iBTC'!base_int + ((G9 -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  <c r="J9" s="39"/>
    </row>
    <row r="10" spans="1:16" ht="14.5">
      <c r="A10" s="1">
        <v>45389</v>
      </c>
      <c r="B10" s="10">
        <v>1712448000</v>
      </c>
      <c r="C10" s="2">
        <v>59737.279999999999</v>
      </c>
      <c r="D10" s="2">
        <v>0.58375699999999997</v>
      </c>
      <c r="E10" s="2">
        <v>20322032</v>
      </c>
      <c r="F10" s="2">
        <v>102.02630000000001</v>
      </c>
      <c r="G10" s="2">
        <v>1.6851309999999999</v>
      </c>
      <c r="H10" s="3">
        <v>21.484680000000001</v>
      </c>
      <c r="I10" s="4">
        <f>IF(G10 &lt; 'Discounted Int Model_iBTC'!ntcr, 'Discounted Int Model_iBTC'!base_int*100, IF(G10 &gt; 'Discounted Int Model_iBTC'!ctcr, 'Discounted Int Model_iBTC'!upper_limit_int*100, ('Discounted Int Model_iBTC'!base_int + ((G10 -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</row>
    <row r="11" spans="1:16" ht="14.5">
      <c r="A11" s="1">
        <v>45390</v>
      </c>
      <c r="B11" s="10">
        <v>1712534400</v>
      </c>
      <c r="C11" s="2">
        <v>60357</v>
      </c>
      <c r="D11" s="2">
        <v>0.58891400000000005</v>
      </c>
      <c r="E11" s="2">
        <v>20323483</v>
      </c>
      <c r="F11" s="2">
        <v>100.7325</v>
      </c>
      <c r="G11" s="2">
        <v>1.712021</v>
      </c>
      <c r="H11" s="3">
        <v>19.320930000000001</v>
      </c>
      <c r="I11" s="4">
        <f>IF(G11 &lt; 'Discounted Int Model_iBTC'!ntcr, 'Discounted Int Model_iBTC'!base_int*100, IF(G11 &gt; 'Discounted Int Model_iBTC'!ctcr, 'Discounted Int Model_iBTC'!upper_limit_int*100, ('Discounted Int Model_iBTC'!base_int + ((G11 -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</row>
    <row r="12" spans="1:16" ht="14.5">
      <c r="A12" s="1">
        <v>45391</v>
      </c>
      <c r="B12" s="10">
        <v>1712620800</v>
      </c>
      <c r="C12" s="2">
        <v>61154.04</v>
      </c>
      <c r="D12" s="2">
        <v>0.61394599999999999</v>
      </c>
      <c r="E12" s="2">
        <v>20351378</v>
      </c>
      <c r="F12" s="2">
        <v>100.3111</v>
      </c>
      <c r="G12" s="2">
        <v>1.739063</v>
      </c>
      <c r="H12" s="3">
        <v>16.90502</v>
      </c>
      <c r="I12" s="4">
        <f>IF(G12 &lt; 'Discounted Int Model_iBTC'!ntcr, 'Discounted Int Model_iBTC'!base_int*100, IF(G12 &gt; 'Discounted Int Model_iBTC'!ctcr, 'Discounted Int Model_iBTC'!upper_limit_int*100, ('Discounted Int Model_iBTC'!base_int + ((G12 -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</row>
    <row r="13" spans="1:16" ht="14.5">
      <c r="A13" s="1">
        <v>45392</v>
      </c>
      <c r="B13" s="10">
        <v>1712707200</v>
      </c>
      <c r="C13" s="2">
        <v>60054.6</v>
      </c>
      <c r="D13" s="2">
        <v>0.59221999999999997</v>
      </c>
      <c r="E13" s="2">
        <v>20357506</v>
      </c>
      <c r="F13" s="2">
        <v>100.346</v>
      </c>
      <c r="G13" s="2">
        <v>1.7372460000000001</v>
      </c>
      <c r="H13" s="3">
        <v>17.019749999999998</v>
      </c>
      <c r="I13" s="4">
        <f>IF(G13 &lt; 'Discounted Int Model_iBTC'!ntcr, 'Discounted Int Model_iBTC'!base_int*100, IF(G13 &gt; 'Discounted Int Model_iBTC'!ctcr, 'Discounted Int Model_iBTC'!upper_limit_int*100, ('Discounted Int Model_iBTC'!base_int + ((G13 -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</row>
    <row r="14" spans="1:16" ht="14.5">
      <c r="A14" s="1">
        <v>45393</v>
      </c>
      <c r="B14" s="10">
        <v>1712793600</v>
      </c>
      <c r="C14" s="2">
        <v>60375.44</v>
      </c>
      <c r="D14" s="2">
        <v>0.58572100000000005</v>
      </c>
      <c r="E14" s="2">
        <v>20349495</v>
      </c>
      <c r="F14" s="2">
        <v>99.840999999999994</v>
      </c>
      <c r="G14" s="2">
        <v>1.692679</v>
      </c>
      <c r="H14" s="3">
        <v>19.536639999999998</v>
      </c>
      <c r="I14" s="4">
        <f>IF(G14 &lt; 'Discounted Int Model_iBTC'!ntcr, 'Discounted Int Model_iBTC'!base_int*100, IF(G14 &gt; 'Discounted Int Model_iBTC'!ctcr, 'Discounted Int Model_iBTC'!upper_limit_int*100, ('Discounted Int Model_iBTC'!base_int + ((G14 -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</row>
    <row r="15" spans="1:16" ht="14.5">
      <c r="A15" s="1">
        <v>45394</v>
      </c>
      <c r="B15" s="10">
        <v>1712880000</v>
      </c>
      <c r="C15" s="2">
        <v>59736.22</v>
      </c>
      <c r="D15" s="2">
        <v>0.58618000000000003</v>
      </c>
      <c r="E15" s="2">
        <v>20431287</v>
      </c>
      <c r="F15" s="2">
        <v>99.790440000000004</v>
      </c>
      <c r="G15" s="2">
        <v>1.7119009999999999</v>
      </c>
      <c r="H15" s="3">
        <v>17.332339999999999</v>
      </c>
      <c r="I15" s="4">
        <f>IF(G15 &lt; 'Discounted Int Model_iBTC'!ntcr, 'Discounted Int Model_iBTC'!base_int*100, IF(G15 &gt; 'Discounted Int Model_iBTC'!ctcr, 'Discounted Int Model_iBTC'!upper_limit_int*100, ('Discounted Int Model_iBTC'!base_int + ((G15 -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</row>
    <row r="16" spans="1:16" ht="14.5">
      <c r="A16" s="1">
        <v>45395</v>
      </c>
      <c r="B16" s="10">
        <v>1712966400</v>
      </c>
      <c r="C16" s="2">
        <v>61700.49</v>
      </c>
      <c r="D16" s="2">
        <v>0.50453400000000004</v>
      </c>
      <c r="E16" s="2">
        <v>19110575</v>
      </c>
      <c r="F16" s="2">
        <v>84.859390000000005</v>
      </c>
      <c r="G16" s="2">
        <v>1.6895020000000001</v>
      </c>
      <c r="H16" s="3">
        <v>10.26187</v>
      </c>
      <c r="I16" s="4">
        <f>IF(G16 &lt; 'Discounted Int Model_iBTC'!ntcr, 'Discounted Int Model_iBTC'!base_int*100, IF(G16 &gt; 'Discounted Int Model_iBTC'!ctcr, 'Discounted Int Model_iBTC'!upper_limit_int*100, ('Discounted Int Model_iBTC'!base_int + ((G16 -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</row>
    <row r="17" spans="1:9" ht="14.5">
      <c r="A17" s="1">
        <v>45396</v>
      </c>
      <c r="B17" s="10">
        <v>1713052800</v>
      </c>
      <c r="C17" s="2">
        <v>59878.18</v>
      </c>
      <c r="D17" s="2">
        <v>0.44902799999999998</v>
      </c>
      <c r="E17" s="2">
        <v>18863831</v>
      </c>
      <c r="F17" s="2">
        <v>78.136809999999997</v>
      </c>
      <c r="G17" s="2">
        <v>1.6831750000000001</v>
      </c>
      <c r="H17" s="3">
        <v>8.8673339999999996</v>
      </c>
      <c r="I17" s="4">
        <f>IF(G17 &lt; 'Discounted Int Model_iBTC'!ntcr, 'Discounted Int Model_iBTC'!base_int*100, IF(G17 &gt; 'Discounted Int Model_iBTC'!ctcr, 'Discounted Int Model_iBTC'!upper_limit_int*100, ('Discounted Int Model_iBTC'!base_int + ((G17 - 'Discounted Int Model_iBTC'!ntcr) / ('Discounted Int Model_iBTC'!ctcr - 'Discounted Int Model_iBTC'!ntcr)) ^ 'Discounted Int Model_iBTC'!exponent * ('Discounted Int Model_iBTC'!upper_limit_int - 'Discounted Int Model_iBTC'!base_int)) * 100))</f>
        <v>0</v>
      </c>
    </row>
    <row r="18" spans="1:9" ht="14.5">
      <c r="A18" s="1">
        <v>45397</v>
      </c>
      <c r="B18" s="2">
        <v>1713139200</v>
      </c>
      <c r="C18" s="2">
        <v>59252.08</v>
      </c>
      <c r="D18" s="2">
        <v>0.468727</v>
      </c>
      <c r="E18" s="2">
        <v>19172816</v>
      </c>
      <c r="F18" s="2">
        <v>78.680019999999999</v>
      </c>
      <c r="G18" s="2">
        <v>1.7371110000000001</v>
      </c>
      <c r="H18" s="3">
        <v>5.7025110000000003</v>
      </c>
      <c r="I18" s="40"/>
    </row>
    <row r="19" spans="1:9" ht="14.5">
      <c r="A19" s="1">
        <v>45398</v>
      </c>
      <c r="B19" s="2">
        <v>1713225600</v>
      </c>
      <c r="C19" s="2">
        <v>57342.14</v>
      </c>
      <c r="D19" s="2">
        <v>0.46031300000000003</v>
      </c>
      <c r="E19" s="2">
        <v>19159323</v>
      </c>
      <c r="F19" s="2">
        <v>79.446690000000004</v>
      </c>
      <c r="G19" s="2">
        <v>1.7500830000000001</v>
      </c>
      <c r="H19" s="3">
        <v>4.8000670000000003</v>
      </c>
      <c r="I19" s="40"/>
    </row>
    <row r="20" spans="1:9" ht="14.5">
      <c r="A20" s="1">
        <v>45399</v>
      </c>
      <c r="B20" s="2">
        <v>1713312000</v>
      </c>
      <c r="C20" s="2">
        <v>56885.2</v>
      </c>
      <c r="D20" s="2">
        <v>0.45835900000000002</v>
      </c>
      <c r="E20" s="2">
        <v>19170868</v>
      </c>
      <c r="F20" s="2">
        <v>79.46611</v>
      </c>
      <c r="G20" s="2">
        <v>1.7353479999999999</v>
      </c>
      <c r="H20" s="3">
        <v>5.2055949999999998</v>
      </c>
      <c r="I20" s="40"/>
    </row>
    <row r="21" spans="1:9" ht="15.75" customHeight="1">
      <c r="A21" s="1">
        <v>45400</v>
      </c>
      <c r="B21" s="2">
        <v>1713398400</v>
      </c>
      <c r="C21" s="2">
        <v>57349.57</v>
      </c>
      <c r="D21" s="2">
        <v>0.44458999999999999</v>
      </c>
      <c r="E21" s="2">
        <v>19206351</v>
      </c>
      <c r="F21" s="2">
        <v>79.470429999999993</v>
      </c>
      <c r="G21" s="2">
        <v>1.7519990000000001</v>
      </c>
      <c r="H21" s="3">
        <v>4.7155579999999997</v>
      </c>
      <c r="I21" s="40"/>
    </row>
    <row r="22" spans="1:9" ht="15.75" customHeight="1">
      <c r="A22" s="1">
        <v>45401</v>
      </c>
      <c r="B22" s="2">
        <v>1713484800</v>
      </c>
      <c r="C22" s="2">
        <v>58551.57</v>
      </c>
      <c r="D22" s="2">
        <v>0.45782800000000001</v>
      </c>
      <c r="E22" s="2">
        <v>19174650</v>
      </c>
      <c r="F22" s="2">
        <v>79.297460000000001</v>
      </c>
      <c r="G22" s="2">
        <v>1.744453</v>
      </c>
      <c r="H22" s="3">
        <v>5.0000929999999997</v>
      </c>
      <c r="I22" s="40"/>
    </row>
    <row r="23" spans="1:9" ht="15.75" customHeight="1">
      <c r="A23" s="1">
        <v>45402</v>
      </c>
      <c r="B23" s="2">
        <v>1713571200</v>
      </c>
      <c r="C23" s="2">
        <v>58237.13</v>
      </c>
      <c r="D23" s="2">
        <v>0.46991699999999997</v>
      </c>
      <c r="E23" s="2">
        <v>19248302</v>
      </c>
      <c r="F23" s="2">
        <v>79.067040000000006</v>
      </c>
      <c r="G23" s="2">
        <v>1.787779</v>
      </c>
      <c r="H23" s="3">
        <v>4.0187499999999998</v>
      </c>
      <c r="I23" s="40"/>
    </row>
    <row r="24" spans="1:9" ht="15.75" customHeight="1">
      <c r="A24" s="1">
        <v>45403</v>
      </c>
      <c r="B24" s="2">
        <v>1713657600</v>
      </c>
      <c r="C24" s="2">
        <v>60843.73</v>
      </c>
      <c r="D24" s="2">
        <v>0.50478400000000001</v>
      </c>
      <c r="E24" s="2">
        <v>19162288</v>
      </c>
      <c r="F24" s="2">
        <v>78.854380000000006</v>
      </c>
      <c r="G24" s="2">
        <v>1.8902509999999999</v>
      </c>
      <c r="H24" s="3">
        <v>1.815841</v>
      </c>
      <c r="I24" s="40"/>
    </row>
    <row r="25" spans="1:9" ht="15.75" customHeight="1">
      <c r="A25" s="1">
        <v>45404</v>
      </c>
      <c r="B25" s="2">
        <v>1713744000</v>
      </c>
      <c r="C25" s="2">
        <v>60296.32</v>
      </c>
      <c r="D25" s="2">
        <v>0.49909999999999999</v>
      </c>
      <c r="E25" s="2">
        <v>19151729</v>
      </c>
      <c r="F25" s="2">
        <v>78.879530000000003</v>
      </c>
      <c r="G25" s="2">
        <v>1.866136</v>
      </c>
      <c r="H25" s="3">
        <v>2.3102480000000001</v>
      </c>
      <c r="I25" s="40"/>
    </row>
    <row r="26" spans="1:9" ht="15.75" customHeight="1">
      <c r="A26" s="1">
        <v>45405</v>
      </c>
      <c r="B26" s="2">
        <v>1713830400</v>
      </c>
      <c r="C26" s="2">
        <v>61759.41</v>
      </c>
      <c r="D26" s="2">
        <v>0.51636899999999997</v>
      </c>
      <c r="E26" s="2">
        <v>18920588</v>
      </c>
      <c r="F26" s="2">
        <v>77.310940000000002</v>
      </c>
      <c r="G26" s="2">
        <v>1.8906320000000001</v>
      </c>
      <c r="H26" s="3">
        <v>2.8912110000000002</v>
      </c>
      <c r="I26" s="40"/>
    </row>
    <row r="27" spans="1:9" ht="15.75" customHeight="1">
      <c r="A27" s="1">
        <v>45406</v>
      </c>
      <c r="B27" s="2">
        <v>1713916800</v>
      </c>
      <c r="C27" s="2">
        <v>60432.65</v>
      </c>
      <c r="D27" s="2">
        <v>0.500444</v>
      </c>
      <c r="E27" s="2">
        <v>18987748</v>
      </c>
      <c r="F27" s="2">
        <v>77.430449999999993</v>
      </c>
      <c r="G27" s="2">
        <v>1.848009</v>
      </c>
      <c r="H27" s="3">
        <v>3.516832</v>
      </c>
      <c r="I27" s="40"/>
    </row>
    <row r="28" spans="1:9" ht="15.75" customHeight="1">
      <c r="A28" s="1">
        <v>45407</v>
      </c>
      <c r="B28" s="2">
        <v>1714003200</v>
      </c>
      <c r="C28" s="2">
        <v>58033.94</v>
      </c>
      <c r="D28" s="2">
        <v>0.47489900000000002</v>
      </c>
      <c r="E28" s="2">
        <v>19029131</v>
      </c>
      <c r="F28" s="2">
        <v>77.617819999999995</v>
      </c>
      <c r="G28" s="2">
        <v>1.8112820000000001</v>
      </c>
      <c r="H28" s="3">
        <v>4.2287840000000001</v>
      </c>
      <c r="I28" s="40"/>
    </row>
    <row r="29" spans="1:9" ht="15.75" customHeight="1">
      <c r="A29" s="1">
        <v>45408</v>
      </c>
      <c r="B29" s="2">
        <v>1714089600</v>
      </c>
      <c r="C29" s="2">
        <v>58847.86</v>
      </c>
      <c r="D29" s="2">
        <v>0.47057900000000003</v>
      </c>
      <c r="E29" s="2">
        <v>18987761</v>
      </c>
      <c r="F29" s="2">
        <v>78.460629999999995</v>
      </c>
      <c r="G29" s="2">
        <v>1.7659879999999999</v>
      </c>
      <c r="H29" s="3">
        <v>4.9175990000000001</v>
      </c>
      <c r="I29" s="40"/>
    </row>
    <row r="30" spans="1:9" ht="15.75" customHeight="1">
      <c r="A30" s="1">
        <v>45409</v>
      </c>
      <c r="B30" s="2">
        <v>1714176000</v>
      </c>
      <c r="C30" s="2">
        <v>59334.89</v>
      </c>
      <c r="D30" s="2">
        <v>0.46243400000000001</v>
      </c>
      <c r="E30" s="2">
        <v>18978851</v>
      </c>
      <c r="F30" s="2">
        <v>78.412109999999998</v>
      </c>
      <c r="G30" s="2">
        <v>1.754286</v>
      </c>
      <c r="H30" s="3">
        <v>5.1798770000000003</v>
      </c>
      <c r="I30" s="40"/>
    </row>
    <row r="31" spans="1:9" ht="15.75" customHeight="1">
      <c r="A31" s="1">
        <v>45410</v>
      </c>
      <c r="B31" s="2">
        <v>1714262400</v>
      </c>
      <c r="C31" s="2">
        <v>59802.9</v>
      </c>
      <c r="D31" s="2">
        <v>0.46781</v>
      </c>
      <c r="E31" s="2">
        <v>18979970</v>
      </c>
      <c r="F31" s="2">
        <v>78.359690000000001</v>
      </c>
      <c r="G31" s="2">
        <v>1.7839430000000001</v>
      </c>
      <c r="H31" s="3">
        <v>4.2297719999999996</v>
      </c>
      <c r="I31" s="40"/>
    </row>
    <row r="32" spans="1:9" ht="15.75" customHeight="1">
      <c r="A32" s="1">
        <v>45411</v>
      </c>
      <c r="B32" s="2">
        <v>1714348800</v>
      </c>
      <c r="C32" s="2">
        <v>59424.21</v>
      </c>
      <c r="D32" s="2">
        <v>0.45994200000000002</v>
      </c>
      <c r="E32" s="2">
        <v>19062448</v>
      </c>
      <c r="F32" s="2">
        <v>74.041470000000004</v>
      </c>
      <c r="G32" s="2">
        <v>1.8786959999999999</v>
      </c>
      <c r="H32" s="3">
        <v>2.7723439999999999</v>
      </c>
      <c r="I32" s="40"/>
    </row>
    <row r="33" spans="1:9" ht="15.75" customHeight="1">
      <c r="A33" s="1">
        <v>45412</v>
      </c>
      <c r="B33" s="2">
        <v>1714435200</v>
      </c>
      <c r="C33" s="2">
        <v>59800.5</v>
      </c>
      <c r="D33" s="2">
        <v>0.45707599999999998</v>
      </c>
      <c r="E33" s="2">
        <v>17914750</v>
      </c>
      <c r="F33" s="2">
        <v>73.748959999999997</v>
      </c>
      <c r="G33" s="2">
        <v>1.7403580000000001</v>
      </c>
      <c r="H33" s="3">
        <v>3.6858719999999998</v>
      </c>
      <c r="I33" s="40"/>
    </row>
    <row r="34" spans="1:9" ht="15.75" customHeight="1">
      <c r="A34" s="1">
        <v>45413</v>
      </c>
      <c r="B34" s="2">
        <v>1714521600</v>
      </c>
      <c r="C34" s="2">
        <v>57116.13</v>
      </c>
      <c r="D34" s="2">
        <v>0.44095400000000001</v>
      </c>
      <c r="E34" s="2">
        <v>17932858</v>
      </c>
      <c r="F34" s="2">
        <v>73.54804</v>
      </c>
      <c r="G34" s="2">
        <v>1.7698210000000001</v>
      </c>
      <c r="H34" s="3">
        <v>2.6991900000000002</v>
      </c>
      <c r="I34" s="40"/>
    </row>
    <row r="35" spans="1:9" ht="15.75" customHeight="1">
      <c r="A35" s="1">
        <v>45414</v>
      </c>
      <c r="B35" s="2">
        <v>1714608000</v>
      </c>
      <c r="C35" s="2">
        <v>55666.239999999998</v>
      </c>
      <c r="D35" s="2">
        <v>0.44955099999999998</v>
      </c>
      <c r="E35" s="2">
        <v>17929787</v>
      </c>
      <c r="F35" s="2">
        <v>73.557460000000006</v>
      </c>
      <c r="G35" s="2">
        <v>1.8796489999999999</v>
      </c>
      <c r="H35" s="3">
        <v>0.98771299999999995</v>
      </c>
      <c r="I35" s="40"/>
    </row>
    <row r="36" spans="1:9" ht="15.75" customHeight="1">
      <c r="A36" s="1">
        <v>45415</v>
      </c>
      <c r="B36" s="2">
        <v>1714694400</v>
      </c>
      <c r="C36" s="2">
        <v>56138.8</v>
      </c>
      <c r="D36" s="2">
        <v>0.45815400000000001</v>
      </c>
      <c r="E36" s="2">
        <v>17886611</v>
      </c>
      <c r="F36" s="2">
        <v>73.40204</v>
      </c>
      <c r="G36" s="2">
        <v>1.8879280000000001</v>
      </c>
      <c r="H36" s="3">
        <v>0.95348100000000002</v>
      </c>
      <c r="I36" s="40"/>
    </row>
    <row r="37" spans="1:9" ht="15.75" customHeight="1">
      <c r="A37" s="1">
        <v>45416</v>
      </c>
      <c r="B37" s="2">
        <v>1714780800</v>
      </c>
      <c r="C37" s="2">
        <v>57955.8</v>
      </c>
      <c r="D37" s="2">
        <v>0.467115</v>
      </c>
      <c r="E37" s="2">
        <v>17409587</v>
      </c>
      <c r="F37" s="2">
        <v>71.315269999999998</v>
      </c>
      <c r="G37" s="2">
        <v>1.8146720000000001</v>
      </c>
      <c r="H37" s="3">
        <v>1.8051900000000001</v>
      </c>
      <c r="I37" s="40"/>
    </row>
    <row r="38" spans="1:9" ht="15.75" customHeight="1">
      <c r="A38" s="1">
        <v>45417</v>
      </c>
      <c r="B38" s="2">
        <v>1714867200</v>
      </c>
      <c r="C38" s="2">
        <v>58206.36</v>
      </c>
      <c r="D38" s="2">
        <v>0.46307599999999999</v>
      </c>
      <c r="E38" s="2">
        <v>16900450</v>
      </c>
      <c r="F38" s="2">
        <v>69.260429999999999</v>
      </c>
      <c r="G38" s="2">
        <v>1.7705379999999999</v>
      </c>
      <c r="H38" s="3">
        <v>2.7327539999999999</v>
      </c>
      <c r="I38" s="40"/>
    </row>
    <row r="39" spans="1:9" ht="15.75" customHeight="1">
      <c r="A39" s="1">
        <v>45418</v>
      </c>
      <c r="B39" s="2">
        <v>1714953600</v>
      </c>
      <c r="C39" s="2">
        <v>57394.58</v>
      </c>
      <c r="D39" s="2">
        <v>0.45805899999999999</v>
      </c>
      <c r="E39" s="2">
        <v>16871269</v>
      </c>
      <c r="F39" s="2">
        <v>69.065799999999996</v>
      </c>
      <c r="G39" s="2">
        <v>1.7480690000000001</v>
      </c>
      <c r="H39" s="3">
        <v>3.2342</v>
      </c>
      <c r="I39" s="40"/>
    </row>
    <row r="40" spans="1:9" ht="15.75" customHeight="1">
      <c r="A40" s="1">
        <v>45419</v>
      </c>
      <c r="B40" s="2">
        <v>1715040000</v>
      </c>
      <c r="C40" s="2">
        <v>57138.35</v>
      </c>
      <c r="D40" s="2">
        <v>0.45416899999999999</v>
      </c>
      <c r="E40" s="2">
        <v>16647429</v>
      </c>
      <c r="F40" s="2">
        <v>68.290570000000002</v>
      </c>
      <c r="G40" s="2">
        <v>1.7525729999999999</v>
      </c>
      <c r="H40" s="3">
        <v>3.0493199999999998</v>
      </c>
      <c r="I40" s="40"/>
    </row>
    <row r="41" spans="1:9" ht="15.75" customHeight="1">
      <c r="A41" s="1">
        <v>45420</v>
      </c>
      <c r="B41" s="2">
        <v>1715126400</v>
      </c>
      <c r="C41" s="2">
        <v>56270.49</v>
      </c>
      <c r="D41" s="2">
        <v>0.44171899999999997</v>
      </c>
      <c r="E41" s="2">
        <v>16612839</v>
      </c>
      <c r="F41" s="2">
        <v>68.14864</v>
      </c>
      <c r="G41" s="2">
        <v>1.7266550000000001</v>
      </c>
      <c r="H41" s="3">
        <v>3.5908509999999998</v>
      </c>
      <c r="I41" s="40"/>
    </row>
    <row r="42" spans="1:9" ht="15.75" customHeight="1">
      <c r="A42" s="1">
        <v>45421</v>
      </c>
      <c r="B42" s="2">
        <v>1715212800</v>
      </c>
      <c r="C42" s="2">
        <v>56698.86</v>
      </c>
      <c r="D42" s="2">
        <v>0.45336900000000002</v>
      </c>
      <c r="E42" s="2">
        <v>16589539</v>
      </c>
      <c r="F42" s="2">
        <v>68.153229999999994</v>
      </c>
      <c r="G42" s="2">
        <v>1.8027599999999999</v>
      </c>
      <c r="H42" s="3">
        <v>1.893216</v>
      </c>
      <c r="I42" s="40"/>
    </row>
    <row r="43" spans="1:9" ht="15.75" customHeight="1">
      <c r="A43" s="1">
        <v>45422</v>
      </c>
      <c r="B43" s="2">
        <v>1715299200</v>
      </c>
      <c r="C43" s="2">
        <v>58039.64</v>
      </c>
      <c r="D43" s="2">
        <v>0.46369899999999997</v>
      </c>
      <c r="E43" s="2">
        <v>16588859</v>
      </c>
      <c r="F43" s="2">
        <v>68.15325</v>
      </c>
      <c r="G43" s="2">
        <v>1.7873209999999999</v>
      </c>
      <c r="H43" s="3">
        <v>2.168355</v>
      </c>
      <c r="I43" s="40"/>
    </row>
    <row r="44" spans="1:9" ht="15.75" customHeight="1">
      <c r="A44" s="1">
        <v>45423</v>
      </c>
      <c r="B44" s="2">
        <v>1715385600</v>
      </c>
      <c r="C44" s="2">
        <v>56642.37</v>
      </c>
      <c r="D44" s="2">
        <v>0.44843699999999997</v>
      </c>
      <c r="E44" s="2">
        <v>16568859</v>
      </c>
      <c r="F44" s="2">
        <v>68.077709999999996</v>
      </c>
      <c r="G44" s="2">
        <v>1.7924869999999999</v>
      </c>
      <c r="H44" s="3">
        <v>2.0781170000000002</v>
      </c>
      <c r="I44" s="40"/>
    </row>
    <row r="45" spans="1:9" ht="15.75" customHeight="1">
      <c r="A45" s="1">
        <v>45424</v>
      </c>
      <c r="B45" s="2">
        <v>1715472000</v>
      </c>
      <c r="C45" s="2">
        <v>55498.15</v>
      </c>
      <c r="D45" s="2">
        <v>0.43857200000000002</v>
      </c>
      <c r="E45" s="2">
        <v>16568859</v>
      </c>
      <c r="F45" s="2">
        <v>68.077709999999996</v>
      </c>
      <c r="G45" s="2">
        <v>1.756264</v>
      </c>
      <c r="H45" s="3">
        <v>2.8151890000000002</v>
      </c>
      <c r="I45" s="40"/>
    </row>
    <row r="46" spans="1:9" ht="15.75" customHeight="1">
      <c r="A46" s="1">
        <v>45425</v>
      </c>
      <c r="B46" s="2">
        <v>1715558400</v>
      </c>
      <c r="C46" s="2">
        <v>55481.63</v>
      </c>
      <c r="D46" s="2">
        <v>0.43778099999999998</v>
      </c>
      <c r="E46" s="2">
        <v>16561528</v>
      </c>
      <c r="F46" s="2">
        <v>68.056520000000006</v>
      </c>
      <c r="G46" s="2">
        <v>1.732059</v>
      </c>
      <c r="H46" s="3">
        <v>3.3509769999999999</v>
      </c>
      <c r="I46" s="40"/>
    </row>
    <row r="47" spans="1:9" ht="15.75" customHeight="1">
      <c r="A47" s="1">
        <v>45426</v>
      </c>
      <c r="B47" s="2">
        <v>1715644800</v>
      </c>
      <c r="C47" s="2">
        <v>57243.839999999997</v>
      </c>
      <c r="D47" s="2">
        <v>0.43622300000000003</v>
      </c>
      <c r="E47" s="2">
        <v>16562987</v>
      </c>
      <c r="F47" s="2">
        <v>67.951430000000002</v>
      </c>
      <c r="G47" s="2">
        <v>1.691003</v>
      </c>
      <c r="H47" s="3">
        <v>4.232081</v>
      </c>
      <c r="I47" s="40"/>
    </row>
    <row r="48" spans="1:9" ht="15.75" customHeight="1">
      <c r="A48" s="1">
        <v>45427</v>
      </c>
      <c r="B48" s="2">
        <v>1715731200</v>
      </c>
      <c r="C48" s="2">
        <v>57787.44</v>
      </c>
      <c r="D48" s="2">
        <v>0.42789500000000003</v>
      </c>
      <c r="E48" s="2">
        <v>16538632</v>
      </c>
      <c r="F48" s="2">
        <v>67.698849999999993</v>
      </c>
      <c r="G48" s="2">
        <v>1.6978230000000001</v>
      </c>
      <c r="H48" s="3">
        <v>3.8893870000000001</v>
      </c>
      <c r="I48" s="40"/>
    </row>
    <row r="49" spans="1:9" ht="15.75" customHeight="1">
      <c r="A49" s="1">
        <v>45428</v>
      </c>
      <c r="B49" s="2">
        <v>1715817600</v>
      </c>
      <c r="C49" s="2">
        <v>62167.7</v>
      </c>
      <c r="D49" s="2">
        <v>0.45286500000000002</v>
      </c>
      <c r="E49" s="2">
        <v>16578426</v>
      </c>
      <c r="F49" s="2">
        <v>67.134979999999999</v>
      </c>
      <c r="G49" s="2">
        <v>1.6887700000000001</v>
      </c>
      <c r="H49" s="3">
        <v>3.92279</v>
      </c>
      <c r="I49" s="40"/>
    </row>
    <row r="50" spans="1:9" ht="15.75" customHeight="1">
      <c r="A50" s="1">
        <v>45429</v>
      </c>
      <c r="B50" s="2">
        <v>1715904000</v>
      </c>
      <c r="C50" s="2">
        <v>61656.66</v>
      </c>
      <c r="D50" s="2">
        <v>0.45958199999999999</v>
      </c>
      <c r="E50" s="2">
        <v>16572441</v>
      </c>
      <c r="F50" s="2">
        <v>67.108959999999996</v>
      </c>
      <c r="G50" s="2">
        <v>1.739066</v>
      </c>
      <c r="H50" s="3">
        <v>2.876566</v>
      </c>
      <c r="I50" s="40"/>
    </row>
    <row r="51" spans="1:9" ht="15.75" customHeight="1">
      <c r="A51" s="1">
        <v>45430</v>
      </c>
      <c r="B51" s="2">
        <v>1715990400</v>
      </c>
      <c r="C51" s="2">
        <v>62781.8</v>
      </c>
      <c r="D51" s="2">
        <v>0.481736</v>
      </c>
      <c r="E51" s="2">
        <v>16570834</v>
      </c>
      <c r="F51" s="2">
        <v>67.084500000000006</v>
      </c>
      <c r="G51" s="2">
        <v>1.7746470000000001</v>
      </c>
      <c r="H51" s="3">
        <v>2.271255</v>
      </c>
      <c r="I51" s="40"/>
    </row>
    <row r="52" spans="1:9" ht="15.75" customHeight="1">
      <c r="A52" s="1">
        <v>45431</v>
      </c>
      <c r="B52" s="2">
        <v>1716076800</v>
      </c>
      <c r="C52" s="2">
        <v>62783.3</v>
      </c>
      <c r="D52" s="2">
        <v>0.48204599999999997</v>
      </c>
      <c r="E52" s="2">
        <v>16613121</v>
      </c>
      <c r="F52" s="2">
        <v>67.064130000000006</v>
      </c>
      <c r="G52" s="2">
        <v>1.784602</v>
      </c>
      <c r="H52" s="3">
        <v>2.1925629999999998</v>
      </c>
      <c r="I52" s="40"/>
    </row>
    <row r="53" spans="1:9" ht="15.75" customHeight="1">
      <c r="A53" s="1">
        <v>45432</v>
      </c>
      <c r="B53" s="2">
        <v>1716163200</v>
      </c>
      <c r="C53" s="2">
        <v>64823.37</v>
      </c>
      <c r="D53" s="2">
        <v>0.46745399999999998</v>
      </c>
      <c r="E53" s="2">
        <v>16414263</v>
      </c>
      <c r="F53" s="2">
        <v>66.067779999999999</v>
      </c>
      <c r="G53" s="2">
        <v>1.7529399999999999</v>
      </c>
      <c r="H53" s="3">
        <v>1.7331810000000001</v>
      </c>
      <c r="I53" s="40"/>
    </row>
    <row r="54" spans="1:9" ht="15.75" customHeight="1">
      <c r="A54" s="1">
        <v>45433</v>
      </c>
      <c r="B54" s="2">
        <v>1716249600</v>
      </c>
      <c r="C54" s="2">
        <v>70248.759999999995</v>
      </c>
      <c r="D54" s="2">
        <v>0.50172300000000003</v>
      </c>
      <c r="E54" s="2">
        <v>16278565</v>
      </c>
      <c r="F54" s="2">
        <v>64.70384</v>
      </c>
      <c r="G54" s="2">
        <v>1.7671269999999999</v>
      </c>
      <c r="H54" s="3">
        <v>0.48599100000000001</v>
      </c>
      <c r="I54" s="40"/>
    </row>
    <row r="55" spans="1:9" ht="15.75" customHeight="1">
      <c r="A55" s="1">
        <v>45434</v>
      </c>
      <c r="B55" s="2">
        <v>1716336000</v>
      </c>
      <c r="C55" s="2">
        <v>68363.42</v>
      </c>
      <c r="D55" s="2">
        <v>0.494722</v>
      </c>
      <c r="E55" s="2">
        <v>17084803</v>
      </c>
      <c r="F55" s="2">
        <v>64.688689999999994</v>
      </c>
      <c r="G55" s="2">
        <v>1.861524</v>
      </c>
      <c r="H55" s="3">
        <v>0.36016199999999998</v>
      </c>
      <c r="I55" s="40"/>
    </row>
    <row r="56" spans="1:9" ht="15.75" customHeight="1">
      <c r="A56" s="1">
        <v>45435</v>
      </c>
      <c r="B56" s="2">
        <v>1716422400</v>
      </c>
      <c r="C56" s="2">
        <v>68314.899999999994</v>
      </c>
      <c r="D56" s="2">
        <v>0.48320200000000002</v>
      </c>
      <c r="E56" s="2">
        <v>16995204</v>
      </c>
      <c r="F56" s="2">
        <v>64.01191</v>
      </c>
      <c r="G56" s="2">
        <v>1.8544119999999999</v>
      </c>
      <c r="H56" s="3">
        <v>0.233741</v>
      </c>
      <c r="I56" s="40"/>
    </row>
    <row r="57" spans="1:9" ht="15.75" customHeight="1">
      <c r="A57" s="1">
        <v>45436</v>
      </c>
      <c r="B57" s="2">
        <v>1716508800</v>
      </c>
      <c r="C57" s="2">
        <v>67759.39</v>
      </c>
      <c r="D57" s="2">
        <v>0.46534300000000001</v>
      </c>
      <c r="E57" s="2">
        <v>17045411</v>
      </c>
      <c r="F57" s="2">
        <v>64.063969999999998</v>
      </c>
      <c r="G57" s="2">
        <v>1.8232889999999999</v>
      </c>
      <c r="H57" s="3">
        <v>0.49335800000000002</v>
      </c>
      <c r="I57" s="40"/>
    </row>
    <row r="58" spans="1:9" ht="15.75" customHeight="1">
      <c r="A58" s="1">
        <v>45437</v>
      </c>
      <c r="B58" s="2">
        <v>1716595200</v>
      </c>
      <c r="C58" s="2">
        <v>67507.490000000005</v>
      </c>
      <c r="D58" s="2">
        <v>0.45962799999999998</v>
      </c>
      <c r="E58" s="2">
        <v>16937668</v>
      </c>
      <c r="F58" s="2">
        <v>63.22833</v>
      </c>
      <c r="G58" s="2">
        <v>1.796408</v>
      </c>
      <c r="H58" s="3">
        <v>0.43024499999999999</v>
      </c>
      <c r="I58" s="40"/>
    </row>
    <row r="59" spans="1:9" ht="15.75" customHeight="1">
      <c r="A59" s="1">
        <v>45438</v>
      </c>
      <c r="B59" s="2">
        <v>1716681600</v>
      </c>
      <c r="C59" s="2">
        <v>69986.69</v>
      </c>
      <c r="D59" s="2">
        <v>0.461978</v>
      </c>
      <c r="E59" s="2">
        <v>16749824</v>
      </c>
      <c r="F59" s="2">
        <v>62.401670000000003</v>
      </c>
      <c r="G59" s="2">
        <v>1.7901929999999999</v>
      </c>
      <c r="H59" s="3">
        <v>0.24570700000000001</v>
      </c>
      <c r="I59" s="40"/>
    </row>
    <row r="60" spans="1:9" ht="15.75" customHeight="1">
      <c r="A60" s="1">
        <v>45439</v>
      </c>
      <c r="B60" s="2">
        <v>1716768000</v>
      </c>
      <c r="C60" s="2">
        <v>67043.539999999994</v>
      </c>
      <c r="D60" s="2">
        <v>0.45830399999999999</v>
      </c>
      <c r="E60" s="2">
        <v>16718981</v>
      </c>
      <c r="F60" s="2">
        <v>62.269590000000001</v>
      </c>
      <c r="G60" s="2">
        <v>1.7961450000000001</v>
      </c>
      <c r="H60" s="3">
        <v>0.227322</v>
      </c>
      <c r="I60" s="40"/>
    </row>
    <row r="61" spans="1:9" ht="15.75" customHeight="1">
      <c r="A61" s="1">
        <v>45440</v>
      </c>
      <c r="B61" s="2">
        <v>1716854400</v>
      </c>
      <c r="C61" s="2">
        <v>68728.350000000006</v>
      </c>
      <c r="D61" s="2">
        <v>0.46795799999999999</v>
      </c>
      <c r="E61" s="2">
        <v>16714920</v>
      </c>
      <c r="F61" s="2">
        <v>62.16675</v>
      </c>
      <c r="G61" s="2">
        <v>1.8138380000000001</v>
      </c>
      <c r="H61" s="3">
        <v>0.203204</v>
      </c>
      <c r="I61" s="40"/>
    </row>
    <row r="62" spans="1:9" ht="15.75" customHeight="1">
      <c r="A62" s="1">
        <v>45441</v>
      </c>
      <c r="B62" s="2">
        <v>1716940800</v>
      </c>
      <c r="C62" s="2">
        <v>67885.179999999993</v>
      </c>
      <c r="D62" s="2">
        <v>0.45682600000000001</v>
      </c>
      <c r="E62" s="2">
        <v>16717864</v>
      </c>
      <c r="F62" s="2">
        <v>62.12077</v>
      </c>
      <c r="G62" s="2">
        <v>1.799569</v>
      </c>
      <c r="H62" s="3">
        <v>0.31171300000000002</v>
      </c>
      <c r="I62" s="40"/>
    </row>
    <row r="63" spans="1:9" ht="15.75" customHeight="1">
      <c r="A63" s="1">
        <v>45442</v>
      </c>
      <c r="B63" s="2">
        <v>1717027200</v>
      </c>
      <c r="C63" s="2">
        <v>66732.42</v>
      </c>
      <c r="D63" s="2">
        <v>0.450739</v>
      </c>
      <c r="E63" s="2">
        <v>16709218</v>
      </c>
      <c r="F63" s="2">
        <v>62.129010000000001</v>
      </c>
      <c r="G63" s="2">
        <v>1.793849</v>
      </c>
      <c r="H63" s="3">
        <v>0.29648999999999998</v>
      </c>
      <c r="I63" s="40"/>
    </row>
    <row r="64" spans="1:9" ht="15.75" customHeight="1">
      <c r="A64" s="1">
        <v>45443</v>
      </c>
      <c r="B64" s="2">
        <v>1717113600</v>
      </c>
      <c r="C64" s="2">
        <v>68449.119999999995</v>
      </c>
      <c r="D64" s="2">
        <v>0.44634000000000001</v>
      </c>
      <c r="E64" s="2">
        <v>16564843</v>
      </c>
      <c r="F64" s="2">
        <v>61.038490000000003</v>
      </c>
      <c r="G64" s="2">
        <v>1.7716099999999999</v>
      </c>
      <c r="H64" s="3">
        <v>2.6953000000000001E-2</v>
      </c>
      <c r="I64" s="40"/>
    </row>
    <row r="65" spans="1:9" ht="15.75" customHeight="1">
      <c r="A65" s="1">
        <v>45444</v>
      </c>
      <c r="B65" s="2">
        <v>1717200000</v>
      </c>
      <c r="C65" s="2">
        <v>66216.639999999999</v>
      </c>
      <c r="D65" s="2">
        <v>0.44753599999999999</v>
      </c>
      <c r="E65" s="2">
        <v>16560597</v>
      </c>
      <c r="F65" s="2">
        <v>60.956650000000003</v>
      </c>
      <c r="G65" s="2">
        <v>1.801938</v>
      </c>
      <c r="H65" s="3">
        <v>1.0869999999999999E-2</v>
      </c>
      <c r="I65" s="40"/>
    </row>
    <row r="66" spans="1:9" ht="15.75" customHeight="1">
      <c r="A66" s="1">
        <v>45445</v>
      </c>
      <c r="B66" s="2">
        <v>1717286400</v>
      </c>
      <c r="C66" s="2">
        <v>66696.179999999993</v>
      </c>
      <c r="D66" s="2">
        <v>0.44986999999999999</v>
      </c>
      <c r="E66" s="2">
        <v>16533639</v>
      </c>
      <c r="F66" s="2">
        <v>60.933250000000001</v>
      </c>
      <c r="G66" s="2">
        <v>1.8029539999999999</v>
      </c>
      <c r="H66" s="3">
        <v>3.1918000000000002E-2</v>
      </c>
      <c r="I66" s="40"/>
    </row>
    <row r="67" spans="1:9" ht="15.75" customHeight="1">
      <c r="A67" s="1">
        <v>45446</v>
      </c>
      <c r="B67" s="2">
        <v>1717372800</v>
      </c>
      <c r="C67" s="2">
        <v>67078.039999999994</v>
      </c>
      <c r="D67" s="2">
        <v>0.446384</v>
      </c>
      <c r="E67" s="2">
        <v>16572234</v>
      </c>
      <c r="F67" s="2">
        <v>60.767400000000002</v>
      </c>
      <c r="G67" s="2">
        <v>1.7971060000000001</v>
      </c>
      <c r="H67" s="3">
        <v>4.0049999999999999E-3</v>
      </c>
      <c r="I67" s="40"/>
    </row>
    <row r="68" spans="1:9" ht="15.75" customHeight="1">
      <c r="A68" s="1">
        <v>45447</v>
      </c>
      <c r="B68" s="2">
        <v>1717459200</v>
      </c>
      <c r="C68" s="2">
        <v>68136.570000000007</v>
      </c>
      <c r="D68" s="2">
        <v>0.45680500000000002</v>
      </c>
      <c r="E68" s="2">
        <v>16538320</v>
      </c>
      <c r="F68" s="2">
        <v>60.518410000000003</v>
      </c>
      <c r="G68" s="2">
        <v>1.814238</v>
      </c>
      <c r="H68" s="3">
        <v>2.4090000000000001E-3</v>
      </c>
      <c r="I68" s="40"/>
    </row>
    <row r="69" spans="1:9" ht="15.75" customHeight="1">
      <c r="A69" s="1">
        <v>45448</v>
      </c>
      <c r="B69" s="2">
        <v>1717545600</v>
      </c>
      <c r="C69" s="2">
        <v>70648.06</v>
      </c>
      <c r="D69" s="2">
        <v>0.46141599999999999</v>
      </c>
      <c r="E69" s="2">
        <v>16395780</v>
      </c>
      <c r="F69" s="2">
        <v>59.588120000000004</v>
      </c>
      <c r="G69" s="2">
        <v>1.7982910000000001</v>
      </c>
      <c r="H69" s="3">
        <v>8.3000000000000001E-4</v>
      </c>
      <c r="I69" s="40"/>
    </row>
    <row r="70" spans="1:9" ht="15.75" customHeight="1">
      <c r="A70" s="1">
        <v>45449</v>
      </c>
      <c r="B70" s="2">
        <v>1717632000</v>
      </c>
      <c r="C70" s="2">
        <v>69656.149999999994</v>
      </c>
      <c r="D70" s="2">
        <v>0.46167799999999998</v>
      </c>
      <c r="E70" s="2">
        <v>16384685</v>
      </c>
      <c r="F70" s="2">
        <v>59.504399999999997</v>
      </c>
      <c r="G70" s="2">
        <v>1.7858400000000001</v>
      </c>
      <c r="H70" s="3">
        <v>2.4350000000000001E-3</v>
      </c>
      <c r="I70" s="40"/>
    </row>
    <row r="71" spans="1:9" ht="15.75" customHeight="1">
      <c r="A71" s="1">
        <v>45450</v>
      </c>
      <c r="B71" s="2">
        <v>1717718400</v>
      </c>
      <c r="C71" s="2">
        <v>69638.87</v>
      </c>
      <c r="D71" s="2">
        <v>0.45814899999999997</v>
      </c>
      <c r="E71" s="2">
        <v>16344570</v>
      </c>
      <c r="F71" s="2">
        <v>59.022199999999998</v>
      </c>
      <c r="G71" s="2">
        <v>1.792997</v>
      </c>
      <c r="H71" s="3">
        <v>1.539E-3</v>
      </c>
      <c r="I71" s="40"/>
    </row>
    <row r="72" spans="1:9" ht="15.75" customHeight="1">
      <c r="A72" s="1">
        <v>45451</v>
      </c>
      <c r="B72" s="2">
        <v>1717804800</v>
      </c>
      <c r="C72" s="2">
        <v>66541.820000000007</v>
      </c>
      <c r="D72" s="2">
        <v>0.44949699999999998</v>
      </c>
      <c r="E72" s="2">
        <v>16351603</v>
      </c>
      <c r="F72" s="2">
        <v>58.9375</v>
      </c>
      <c r="G72" s="2">
        <v>1.7988839999999999</v>
      </c>
      <c r="H72" s="3">
        <v>1.2949999999999999E-3</v>
      </c>
      <c r="I72" s="40"/>
    </row>
    <row r="73" spans="1:9" ht="15.75" customHeight="1">
      <c r="A73" s="1">
        <v>45452</v>
      </c>
      <c r="B73" s="2">
        <v>1717891200</v>
      </c>
      <c r="C73" s="2">
        <v>68803.47</v>
      </c>
      <c r="D73" s="2">
        <v>0.43671100000000002</v>
      </c>
      <c r="E73" s="2">
        <v>15937551</v>
      </c>
      <c r="F73" s="2">
        <v>56.778260000000003</v>
      </c>
      <c r="G73" s="2">
        <v>1.768502</v>
      </c>
      <c r="H73" s="3">
        <v>5.9546000000000002E-2</v>
      </c>
      <c r="I73" s="40"/>
    </row>
    <row r="74" spans="1:9" ht="15.75" customHeight="1">
      <c r="A74" s="1">
        <v>45453</v>
      </c>
      <c r="B74" s="2">
        <v>1717977600</v>
      </c>
      <c r="C74" s="2">
        <v>67823.38</v>
      </c>
      <c r="D74" s="2">
        <v>0.44421699999999997</v>
      </c>
      <c r="E74" s="2">
        <v>15963474</v>
      </c>
      <c r="F74" s="2">
        <v>56.39423</v>
      </c>
      <c r="G74" s="2">
        <v>1.805266</v>
      </c>
      <c r="H74" s="3">
        <v>3.529E-3</v>
      </c>
      <c r="I74" s="40"/>
    </row>
    <row r="75" spans="1:9" ht="15.75" customHeight="1">
      <c r="A75" s="1">
        <v>45454</v>
      </c>
      <c r="B75" s="2">
        <v>1718064000</v>
      </c>
      <c r="C75" s="2">
        <v>67734.22</v>
      </c>
      <c r="D75" s="2">
        <v>0.44100200000000001</v>
      </c>
      <c r="E75" s="2">
        <v>15948937</v>
      </c>
      <c r="F75" s="2">
        <v>56.305349999999997</v>
      </c>
      <c r="G75" s="2">
        <v>1.7975479999999999</v>
      </c>
      <c r="H75" s="3">
        <v>3.4940000000000001E-3</v>
      </c>
    </row>
    <row r="76" spans="1:9" ht="15.75" customHeight="1">
      <c r="A76" s="1">
        <v>45455</v>
      </c>
      <c r="B76" s="2">
        <v>1718150400</v>
      </c>
      <c r="C76" s="2">
        <v>66460.47</v>
      </c>
      <c r="D76" s="2">
        <v>0.42183199999999998</v>
      </c>
      <c r="E76" s="2">
        <v>16081151</v>
      </c>
      <c r="F76" s="2">
        <v>56.61618</v>
      </c>
      <c r="G76" s="2">
        <v>1.77956</v>
      </c>
      <c r="H76" s="3">
        <v>2.686E-3</v>
      </c>
    </row>
    <row r="77" spans="1:9" ht="15.75" customHeight="1">
      <c r="A77" s="1">
        <v>45456</v>
      </c>
      <c r="B77" s="2">
        <v>1718236800</v>
      </c>
      <c r="C77" s="2">
        <v>66270.84</v>
      </c>
      <c r="D77" s="2">
        <v>0.43762200000000001</v>
      </c>
      <c r="E77" s="2">
        <v>16173816</v>
      </c>
      <c r="F77" s="2">
        <v>56.88111</v>
      </c>
      <c r="G77" s="2">
        <v>1.8239099999999999</v>
      </c>
      <c r="H77" s="3">
        <v>1.0250000000000001E-3</v>
      </c>
    </row>
    <row r="78" spans="1:9" ht="15.75" customHeight="1">
      <c r="A78" s="1">
        <v>45457</v>
      </c>
      <c r="B78" s="2">
        <v>1718323200</v>
      </c>
      <c r="C78" s="2">
        <v>63275.7</v>
      </c>
      <c r="D78" s="2">
        <v>0.42074600000000001</v>
      </c>
      <c r="E78" s="2">
        <v>16170997</v>
      </c>
      <c r="F78" s="2">
        <v>56.851680000000002</v>
      </c>
      <c r="G78" s="2">
        <v>1.7942629999999999</v>
      </c>
      <c r="H78" s="3">
        <v>1.58E-3</v>
      </c>
    </row>
    <row r="79" spans="1:9" ht="15.75" customHeight="1">
      <c r="A79" s="1">
        <v>45458</v>
      </c>
      <c r="B79" s="2">
        <v>1718409600</v>
      </c>
      <c r="C79" s="2">
        <v>64110.99</v>
      </c>
      <c r="D79" s="2">
        <v>0.413719</v>
      </c>
      <c r="E79" s="2">
        <v>16098543</v>
      </c>
      <c r="F79" s="2">
        <v>55.958159999999999</v>
      </c>
      <c r="G79" s="2">
        <v>1.803067</v>
      </c>
      <c r="H79" s="3">
        <v>3.4696999999999999E-2</v>
      </c>
    </row>
    <row r="80" spans="1:9" ht="15.75" customHeight="1">
      <c r="A80" s="1">
        <v>45459</v>
      </c>
      <c r="B80" s="2">
        <v>1718496000</v>
      </c>
      <c r="C80" s="2">
        <v>64684.02</v>
      </c>
      <c r="D80" s="2">
        <v>0.416188</v>
      </c>
      <c r="E80" s="2">
        <v>16098375</v>
      </c>
      <c r="F80" s="2">
        <v>55.484259999999999</v>
      </c>
      <c r="G80" s="2">
        <v>1.8243419999999999</v>
      </c>
      <c r="H80" s="3">
        <v>1.0529999999999999E-3</v>
      </c>
    </row>
    <row r="81" spans="1:8" ht="15.75" customHeight="1">
      <c r="A81" s="1">
        <v>45460</v>
      </c>
      <c r="B81" s="2">
        <v>1718582400</v>
      </c>
      <c r="C81" s="2">
        <v>65122.47</v>
      </c>
      <c r="D81" s="2">
        <v>0.40163700000000002</v>
      </c>
      <c r="E81" s="2">
        <v>16112332</v>
      </c>
      <c r="F81" s="2">
        <v>55.532429999999998</v>
      </c>
      <c r="G81" s="2">
        <v>1.749323</v>
      </c>
      <c r="H81" s="3">
        <v>0.36203600000000002</v>
      </c>
    </row>
    <row r="82" spans="1:8" ht="15.75" customHeight="1">
      <c r="A82" s="41"/>
      <c r="C82" s="2"/>
    </row>
    <row r="83" spans="1:8" ht="15.75" customHeight="1">
      <c r="A83" s="41"/>
      <c r="G83" s="5">
        <f>SUM(G2:G81)</f>
        <v>141.97189700000001</v>
      </c>
    </row>
    <row r="84" spans="1:8" ht="15.75" customHeight="1">
      <c r="A84" s="41"/>
    </row>
    <row r="85" spans="1:8" ht="15.75" customHeight="1">
      <c r="A85" s="41"/>
      <c r="G85" s="5">
        <f>G83/81</f>
        <v>1.7527394691358027</v>
      </c>
    </row>
    <row r="86" spans="1:8" ht="15.75" customHeight="1">
      <c r="A86" s="41"/>
    </row>
    <row r="87" spans="1:8" ht="15.75" customHeight="1">
      <c r="A87" s="41"/>
    </row>
    <row r="88" spans="1:8" ht="15.75" customHeight="1">
      <c r="A88" s="41"/>
    </row>
    <row r="89" spans="1:8" ht="15.75" customHeight="1">
      <c r="A89" s="41"/>
    </row>
    <row r="90" spans="1:8" ht="15.75" customHeight="1"/>
    <row r="91" spans="1:8" ht="15.75" customHeight="1"/>
    <row r="92" spans="1:8" ht="15.75" customHeight="1"/>
    <row r="93" spans="1:8" ht="15.75" customHeight="1"/>
    <row r="94" spans="1:8" ht="15.75" customHeight="1"/>
    <row r="95" spans="1:8" ht="15.75" customHeight="1"/>
    <row r="96" spans="1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0"/>
  <sheetViews>
    <sheetView workbookViewId="0"/>
  </sheetViews>
  <sheetFormatPr defaultColWidth="14.453125" defaultRowHeight="15" customHeight="1"/>
  <cols>
    <col min="1" max="2" width="11.7265625" customWidth="1"/>
    <col min="3" max="4" width="12.26953125" customWidth="1"/>
    <col min="5" max="5" width="22.26953125" customWidth="1"/>
    <col min="6" max="6" width="20.453125" customWidth="1"/>
    <col min="7" max="9" width="12.26953125" customWidth="1"/>
    <col min="10" max="10" width="13.453125" customWidth="1"/>
    <col min="11" max="11" width="8.7265625" customWidth="1"/>
    <col min="12" max="12" width="14.453125" customWidth="1"/>
    <col min="13" max="14" width="8.7265625" customWidth="1"/>
    <col min="15" max="15" width="17" customWidth="1"/>
    <col min="16" max="28" width="8.7265625" customWidth="1"/>
  </cols>
  <sheetData>
    <row r="1" spans="1:16" ht="14.5">
      <c r="A1" s="7" t="s">
        <v>0</v>
      </c>
      <c r="B1" s="8" t="s">
        <v>2</v>
      </c>
      <c r="C1" s="8" t="s">
        <v>35</v>
      </c>
      <c r="D1" s="8" t="s">
        <v>4</v>
      </c>
      <c r="E1" s="8" t="s">
        <v>36</v>
      </c>
      <c r="F1" s="8" t="s">
        <v>37</v>
      </c>
      <c r="G1" s="8" t="s">
        <v>23</v>
      </c>
      <c r="H1" s="9" t="s">
        <v>8</v>
      </c>
      <c r="I1" s="9" t="s">
        <v>28</v>
      </c>
      <c r="J1" s="5" t="s">
        <v>34</v>
      </c>
    </row>
    <row r="2" spans="1:16" ht="14.5">
      <c r="A2" s="1">
        <v>45381</v>
      </c>
      <c r="B2" s="10">
        <v>1711756800</v>
      </c>
      <c r="C2" s="2">
        <v>3080.502</v>
      </c>
      <c r="D2" s="2">
        <v>0.66424399999999995</v>
      </c>
      <c r="E2" s="2">
        <v>16342268</v>
      </c>
      <c r="F2" s="2">
        <v>1510.829</v>
      </c>
      <c r="G2" s="2">
        <v>2.04345</v>
      </c>
      <c r="H2" s="3">
        <v>104.59220000000001</v>
      </c>
      <c r="I2" s="40">
        <f>IF(G2 &lt; 'Discounted Int Model_iETH'!ntcr, 'Discounted Int Model_iETH'!base_int*100, IF(G2 &gt; 'Discounted Int Model_iETH'!ctcr, 'Discounted Int Model_iETH'!upper_limit_int*100, ('Discounted Int Model_iETH'!base_int + ((G2 -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  <c r="J2" s="39"/>
      <c r="L2" s="5" t="s">
        <v>12</v>
      </c>
      <c r="O2" s="5" t="s">
        <v>13</v>
      </c>
      <c r="P2" s="12"/>
    </row>
    <row r="3" spans="1:16" ht="14.5">
      <c r="A3" s="1">
        <v>45382</v>
      </c>
      <c r="B3" s="10">
        <v>1711843200</v>
      </c>
      <c r="C3" s="2">
        <v>2998.0819999999999</v>
      </c>
      <c r="D3" s="2">
        <v>0.64448700000000003</v>
      </c>
      <c r="E3" s="2">
        <v>16343320</v>
      </c>
      <c r="F3" s="2">
        <v>1510.922</v>
      </c>
      <c r="G3" s="2">
        <v>1.9874419999999999</v>
      </c>
      <c r="H3" s="3">
        <v>139.92160000000001</v>
      </c>
      <c r="I3" s="40">
        <f>IF(G3 &lt; 'Discounted Int Model_iETH'!ntcr, 'Discounted Int Model_iETH'!base_int*100, IF(G3 &gt; 'Discounted Int Model_iETH'!ctcr, 'Discounted Int Model_iETH'!upper_limit_int*100, ('Discounted Int Model_iETH'!base_int + ((G3 -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  <c r="J3" s="39"/>
      <c r="L3" s="5" t="s">
        <v>14</v>
      </c>
      <c r="O3" s="5" t="s">
        <v>15</v>
      </c>
    </row>
    <row r="4" spans="1:16" ht="14.5">
      <c r="A4" s="1">
        <v>45383</v>
      </c>
      <c r="B4" s="10">
        <v>1711929600</v>
      </c>
      <c r="C4" s="2">
        <v>3067.1120000000001</v>
      </c>
      <c r="D4" s="2">
        <v>0.65044999999999997</v>
      </c>
      <c r="E4" s="2">
        <v>16321174</v>
      </c>
      <c r="F4" s="2">
        <v>1505.9390000000001</v>
      </c>
      <c r="G4" s="2">
        <v>1.93414</v>
      </c>
      <c r="H4" s="3">
        <v>176.94229999999999</v>
      </c>
      <c r="I4" s="40">
        <f>IF(G4 &lt; 'Discounted Int Model_iETH'!ntcr, 'Discounted Int Model_iETH'!base_int*100, IF(G4 &gt; 'Discounted Int Model_iETH'!ctcr, 'Discounted Int Model_iETH'!upper_limit_int*100, ('Discounted Int Model_iETH'!base_int + ((G4 -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  <c r="J4" s="39"/>
      <c r="L4" s="5" t="s">
        <v>16</v>
      </c>
      <c r="O4" s="5" t="s">
        <v>17</v>
      </c>
      <c r="P4" s="12"/>
    </row>
    <row r="5" spans="1:16" ht="14.5">
      <c r="A5" s="1">
        <v>45384</v>
      </c>
      <c r="B5" s="10">
        <v>1712016000</v>
      </c>
      <c r="C5" s="2">
        <v>2958.7620000000002</v>
      </c>
      <c r="D5" s="2">
        <v>0.62224000000000002</v>
      </c>
      <c r="E5" s="2">
        <v>16321174</v>
      </c>
      <c r="F5" s="2">
        <v>1505.739</v>
      </c>
      <c r="G5" s="2">
        <v>1.9225129999999999</v>
      </c>
      <c r="H5" s="3">
        <v>187.3665</v>
      </c>
      <c r="I5" s="40">
        <f>IF(G5 &lt; 'Discounted Int Model_iETH'!ntcr, 'Discounted Int Model_iETH'!base_int*100, IF(G5 &gt; 'Discounted Int Model_iETH'!ctcr, 'Discounted Int Model_iETH'!upper_limit_int*100, ('Discounted Int Model_iETH'!base_int + ((G5 -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  <c r="J5" s="39"/>
      <c r="L5" t="s">
        <v>18</v>
      </c>
    </row>
    <row r="6" spans="1:16" ht="14.5">
      <c r="A6" s="1">
        <v>45385</v>
      </c>
      <c r="B6" s="10">
        <v>1712102400</v>
      </c>
      <c r="C6" s="2">
        <v>2772.6350000000002</v>
      </c>
      <c r="D6" s="2">
        <v>0.580372</v>
      </c>
      <c r="E6" s="2">
        <v>16322493</v>
      </c>
      <c r="F6" s="2">
        <v>1505.704</v>
      </c>
      <c r="G6" s="2">
        <v>1.9211229999999999</v>
      </c>
      <c r="H6" s="3">
        <v>188.1148</v>
      </c>
      <c r="I6" s="40">
        <f>IF(G6 &lt; 'Discounted Int Model_iETH'!ntcr, 'Discounted Int Model_iETH'!base_int*100, IF(G6 &gt; 'Discounted Int Model_iETH'!ctcr, 'Discounted Int Model_iETH'!upper_limit_int*100, ('Discounted Int Model_iETH'!base_int + ((G6 -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  <c r="J6" s="39"/>
      <c r="L6" s="5" t="s">
        <v>21</v>
      </c>
    </row>
    <row r="7" spans="1:16" ht="14.5">
      <c r="A7" s="1">
        <v>45386</v>
      </c>
      <c r="B7" s="10">
        <v>1712188800</v>
      </c>
      <c r="C7" s="2">
        <v>2763.3530000000001</v>
      </c>
      <c r="D7" s="2">
        <v>0.57174700000000001</v>
      </c>
      <c r="E7" s="2">
        <v>16326323</v>
      </c>
      <c r="F7" s="2">
        <v>1505.704</v>
      </c>
      <c r="G7" s="2">
        <v>1.8691679999999999</v>
      </c>
      <c r="H7" s="3">
        <v>245.09970000000001</v>
      </c>
      <c r="I7" s="40">
        <f>IF(G7 &lt; 'Discounted Int Model_iETH'!ntcr, 'Discounted Int Model_iETH'!base_int*100, IF(G7 &gt; 'Discounted Int Model_iETH'!ctcr, 'Discounted Int Model_iETH'!upper_limit_int*100, ('Discounted Int Model_iETH'!base_int + ((G7 -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  <c r="J7" s="39"/>
    </row>
    <row r="8" spans="1:16" ht="14.5">
      <c r="A8" s="1">
        <v>45387</v>
      </c>
      <c r="B8" s="10">
        <v>1712275200</v>
      </c>
      <c r="C8" s="2">
        <v>2889.3139999999999</v>
      </c>
      <c r="D8" s="2">
        <v>0.58246500000000001</v>
      </c>
      <c r="E8" s="2">
        <v>16297446</v>
      </c>
      <c r="F8" s="2">
        <v>1498.114</v>
      </c>
      <c r="G8" s="2">
        <v>1.9016379999999999</v>
      </c>
      <c r="H8" s="3">
        <v>205.2165</v>
      </c>
      <c r="I8" s="40">
        <f>IF(G8 &lt; 'Discounted Int Model_iETH'!ntcr, 'Discounted Int Model_iETH'!base_int*100, IF(G8 &gt; 'Discounted Int Model_iETH'!ctcr, 'Discounted Int Model_iETH'!upper_limit_int*100, ('Discounted Int Model_iETH'!base_int + ((G8 -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  <c r="J8" s="39"/>
    </row>
    <row r="9" spans="1:16" ht="14.5">
      <c r="A9" s="1">
        <v>45388</v>
      </c>
      <c r="B9" s="10">
        <v>1712361600</v>
      </c>
      <c r="C9" s="2">
        <v>2898.49</v>
      </c>
      <c r="D9" s="2">
        <v>0.575685</v>
      </c>
      <c r="E9" s="2">
        <v>16297236</v>
      </c>
      <c r="F9" s="2">
        <v>1486.9359999999999</v>
      </c>
      <c r="G9" s="2">
        <v>1.9003410000000001</v>
      </c>
      <c r="H9" s="3">
        <v>218.77359999999999</v>
      </c>
      <c r="I9" s="40">
        <f>IF(G9 &lt; 'Discounted Int Model_iETH'!ntcr, 'Discounted Int Model_iETH'!base_int*100, IF(G9 &gt; 'Discounted Int Model_iETH'!ctcr, 'Discounted Int Model_iETH'!upper_limit_int*100, ('Discounted Int Model_iETH'!base_int + ((G9 -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  <c r="J9" s="39"/>
    </row>
    <row r="10" spans="1:16" ht="14.5">
      <c r="A10" s="1">
        <v>45389</v>
      </c>
      <c r="B10" s="10">
        <v>1712448000</v>
      </c>
      <c r="C10" s="2">
        <v>2939.6909999999998</v>
      </c>
      <c r="D10" s="2">
        <v>0.58375699999999997</v>
      </c>
      <c r="E10" s="2">
        <v>16299826</v>
      </c>
      <c r="F10" s="2">
        <v>1487.3340000000001</v>
      </c>
      <c r="G10" s="2">
        <v>1.902393</v>
      </c>
      <c r="H10" s="3">
        <v>216.36779999999999</v>
      </c>
      <c r="I10" s="40">
        <f>IF(G10 &lt; 'Discounted Int Model_iETH'!ntcr, 'Discounted Int Model_iETH'!base_int*100, IF(G10 &gt; 'Discounted Int Model_iETH'!ctcr, 'Discounted Int Model_iETH'!upper_limit_int*100, ('Discounted Int Model_iETH'!base_int + ((G10 -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</row>
    <row r="11" spans="1:16" ht="14.5">
      <c r="A11" s="1">
        <v>45390</v>
      </c>
      <c r="B11" s="10">
        <v>1712534400</v>
      </c>
      <c r="C11" s="2">
        <v>2960.63</v>
      </c>
      <c r="D11" s="2">
        <v>0.58891400000000005</v>
      </c>
      <c r="E11" s="2">
        <v>16300026</v>
      </c>
      <c r="F11" s="2">
        <v>1487.3340000000001</v>
      </c>
      <c r="G11" s="2">
        <v>1.868876</v>
      </c>
      <c r="H11" s="3">
        <v>253.2158</v>
      </c>
      <c r="I11" s="40">
        <f>IF(G11 &lt; 'Discounted Int Model_iETH'!ntcr, 'Discounted Int Model_iETH'!base_int*100, IF(G11 &gt; 'Discounted Int Model_iETH'!ctcr, 'Discounted Int Model_iETH'!upper_limit_int*100, ('Discounted Int Model_iETH'!base_int + ((G11 -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</row>
    <row r="12" spans="1:16" ht="14.5">
      <c r="A12" s="1">
        <v>45391</v>
      </c>
      <c r="B12" s="10">
        <v>1712620800</v>
      </c>
      <c r="C12" s="2">
        <v>3101.527</v>
      </c>
      <c r="D12" s="2">
        <v>0.61394599999999999</v>
      </c>
      <c r="E12" s="2">
        <v>16271562</v>
      </c>
      <c r="F12" s="2">
        <v>1466.3420000000001</v>
      </c>
      <c r="G12" s="2">
        <v>1.843664</v>
      </c>
      <c r="H12" s="3">
        <v>258.70530000000002</v>
      </c>
      <c r="I12" s="40">
        <f>IF(G12 &lt; 'Discounted Int Model_iETH'!ntcr, 'Discounted Int Model_iETH'!base_int*100, IF(G12 &gt; 'Discounted Int Model_iETH'!ctcr, 'Discounted Int Model_iETH'!upper_limit_int*100, ('Discounted Int Model_iETH'!base_int + ((G12 -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</row>
    <row r="13" spans="1:16" ht="14.5">
      <c r="A13" s="1">
        <v>45392</v>
      </c>
      <c r="B13" s="10">
        <v>1712707200</v>
      </c>
      <c r="C13" s="2">
        <v>2910.6729999999998</v>
      </c>
      <c r="D13" s="2">
        <v>0.59221999999999997</v>
      </c>
      <c r="E13" s="2">
        <v>16273469</v>
      </c>
      <c r="F13" s="2">
        <v>1461.5060000000001</v>
      </c>
      <c r="G13" s="2">
        <v>1.8820950000000001</v>
      </c>
      <c r="H13" s="3">
        <v>215.89400000000001</v>
      </c>
      <c r="I13" s="40">
        <f>IF(G13 &lt; 'Discounted Int Model_iETH'!ntcr, 'Discounted Int Model_iETH'!base_int*100, IF(G13 &gt; 'Discounted Int Model_iETH'!ctcr, 'Discounted Int Model_iETH'!upper_limit_int*100, ('Discounted Int Model_iETH'!base_int + ((G13 -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</row>
    <row r="14" spans="1:16" ht="14.5">
      <c r="A14" s="1">
        <v>45393</v>
      </c>
      <c r="B14" s="10">
        <v>1712793600</v>
      </c>
      <c r="C14" s="2">
        <v>2909.4050000000002</v>
      </c>
      <c r="D14" s="2">
        <v>0.58572100000000005</v>
      </c>
      <c r="E14" s="2">
        <v>16276705</v>
      </c>
      <c r="F14" s="2">
        <v>1459.2660000000001</v>
      </c>
      <c r="G14" s="2">
        <v>1.845647</v>
      </c>
      <c r="H14" s="3">
        <v>247.03700000000001</v>
      </c>
      <c r="I14" s="40">
        <f>IF(G14 &lt; 'Discounted Int Model_iETH'!ntcr, 'Discounted Int Model_iETH'!base_int*100, IF(G14 &gt; 'Discounted Int Model_iETH'!ctcr, 'Discounted Int Model_iETH'!upper_limit_int*100, ('Discounted Int Model_iETH'!base_int + ((G14 -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</row>
    <row r="15" spans="1:16" ht="14.5">
      <c r="A15" s="1">
        <v>45394</v>
      </c>
      <c r="B15" s="10">
        <v>1712880000</v>
      </c>
      <c r="C15" s="2">
        <v>2906.8719999999998</v>
      </c>
      <c r="D15" s="2">
        <v>0.58618000000000003</v>
      </c>
      <c r="E15" s="2">
        <v>16344035</v>
      </c>
      <c r="F15" s="2">
        <v>1456.741</v>
      </c>
      <c r="G15" s="2">
        <v>1.874463</v>
      </c>
      <c r="H15" s="3">
        <v>199.92779999999999</v>
      </c>
      <c r="I15" s="40">
        <f>IF(G15 &lt; 'Discounted Int Model_iETH'!ntcr, 'Discounted Int Model_iETH'!base_int*100, IF(G15 &gt; 'Discounted Int Model_iETH'!ctcr, 'Discounted Int Model_iETH'!upper_limit_int*100, ('Discounted Int Model_iETH'!base_int + ((G15 -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</row>
    <row r="16" spans="1:16" ht="14.5">
      <c r="A16" s="1">
        <v>45395</v>
      </c>
      <c r="B16" s="10">
        <v>1712966400</v>
      </c>
      <c r="C16" s="2">
        <v>2892.0070000000001</v>
      </c>
      <c r="D16" s="2">
        <v>0.50453400000000004</v>
      </c>
      <c r="E16" s="2">
        <v>15815676</v>
      </c>
      <c r="F16" s="2">
        <v>1322.8140000000001</v>
      </c>
      <c r="G16" s="2">
        <v>1.858652</v>
      </c>
      <c r="H16" s="3">
        <v>164.9966</v>
      </c>
      <c r="I16" s="40">
        <f>IF(G16 &lt; 'Discounted Int Model_iETH'!ntcr, 'Discounted Int Model_iETH'!base_int*100, IF(G16 &gt; 'Discounted Int Model_iETH'!ctcr, 'Discounted Int Model_iETH'!upper_limit_int*100, ('Discounted Int Model_iETH'!base_int + ((G16 -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</row>
    <row r="17" spans="1:9" ht="14.5">
      <c r="A17" s="1">
        <v>45396</v>
      </c>
      <c r="B17" s="10">
        <v>1713052800</v>
      </c>
      <c r="C17" s="2">
        <v>2622.9180000000001</v>
      </c>
      <c r="D17" s="2">
        <v>0.44902799999999998</v>
      </c>
      <c r="E17" s="2">
        <v>15631659</v>
      </c>
      <c r="F17" s="2">
        <v>1258.82</v>
      </c>
      <c r="G17" s="2">
        <v>1.845099</v>
      </c>
      <c r="H17" s="3">
        <v>192.0256</v>
      </c>
      <c r="I17" s="40">
        <f>IF(G17 &lt; 'Discounted Int Model_iETH'!ntcr, 'Discounted Int Model_iETH'!base_int*100, IF(G17 &gt; 'Discounted Int Model_iETH'!ctcr, 'Discounted Int Model_iETH'!upper_limit_int*100, ('Discounted Int Model_iETH'!base_int + ((G17 - 'Discounted Int Model_iETH'!ntcr) / ('Discounted Int Model_iETH'!ctcr - 'Discounted Int Model_iETH'!ntcr)) ^ 'Discounted Int Model_iETH'!exponent * ('Discounted Int Model_iETH'!upper_limit_int - 'Discounted Int Model_iETH'!base_int)) * 100))</f>
        <v>0</v>
      </c>
    </row>
    <row r="18" spans="1:9" ht="14.5">
      <c r="A18" s="1">
        <v>45397</v>
      </c>
      <c r="B18" s="2">
        <v>1713139200</v>
      </c>
      <c r="C18" s="2">
        <v>2688.0909999999999</v>
      </c>
      <c r="D18" s="2">
        <v>0.468727</v>
      </c>
      <c r="E18" s="2">
        <v>15648401</v>
      </c>
      <c r="F18" s="2">
        <v>1237.211</v>
      </c>
      <c r="G18" s="2">
        <v>1.877488</v>
      </c>
      <c r="H18" s="3">
        <v>144.90090000000001</v>
      </c>
      <c r="I18" s="40"/>
    </row>
    <row r="19" spans="1:9" ht="14.5">
      <c r="A19" s="1">
        <v>45398</v>
      </c>
      <c r="B19" s="2">
        <v>1713225600</v>
      </c>
      <c r="C19" s="2">
        <v>2657.3870000000002</v>
      </c>
      <c r="D19" s="2">
        <v>0.46031300000000003</v>
      </c>
      <c r="E19" s="2">
        <v>15401002</v>
      </c>
      <c r="F19" s="2">
        <v>1209.694</v>
      </c>
      <c r="G19" s="2">
        <v>1.8897219999999999</v>
      </c>
      <c r="H19" s="3">
        <v>131.56299999999999</v>
      </c>
      <c r="I19" s="40"/>
    </row>
    <row r="20" spans="1:9" ht="14.5">
      <c r="A20" s="1">
        <v>45399</v>
      </c>
      <c r="B20" s="2">
        <v>1713312000</v>
      </c>
      <c r="C20" s="2">
        <v>2651.7730000000001</v>
      </c>
      <c r="D20" s="2">
        <v>0.45835900000000002</v>
      </c>
      <c r="E20" s="2">
        <v>15401617</v>
      </c>
      <c r="F20" s="2">
        <v>1209.6379999999999</v>
      </c>
      <c r="G20" s="2">
        <v>1.892536</v>
      </c>
      <c r="H20" s="3">
        <v>129.2236</v>
      </c>
      <c r="I20" s="40"/>
    </row>
    <row r="21" spans="1:9" ht="15.75" customHeight="1">
      <c r="A21" s="1">
        <v>45400</v>
      </c>
      <c r="B21" s="2">
        <v>1713398400</v>
      </c>
      <c r="C21" s="2">
        <v>2586.1019999999999</v>
      </c>
      <c r="D21" s="2">
        <v>0.44458999999999999</v>
      </c>
      <c r="E21" s="2">
        <v>15400692</v>
      </c>
      <c r="F21" s="2">
        <v>1192.5820000000001</v>
      </c>
      <c r="G21" s="2">
        <v>1.9249270000000001</v>
      </c>
      <c r="H21" s="3">
        <v>83.010369999999995</v>
      </c>
      <c r="I21" s="40"/>
    </row>
    <row r="22" spans="1:9" ht="15.75" customHeight="1">
      <c r="A22" s="1">
        <v>45401</v>
      </c>
      <c r="B22" s="2">
        <v>1713484800</v>
      </c>
      <c r="C22" s="2">
        <v>2713.8440000000001</v>
      </c>
      <c r="D22" s="2">
        <v>0.45782800000000001</v>
      </c>
      <c r="E22" s="2">
        <v>15367284</v>
      </c>
      <c r="F22" s="2">
        <v>1178.5830000000001</v>
      </c>
      <c r="G22" s="2">
        <v>1.947695</v>
      </c>
      <c r="H22" s="3">
        <v>77.507689999999997</v>
      </c>
      <c r="I22" s="40"/>
    </row>
    <row r="23" spans="1:9" ht="15.75" customHeight="1">
      <c r="A23" s="1">
        <v>45402</v>
      </c>
      <c r="B23" s="2">
        <v>1713571200</v>
      </c>
      <c r="C23" s="2">
        <v>2890.5279999999998</v>
      </c>
      <c r="D23" s="2">
        <v>0.46991699999999997</v>
      </c>
      <c r="E23" s="2">
        <v>14757007</v>
      </c>
      <c r="F23" s="2">
        <v>1123.347</v>
      </c>
      <c r="G23" s="2">
        <v>2.0136229999999999</v>
      </c>
      <c r="H23" s="3">
        <v>56.281509999999997</v>
      </c>
      <c r="I23" s="40"/>
    </row>
    <row r="24" spans="1:9" ht="15.75" customHeight="1">
      <c r="A24" s="1">
        <v>45403</v>
      </c>
      <c r="B24" s="2">
        <v>1713657600</v>
      </c>
      <c r="C24" s="2">
        <v>3108.0619999999999</v>
      </c>
      <c r="D24" s="2">
        <v>0.50478400000000001</v>
      </c>
      <c r="E24" s="2">
        <v>14757007</v>
      </c>
      <c r="F24" s="2">
        <v>1124.1769999999999</v>
      </c>
      <c r="G24" s="2">
        <v>2.1021139999999998</v>
      </c>
      <c r="H24" s="3">
        <v>21.326149999999998</v>
      </c>
      <c r="I24" s="40"/>
    </row>
    <row r="25" spans="1:9" ht="15.75" customHeight="1">
      <c r="A25" s="1">
        <v>45404</v>
      </c>
      <c r="B25" s="2">
        <v>1713744000</v>
      </c>
      <c r="C25" s="2">
        <v>3055.3710000000001</v>
      </c>
      <c r="D25" s="2">
        <v>0.49909999999999999</v>
      </c>
      <c r="E25" s="2">
        <v>14757723</v>
      </c>
      <c r="F25" s="2">
        <v>1124.0409999999999</v>
      </c>
      <c r="G25" s="2">
        <v>2.0821369999999999</v>
      </c>
      <c r="H25" s="3">
        <v>27.252700000000001</v>
      </c>
      <c r="I25" s="40"/>
    </row>
    <row r="26" spans="1:9" ht="15.75" customHeight="1">
      <c r="A26" s="1">
        <v>45405</v>
      </c>
      <c r="B26" s="2">
        <v>1713830400</v>
      </c>
      <c r="C26" s="2">
        <v>3150.9540000000002</v>
      </c>
      <c r="D26" s="2">
        <v>0.51636899999999997</v>
      </c>
      <c r="E26" s="2">
        <v>14183998</v>
      </c>
      <c r="F26" s="2">
        <v>1080.3879999999999</v>
      </c>
      <c r="G26" s="2">
        <v>2.1186569999999998</v>
      </c>
      <c r="H26" s="3">
        <v>17.461120000000001</v>
      </c>
      <c r="I26" s="40"/>
    </row>
    <row r="27" spans="1:9" ht="15.75" customHeight="1">
      <c r="A27" s="1">
        <v>45406</v>
      </c>
      <c r="B27" s="2">
        <v>1713916800</v>
      </c>
      <c r="C27" s="2">
        <v>3039.0189999999998</v>
      </c>
      <c r="D27" s="2">
        <v>0.500444</v>
      </c>
      <c r="E27" s="2">
        <v>13959016</v>
      </c>
      <c r="F27" s="2">
        <v>1054.9680000000001</v>
      </c>
      <c r="G27" s="2">
        <v>2.0570979999999999</v>
      </c>
      <c r="H27" s="3">
        <v>31.22766</v>
      </c>
      <c r="I27" s="40"/>
    </row>
    <row r="28" spans="1:9" ht="15.75" customHeight="1">
      <c r="A28" s="1">
        <v>45407</v>
      </c>
      <c r="B28" s="2">
        <v>1714003200</v>
      </c>
      <c r="C28" s="2">
        <v>2893.326</v>
      </c>
      <c r="D28" s="2">
        <v>0.47489900000000002</v>
      </c>
      <c r="E28" s="2">
        <v>13973976</v>
      </c>
      <c r="F28" s="2">
        <v>1061.1400000000001</v>
      </c>
      <c r="G28" s="2">
        <v>1.992429</v>
      </c>
      <c r="H28" s="3">
        <v>50.087229999999998</v>
      </c>
      <c r="I28" s="40"/>
    </row>
    <row r="29" spans="1:9" ht="15.75" customHeight="1">
      <c r="A29" s="1">
        <v>45408</v>
      </c>
      <c r="B29" s="2">
        <v>1714089600</v>
      </c>
      <c r="C29" s="2">
        <v>2886.6660000000002</v>
      </c>
      <c r="D29" s="2">
        <v>0.47057900000000003</v>
      </c>
      <c r="E29" s="2">
        <v>14837352</v>
      </c>
      <c r="F29" s="2">
        <v>1166.5440000000001</v>
      </c>
      <c r="G29" s="2">
        <v>1.895519</v>
      </c>
      <c r="H29" s="3">
        <v>93.284559999999999</v>
      </c>
      <c r="I29" s="40"/>
    </row>
    <row r="30" spans="1:9" ht="15.75" customHeight="1">
      <c r="A30" s="1">
        <v>45409</v>
      </c>
      <c r="B30" s="2">
        <v>1714176000</v>
      </c>
      <c r="C30" s="2">
        <v>2896.2840000000001</v>
      </c>
      <c r="D30" s="2">
        <v>0.46243400000000001</v>
      </c>
      <c r="E30" s="2">
        <v>14841352</v>
      </c>
      <c r="F30" s="2">
        <v>1165.8420000000001</v>
      </c>
      <c r="G30" s="2">
        <v>1.879934</v>
      </c>
      <c r="H30" s="3">
        <v>103.2089</v>
      </c>
      <c r="I30" s="40"/>
    </row>
    <row r="31" spans="1:9" ht="15.75" customHeight="1">
      <c r="A31" s="1">
        <v>45410</v>
      </c>
      <c r="B31" s="2">
        <v>1714262400</v>
      </c>
      <c r="C31" s="2">
        <v>3016.6120000000001</v>
      </c>
      <c r="D31" s="2">
        <v>0.46781</v>
      </c>
      <c r="E31" s="2">
        <v>14753436</v>
      </c>
      <c r="F31" s="2">
        <v>1150.5830000000001</v>
      </c>
      <c r="G31" s="2">
        <v>1.840463</v>
      </c>
      <c r="H31" s="3">
        <v>136.5942</v>
      </c>
      <c r="I31" s="40"/>
    </row>
    <row r="32" spans="1:9" ht="15.75" customHeight="1">
      <c r="A32" s="1">
        <v>45411</v>
      </c>
      <c r="B32" s="2">
        <v>1714348800</v>
      </c>
      <c r="C32" s="2">
        <v>3088.07</v>
      </c>
      <c r="D32" s="2">
        <v>0.45994200000000002</v>
      </c>
      <c r="E32" s="2">
        <v>14006019</v>
      </c>
      <c r="F32" s="2">
        <v>1050.2529999999999</v>
      </c>
      <c r="G32" s="2">
        <v>1.881796</v>
      </c>
      <c r="H32" s="3">
        <v>95.807379999999995</v>
      </c>
      <c r="I32" s="40"/>
    </row>
    <row r="33" spans="1:9" ht="15.75" customHeight="1">
      <c r="A33" s="1">
        <v>45412</v>
      </c>
      <c r="B33" s="2">
        <v>1714435200</v>
      </c>
      <c r="C33" s="2">
        <v>3068.1689999999999</v>
      </c>
      <c r="D33" s="2">
        <v>0.45707599999999998</v>
      </c>
      <c r="E33" s="2">
        <v>14000029</v>
      </c>
      <c r="F33" s="2">
        <v>1049.953</v>
      </c>
      <c r="G33" s="2">
        <v>1.8964620000000001</v>
      </c>
      <c r="H33" s="3">
        <v>86.972849999999994</v>
      </c>
      <c r="I33" s="40"/>
    </row>
    <row r="34" spans="1:9" ht="15.75" customHeight="1">
      <c r="A34" s="1">
        <v>45413</v>
      </c>
      <c r="B34" s="2">
        <v>1714521600</v>
      </c>
      <c r="C34" s="2">
        <v>2939.8539999999998</v>
      </c>
      <c r="D34" s="2">
        <v>0.44095400000000001</v>
      </c>
      <c r="E34" s="2">
        <v>12764261</v>
      </c>
      <c r="F34" s="2">
        <v>923.36649999999997</v>
      </c>
      <c r="G34" s="2">
        <v>2.019374</v>
      </c>
      <c r="H34" s="3">
        <v>51.423099999999998</v>
      </c>
      <c r="I34" s="40"/>
    </row>
    <row r="35" spans="1:9" ht="15.75" customHeight="1">
      <c r="A35" s="1">
        <v>45414</v>
      </c>
      <c r="B35" s="2">
        <v>1714608000</v>
      </c>
      <c r="C35" s="2">
        <v>2960.5819999999999</v>
      </c>
      <c r="D35" s="2">
        <v>0.44955099999999998</v>
      </c>
      <c r="E35" s="2">
        <v>12764261</v>
      </c>
      <c r="F35" s="2">
        <v>923.36649999999997</v>
      </c>
      <c r="G35" s="2">
        <v>2.0881150000000002</v>
      </c>
      <c r="H35" s="3">
        <v>31.274229999999999</v>
      </c>
      <c r="I35" s="40"/>
    </row>
    <row r="36" spans="1:9" ht="15.75" customHeight="1">
      <c r="A36" s="1">
        <v>45415</v>
      </c>
      <c r="B36" s="2">
        <v>1714694400</v>
      </c>
      <c r="C36" s="2">
        <v>2940.2130000000002</v>
      </c>
      <c r="D36" s="2">
        <v>0.45815400000000001</v>
      </c>
      <c r="E36" s="2">
        <v>12764261</v>
      </c>
      <c r="F36" s="2">
        <v>925.01189999999997</v>
      </c>
      <c r="G36" s="2">
        <v>2.1154329999999999</v>
      </c>
      <c r="H36" s="3">
        <v>24.3096</v>
      </c>
      <c r="I36" s="40"/>
    </row>
    <row r="37" spans="1:9" ht="15.75" customHeight="1">
      <c r="A37" s="1">
        <v>45416</v>
      </c>
      <c r="B37" s="2">
        <v>1714780800</v>
      </c>
      <c r="C37" s="2">
        <v>2876.1109999999999</v>
      </c>
      <c r="D37" s="2">
        <v>0.467115</v>
      </c>
      <c r="E37" s="2">
        <v>12756726</v>
      </c>
      <c r="F37" s="2">
        <v>924.25519999999995</v>
      </c>
      <c r="G37" s="2">
        <v>2.0782989999999999</v>
      </c>
      <c r="H37" s="3">
        <v>32.960610000000003</v>
      </c>
      <c r="I37" s="40"/>
    </row>
    <row r="38" spans="1:9" ht="15.75" customHeight="1">
      <c r="A38" s="1">
        <v>45417</v>
      </c>
      <c r="B38" s="2">
        <v>1714867200</v>
      </c>
      <c r="C38" s="2">
        <v>2967.223</v>
      </c>
      <c r="D38" s="2">
        <v>0.46307599999999999</v>
      </c>
      <c r="E38" s="2">
        <v>12686976</v>
      </c>
      <c r="F38" s="2">
        <v>919.27430000000004</v>
      </c>
      <c r="G38" s="2">
        <v>2.0516519999999998</v>
      </c>
      <c r="H38" s="3">
        <v>40.230910000000002</v>
      </c>
      <c r="I38" s="40"/>
    </row>
    <row r="39" spans="1:9" ht="15.75" customHeight="1">
      <c r="A39" s="1">
        <v>45418</v>
      </c>
      <c r="B39" s="2">
        <v>1714953600</v>
      </c>
      <c r="C39" s="2">
        <v>2942.6280000000002</v>
      </c>
      <c r="D39" s="2">
        <v>0.45805899999999999</v>
      </c>
      <c r="E39" s="2">
        <v>12686976</v>
      </c>
      <c r="F39" s="2">
        <v>919.27430000000004</v>
      </c>
      <c r="G39" s="2">
        <v>2.015482</v>
      </c>
      <c r="H39" s="3">
        <v>51.40249</v>
      </c>
      <c r="I39" s="40"/>
    </row>
    <row r="40" spans="1:9" ht="15.75" customHeight="1">
      <c r="A40" s="1">
        <v>45419</v>
      </c>
      <c r="B40" s="2">
        <v>1715040000</v>
      </c>
      <c r="C40" s="2">
        <v>2714.2060000000001</v>
      </c>
      <c r="D40" s="2">
        <v>0.45416899999999999</v>
      </c>
      <c r="E40" s="2">
        <v>12687006</v>
      </c>
      <c r="F40" s="2">
        <v>916.29169999999999</v>
      </c>
      <c r="G40" s="2">
        <v>2.0519669999999999</v>
      </c>
      <c r="H40" s="3">
        <v>36.869370000000004</v>
      </c>
      <c r="I40" s="40"/>
    </row>
    <row r="41" spans="1:9" ht="15.75" customHeight="1">
      <c r="A41" s="1">
        <v>45420</v>
      </c>
      <c r="B41" s="2">
        <v>1715126400</v>
      </c>
      <c r="C41" s="2">
        <v>2737.2489999999998</v>
      </c>
      <c r="D41" s="2">
        <v>0.44171899999999997</v>
      </c>
      <c r="E41" s="2">
        <v>13127006</v>
      </c>
      <c r="F41" s="2">
        <v>910.46510000000001</v>
      </c>
      <c r="G41" s="2">
        <v>2.1122160000000001</v>
      </c>
      <c r="H41" s="3">
        <v>42.833300000000001</v>
      </c>
      <c r="I41" s="40"/>
    </row>
    <row r="42" spans="1:9" ht="15.75" customHeight="1">
      <c r="A42" s="1">
        <v>45421</v>
      </c>
      <c r="B42" s="2">
        <v>1715212800</v>
      </c>
      <c r="C42" s="2">
        <v>2763.788</v>
      </c>
      <c r="D42" s="2">
        <v>0.45336900000000002</v>
      </c>
      <c r="E42" s="2">
        <v>13127006</v>
      </c>
      <c r="F42" s="2">
        <v>910.46510000000001</v>
      </c>
      <c r="G42" s="2">
        <v>2.19665</v>
      </c>
      <c r="H42" s="3">
        <v>23.715019999999999</v>
      </c>
      <c r="I42" s="40"/>
    </row>
    <row r="43" spans="1:9" ht="15.75" customHeight="1">
      <c r="A43" s="1">
        <v>45422</v>
      </c>
      <c r="B43" s="2">
        <v>1715299200</v>
      </c>
      <c r="C43" s="2">
        <v>2951.7260000000001</v>
      </c>
      <c r="D43" s="2">
        <v>0.46369899999999997</v>
      </c>
      <c r="E43" s="2">
        <v>13127006</v>
      </c>
      <c r="F43" s="2">
        <v>946.46510000000001</v>
      </c>
      <c r="G43" s="2">
        <v>2.1167050000000001</v>
      </c>
      <c r="H43" s="3">
        <v>23.068020000000001</v>
      </c>
      <c r="I43" s="40"/>
    </row>
    <row r="44" spans="1:9" ht="15.75" customHeight="1">
      <c r="A44" s="1">
        <v>45423</v>
      </c>
      <c r="B44" s="2">
        <v>1715385600</v>
      </c>
      <c r="C44" s="2">
        <v>2861.433</v>
      </c>
      <c r="D44" s="2">
        <v>0.44843699999999997</v>
      </c>
      <c r="E44" s="2">
        <v>13111006</v>
      </c>
      <c r="F44" s="2">
        <v>945.13210000000004</v>
      </c>
      <c r="G44" s="2">
        <v>2.1372239999999998</v>
      </c>
      <c r="H44" s="3">
        <v>19.55293</v>
      </c>
      <c r="I44" s="40"/>
    </row>
    <row r="45" spans="1:9" ht="15.75" customHeight="1">
      <c r="A45" s="1">
        <v>45424</v>
      </c>
      <c r="B45" s="2">
        <v>1715472000</v>
      </c>
      <c r="C45" s="2">
        <v>2782.3879999999999</v>
      </c>
      <c r="D45" s="2">
        <v>0.43857200000000002</v>
      </c>
      <c r="E45" s="2">
        <v>13111006</v>
      </c>
      <c r="F45" s="2">
        <v>945.13210000000004</v>
      </c>
      <c r="G45" s="2">
        <v>2.091431</v>
      </c>
      <c r="H45" s="3">
        <v>28.097639999999998</v>
      </c>
      <c r="I45" s="40"/>
    </row>
    <row r="46" spans="1:9" ht="15.75" customHeight="1">
      <c r="A46" s="1">
        <v>45425</v>
      </c>
      <c r="B46" s="2">
        <v>1715558400</v>
      </c>
      <c r="C46" s="2">
        <v>2771.9780000000001</v>
      </c>
      <c r="D46" s="2">
        <v>0.43778099999999998</v>
      </c>
      <c r="E46" s="2">
        <v>13108165</v>
      </c>
      <c r="F46" s="2">
        <v>944.94849999999997</v>
      </c>
      <c r="G46" s="2">
        <v>2.0717089999999998</v>
      </c>
      <c r="H46" s="3">
        <v>32.504350000000002</v>
      </c>
      <c r="I46" s="40"/>
    </row>
    <row r="47" spans="1:9" ht="15.75" customHeight="1">
      <c r="A47" s="1">
        <v>45426</v>
      </c>
      <c r="B47" s="2">
        <v>1715644800</v>
      </c>
      <c r="C47" s="2">
        <v>2823.3429999999998</v>
      </c>
      <c r="D47" s="2">
        <v>0.43622300000000003</v>
      </c>
      <c r="E47" s="2">
        <v>12822165</v>
      </c>
      <c r="F47" s="2">
        <v>920.84829999999999</v>
      </c>
      <c r="G47" s="2">
        <v>2.0602</v>
      </c>
      <c r="H47" s="3">
        <v>37.479799999999997</v>
      </c>
      <c r="I47" s="40"/>
    </row>
    <row r="48" spans="1:9" ht="15.75" customHeight="1">
      <c r="A48" s="1">
        <v>45427</v>
      </c>
      <c r="B48" s="2">
        <v>1715731200</v>
      </c>
      <c r="C48" s="2">
        <v>2805.3119999999999</v>
      </c>
      <c r="D48" s="2">
        <v>0.42789500000000003</v>
      </c>
      <c r="E48" s="2">
        <v>12825665</v>
      </c>
      <c r="F48" s="2">
        <v>922.5992</v>
      </c>
      <c r="G48" s="2">
        <v>2.0641470000000002</v>
      </c>
      <c r="H48" s="3">
        <v>29.244250000000001</v>
      </c>
      <c r="I48" s="40"/>
    </row>
    <row r="49" spans="1:9" ht="15.75" customHeight="1">
      <c r="A49" s="1">
        <v>45428</v>
      </c>
      <c r="B49" s="2">
        <v>1715817600</v>
      </c>
      <c r="C49" s="2">
        <v>2947.3049999999998</v>
      </c>
      <c r="D49" s="2">
        <v>0.45286500000000002</v>
      </c>
      <c r="E49" s="2">
        <v>12889221</v>
      </c>
      <c r="F49" s="2">
        <v>927.29250000000002</v>
      </c>
      <c r="G49" s="2">
        <v>2.0735350000000001</v>
      </c>
      <c r="H49" s="3">
        <v>26.901060000000001</v>
      </c>
      <c r="I49" s="40"/>
    </row>
    <row r="50" spans="1:9" ht="15.75" customHeight="1">
      <c r="A50" s="1">
        <v>45429</v>
      </c>
      <c r="B50" s="2">
        <v>1715904000</v>
      </c>
      <c r="C50" s="2">
        <v>2952.183</v>
      </c>
      <c r="D50" s="2">
        <v>0.45958199999999999</v>
      </c>
      <c r="E50" s="2">
        <v>12888761</v>
      </c>
      <c r="F50" s="2">
        <v>925.73490000000004</v>
      </c>
      <c r="G50" s="2">
        <v>2.1737570000000002</v>
      </c>
      <c r="H50" s="3">
        <v>13.423769999999999</v>
      </c>
      <c r="I50" s="40"/>
    </row>
    <row r="51" spans="1:9" ht="15.75" customHeight="1">
      <c r="A51" s="1">
        <v>45430</v>
      </c>
      <c r="B51" s="2">
        <v>1715990400</v>
      </c>
      <c r="C51" s="2">
        <v>3053.127</v>
      </c>
      <c r="D51" s="2">
        <v>0.481736</v>
      </c>
      <c r="E51" s="2">
        <v>12843857</v>
      </c>
      <c r="F51" s="2">
        <v>920.76030000000003</v>
      </c>
      <c r="G51" s="2">
        <v>2.1704870000000001</v>
      </c>
      <c r="H51" s="3">
        <v>14.304539999999999</v>
      </c>
      <c r="I51" s="40"/>
    </row>
    <row r="52" spans="1:9" ht="15.75" customHeight="1">
      <c r="A52" s="1">
        <v>45431</v>
      </c>
      <c r="B52" s="2">
        <v>1716076800</v>
      </c>
      <c r="C52" s="2">
        <v>3022.009</v>
      </c>
      <c r="D52" s="2">
        <v>0.48204599999999997</v>
      </c>
      <c r="E52" s="2">
        <v>12848857</v>
      </c>
      <c r="F52" s="2">
        <v>920.76030000000003</v>
      </c>
      <c r="G52" s="2">
        <v>2.1556350000000002</v>
      </c>
      <c r="H52" s="3">
        <v>16.218330000000002</v>
      </c>
      <c r="I52" s="40"/>
    </row>
    <row r="53" spans="1:9" ht="15.75" customHeight="1">
      <c r="A53" s="1">
        <v>45432</v>
      </c>
      <c r="B53" s="2">
        <v>1716163200</v>
      </c>
      <c r="C53" s="2">
        <v>2986.5630000000001</v>
      </c>
      <c r="D53" s="2">
        <v>0.46745399999999998</v>
      </c>
      <c r="E53" s="2">
        <v>12839479</v>
      </c>
      <c r="F53" s="2">
        <v>930.41269999999997</v>
      </c>
      <c r="G53" s="2">
        <v>2.1003180000000001</v>
      </c>
      <c r="H53" s="3">
        <v>17.04494</v>
      </c>
      <c r="I53" s="40"/>
    </row>
    <row r="54" spans="1:9" ht="15.75" customHeight="1">
      <c r="A54" s="1">
        <v>45433</v>
      </c>
      <c r="B54" s="2">
        <v>1716249600</v>
      </c>
      <c r="C54" s="2">
        <v>3622.8510000000001</v>
      </c>
      <c r="D54" s="2">
        <v>0.50172300000000003</v>
      </c>
      <c r="E54" s="2">
        <v>12736042</v>
      </c>
      <c r="F54" s="2">
        <v>902.43269999999995</v>
      </c>
      <c r="G54" s="2">
        <v>1.936561</v>
      </c>
      <c r="H54" s="3">
        <v>49.616700000000002</v>
      </c>
      <c r="I54" s="40"/>
    </row>
    <row r="55" spans="1:9" ht="15.75" customHeight="1">
      <c r="A55" s="1">
        <v>45434</v>
      </c>
      <c r="B55" s="2">
        <v>1716336000</v>
      </c>
      <c r="C55" s="2">
        <v>3716.922</v>
      </c>
      <c r="D55" s="2">
        <v>0.494722</v>
      </c>
      <c r="E55" s="2">
        <v>12578965</v>
      </c>
      <c r="F55" s="2">
        <v>876.14009999999996</v>
      </c>
      <c r="G55" s="2">
        <v>1.8728739999999999</v>
      </c>
      <c r="H55" s="3">
        <v>74.077789999999993</v>
      </c>
      <c r="I55" s="40"/>
    </row>
    <row r="56" spans="1:9" ht="15.75" customHeight="1">
      <c r="A56" s="1">
        <v>45435</v>
      </c>
      <c r="B56" s="2">
        <v>1716422400</v>
      </c>
      <c r="C56" s="2">
        <v>3697.4940000000001</v>
      </c>
      <c r="D56" s="2">
        <v>0.48320200000000002</v>
      </c>
      <c r="E56" s="2">
        <v>12637151</v>
      </c>
      <c r="F56" s="2">
        <v>871.50030000000004</v>
      </c>
      <c r="G56" s="2">
        <v>1.872485</v>
      </c>
      <c r="H56" s="3">
        <v>69.944040000000001</v>
      </c>
      <c r="I56" s="40"/>
    </row>
    <row r="57" spans="1:9" ht="15.75" customHeight="1">
      <c r="A57" s="1">
        <v>45436</v>
      </c>
      <c r="B57" s="2">
        <v>1716508800</v>
      </c>
      <c r="C57" s="2">
        <v>3939.3980000000001</v>
      </c>
      <c r="D57" s="2">
        <v>0.46534300000000001</v>
      </c>
      <c r="E57" s="2">
        <v>12661300</v>
      </c>
      <c r="F57" s="2">
        <v>844.72249999999997</v>
      </c>
      <c r="G57" s="2">
        <v>1.851872</v>
      </c>
      <c r="H57" s="3">
        <v>55.218040000000002</v>
      </c>
      <c r="I57" s="40"/>
    </row>
    <row r="58" spans="1:9" ht="15.75" customHeight="1">
      <c r="A58" s="1">
        <v>45437</v>
      </c>
      <c r="B58" s="2">
        <v>1716595200</v>
      </c>
      <c r="C58" s="2">
        <v>3668.4050000000002</v>
      </c>
      <c r="D58" s="2">
        <v>0.45962799999999998</v>
      </c>
      <c r="E58" s="2">
        <v>12731444</v>
      </c>
      <c r="F58" s="2">
        <v>845.57640000000004</v>
      </c>
      <c r="G58" s="2">
        <v>1.856797</v>
      </c>
      <c r="H58" s="3">
        <v>52.287750000000003</v>
      </c>
      <c r="I58" s="40"/>
    </row>
    <row r="59" spans="1:9" ht="15.75" customHeight="1">
      <c r="A59" s="1">
        <v>45438</v>
      </c>
      <c r="B59" s="2">
        <v>1716681600</v>
      </c>
      <c r="C59" s="2">
        <v>3788.386</v>
      </c>
      <c r="D59" s="2">
        <v>0.461978</v>
      </c>
      <c r="E59" s="2">
        <v>12706610</v>
      </c>
      <c r="F59" s="2">
        <v>840.66980000000001</v>
      </c>
      <c r="G59" s="2">
        <v>1.8620239999999999</v>
      </c>
      <c r="H59" s="3">
        <v>50.287660000000002</v>
      </c>
      <c r="I59" s="40"/>
    </row>
    <row r="60" spans="1:9" ht="15.75" customHeight="1">
      <c r="A60" s="1">
        <v>45439</v>
      </c>
      <c r="B60" s="2">
        <v>1716768000</v>
      </c>
      <c r="C60" s="2">
        <v>3785.33</v>
      </c>
      <c r="D60" s="2">
        <v>0.45830399999999999</v>
      </c>
      <c r="E60" s="2">
        <v>12626124</v>
      </c>
      <c r="F60" s="2">
        <v>834.60109999999997</v>
      </c>
      <c r="G60" s="2">
        <v>1.8125169999999999</v>
      </c>
      <c r="H60" s="3">
        <v>60.931199999999997</v>
      </c>
      <c r="I60" s="40"/>
    </row>
    <row r="61" spans="1:9" ht="15.75" customHeight="1">
      <c r="A61" s="1">
        <v>45440</v>
      </c>
      <c r="B61" s="2">
        <v>1716854400</v>
      </c>
      <c r="C61" s="2">
        <v>3860.373</v>
      </c>
      <c r="D61" s="2">
        <v>0.46795799999999999</v>
      </c>
      <c r="E61" s="2">
        <v>12556562</v>
      </c>
      <c r="F61" s="2">
        <v>821.0009</v>
      </c>
      <c r="G61" s="2">
        <v>1.838255</v>
      </c>
      <c r="H61" s="3">
        <v>46.839680000000001</v>
      </c>
      <c r="I61" s="40"/>
    </row>
    <row r="62" spans="1:9" ht="15.75" customHeight="1">
      <c r="A62" s="1">
        <v>45441</v>
      </c>
      <c r="B62" s="2">
        <v>1716940800</v>
      </c>
      <c r="C62" s="2">
        <v>3773.9319999999998</v>
      </c>
      <c r="D62" s="2">
        <v>0.45682600000000001</v>
      </c>
      <c r="E62" s="2">
        <v>12399313</v>
      </c>
      <c r="F62" s="2">
        <v>803.65819999999997</v>
      </c>
      <c r="G62" s="2">
        <v>1.8351360000000001</v>
      </c>
      <c r="H62" s="3">
        <v>42.661799999999999</v>
      </c>
      <c r="I62" s="40"/>
    </row>
    <row r="63" spans="1:9" ht="15.75" customHeight="1">
      <c r="A63" s="1">
        <v>45442</v>
      </c>
      <c r="B63" s="2">
        <v>1717027200</v>
      </c>
      <c r="C63" s="2">
        <v>3681.0520000000001</v>
      </c>
      <c r="D63" s="2">
        <v>0.450739</v>
      </c>
      <c r="E63" s="2">
        <v>12164274</v>
      </c>
      <c r="F63" s="2">
        <v>782.61469999999997</v>
      </c>
      <c r="G63" s="2">
        <v>1.860644</v>
      </c>
      <c r="H63" s="3">
        <v>30.403410000000001</v>
      </c>
      <c r="I63" s="40"/>
    </row>
    <row r="64" spans="1:9" ht="15.75" customHeight="1">
      <c r="A64" s="1">
        <v>45443</v>
      </c>
      <c r="B64" s="2">
        <v>1717113600</v>
      </c>
      <c r="C64" s="2">
        <v>3666.3290000000002</v>
      </c>
      <c r="D64" s="2">
        <v>0.44634000000000001</v>
      </c>
      <c r="E64" s="2">
        <v>11767293</v>
      </c>
      <c r="F64" s="2">
        <v>750.02210000000002</v>
      </c>
      <c r="G64" s="2">
        <v>1.8680779999999999</v>
      </c>
      <c r="H64" s="3">
        <v>28.182320000000001</v>
      </c>
      <c r="I64" s="40"/>
    </row>
    <row r="65" spans="1:9" ht="15.75" customHeight="1">
      <c r="A65" s="1">
        <v>45444</v>
      </c>
      <c r="B65" s="2">
        <v>1717200000</v>
      </c>
      <c r="C65" s="2">
        <v>3696.2069999999999</v>
      </c>
      <c r="D65" s="2">
        <v>0.44753599999999999</v>
      </c>
      <c r="E65" s="2">
        <v>11782972</v>
      </c>
      <c r="F65" s="2">
        <v>749.69539999999995</v>
      </c>
      <c r="G65" s="2">
        <v>1.8701920000000001</v>
      </c>
      <c r="H65" s="3">
        <v>27.007770000000001</v>
      </c>
      <c r="I65" s="40"/>
    </row>
    <row r="66" spans="1:9" ht="15.75" customHeight="1">
      <c r="A66" s="1">
        <v>45445</v>
      </c>
      <c r="B66" s="2">
        <v>1717286400</v>
      </c>
      <c r="C66" s="2">
        <v>3768.6179999999999</v>
      </c>
      <c r="D66" s="2">
        <v>0.44986999999999999</v>
      </c>
      <c r="E66" s="2">
        <v>11785438</v>
      </c>
      <c r="F66" s="2">
        <v>747.47209999999995</v>
      </c>
      <c r="G66" s="2">
        <v>1.8600270000000001</v>
      </c>
      <c r="H66" s="3">
        <v>24.19163</v>
      </c>
      <c r="I66" s="40"/>
    </row>
    <row r="67" spans="1:9" ht="15.75" customHeight="1">
      <c r="A67" s="1">
        <v>45446</v>
      </c>
      <c r="B67" s="2">
        <v>1717372800</v>
      </c>
      <c r="C67" s="2">
        <v>3769.4630000000002</v>
      </c>
      <c r="D67" s="2">
        <v>0.446384</v>
      </c>
      <c r="E67" s="2">
        <v>11810438</v>
      </c>
      <c r="F67" s="2">
        <v>746.22829999999999</v>
      </c>
      <c r="G67" s="2">
        <v>1.868655</v>
      </c>
      <c r="H67" s="3">
        <v>24.02449</v>
      </c>
      <c r="I67" s="40"/>
    </row>
    <row r="68" spans="1:9" ht="15.75" customHeight="1">
      <c r="A68" s="1">
        <v>45447</v>
      </c>
      <c r="B68" s="2">
        <v>1717459200</v>
      </c>
      <c r="C68" s="2">
        <v>3849.94</v>
      </c>
      <c r="D68" s="2">
        <v>0.45680500000000002</v>
      </c>
      <c r="E68" s="2">
        <v>11810463</v>
      </c>
      <c r="F68" s="2">
        <v>745.71090000000004</v>
      </c>
      <c r="G68" s="2">
        <v>1.920763</v>
      </c>
      <c r="H68" s="3">
        <v>18.45562</v>
      </c>
      <c r="I68" s="40"/>
    </row>
    <row r="69" spans="1:9" ht="15.75" customHeight="1">
      <c r="A69" s="1">
        <v>45448</v>
      </c>
      <c r="B69" s="2">
        <v>1717545600</v>
      </c>
      <c r="C69" s="2">
        <v>3838.8040000000001</v>
      </c>
      <c r="D69" s="2">
        <v>0.46141599999999999</v>
      </c>
      <c r="E69" s="2">
        <v>11780603</v>
      </c>
      <c r="F69" s="2">
        <v>742.62750000000005</v>
      </c>
      <c r="G69" s="2">
        <v>1.9186780000000001</v>
      </c>
      <c r="H69" s="3">
        <v>18.3444</v>
      </c>
      <c r="I69" s="40"/>
    </row>
    <row r="70" spans="1:9" ht="15.75" customHeight="1">
      <c r="A70" s="1">
        <v>45449</v>
      </c>
      <c r="B70" s="2">
        <v>1717632000</v>
      </c>
      <c r="C70" s="2">
        <v>3842.6709999999998</v>
      </c>
      <c r="D70" s="2">
        <v>0.46167799999999998</v>
      </c>
      <c r="E70" s="2">
        <v>11598327</v>
      </c>
      <c r="F70" s="2">
        <v>728.69749999999999</v>
      </c>
      <c r="G70" s="2">
        <v>1.898258</v>
      </c>
      <c r="H70" s="3">
        <v>20.456019999999999</v>
      </c>
      <c r="I70" s="40"/>
    </row>
    <row r="71" spans="1:9" ht="15.75" customHeight="1">
      <c r="A71" s="1">
        <v>45450</v>
      </c>
      <c r="B71" s="2">
        <v>1717718400</v>
      </c>
      <c r="C71" s="2">
        <v>3804.201</v>
      </c>
      <c r="D71" s="2">
        <v>0.45814899999999997</v>
      </c>
      <c r="E71" s="2">
        <v>11384689</v>
      </c>
      <c r="F71" s="2">
        <v>713.21690000000001</v>
      </c>
      <c r="G71" s="2">
        <v>1.91811</v>
      </c>
      <c r="H71" s="3">
        <v>19.255379999999999</v>
      </c>
      <c r="I71" s="40"/>
    </row>
    <row r="72" spans="1:9" ht="15.75" customHeight="1">
      <c r="A72" s="1">
        <v>45451</v>
      </c>
      <c r="B72" s="2">
        <v>1717804800</v>
      </c>
      <c r="C72" s="2">
        <v>3706.2020000000002</v>
      </c>
      <c r="D72" s="2">
        <v>0.44949699999999998</v>
      </c>
      <c r="E72" s="2">
        <v>11378883</v>
      </c>
      <c r="F72" s="2">
        <v>712.45090000000005</v>
      </c>
      <c r="G72" s="2">
        <v>1.951179</v>
      </c>
      <c r="H72" s="3">
        <v>16.3504</v>
      </c>
      <c r="I72" s="40"/>
    </row>
    <row r="73" spans="1:9" ht="15.75" customHeight="1">
      <c r="A73" s="1">
        <v>45452</v>
      </c>
      <c r="B73" s="2">
        <v>1717891200</v>
      </c>
      <c r="C73" s="2">
        <v>3664.9450000000002</v>
      </c>
      <c r="D73" s="2">
        <v>0.43671100000000002</v>
      </c>
      <c r="E73" s="2">
        <v>11342166</v>
      </c>
      <c r="F73" s="2">
        <v>707.96019999999999</v>
      </c>
      <c r="G73" s="2">
        <v>1.899662</v>
      </c>
      <c r="H73" s="3">
        <v>16.217659999999999</v>
      </c>
      <c r="I73" s="40"/>
    </row>
    <row r="74" spans="1:9" ht="15.75" customHeight="1">
      <c r="A74" s="1">
        <v>45453</v>
      </c>
      <c r="B74" s="2">
        <v>1717977600</v>
      </c>
      <c r="C74" s="2">
        <v>3744.1260000000002</v>
      </c>
      <c r="D74" s="2">
        <v>0.44421699999999997</v>
      </c>
      <c r="E74" s="2">
        <v>11268675</v>
      </c>
      <c r="F74" s="2">
        <v>702.01340000000005</v>
      </c>
      <c r="G74" s="2">
        <v>1.924107</v>
      </c>
      <c r="H74" s="3">
        <v>13.1327</v>
      </c>
      <c r="I74" s="40"/>
    </row>
    <row r="75" spans="1:9" ht="15.75" customHeight="1">
      <c r="A75" s="1">
        <v>45454</v>
      </c>
      <c r="B75" s="2">
        <v>1718064000</v>
      </c>
      <c r="C75" s="2">
        <v>3685.855</v>
      </c>
      <c r="D75" s="2">
        <v>0.44100200000000001</v>
      </c>
      <c r="E75" s="2">
        <v>11268675</v>
      </c>
      <c r="F75" s="2">
        <v>702.01340000000005</v>
      </c>
      <c r="G75" s="2">
        <v>1.930534</v>
      </c>
      <c r="H75" s="3">
        <v>12.70707</v>
      </c>
    </row>
    <row r="76" spans="1:9" ht="15.75" customHeight="1">
      <c r="A76" s="1">
        <v>45455</v>
      </c>
      <c r="B76" s="2">
        <v>1718150400</v>
      </c>
      <c r="C76" s="2">
        <v>3625.0720000000001</v>
      </c>
      <c r="D76" s="2">
        <v>0.42183199999999998</v>
      </c>
      <c r="E76" s="2">
        <v>11187507</v>
      </c>
      <c r="F76" s="2">
        <v>690.31560000000002</v>
      </c>
      <c r="G76" s="2">
        <v>1.9540519999999999</v>
      </c>
      <c r="H76" s="3">
        <v>0.68512600000000001</v>
      </c>
    </row>
    <row r="77" spans="1:9" ht="15.75" customHeight="1">
      <c r="A77" s="1">
        <v>45456</v>
      </c>
      <c r="B77" s="2">
        <v>1718236800</v>
      </c>
      <c r="C77" s="2">
        <v>3741.74</v>
      </c>
      <c r="D77" s="2">
        <v>0.43762200000000001</v>
      </c>
      <c r="E77" s="2">
        <v>11187777</v>
      </c>
      <c r="F77" s="2">
        <v>690.69060000000002</v>
      </c>
      <c r="G77" s="2">
        <v>1.9914849999999999</v>
      </c>
      <c r="H77" s="3">
        <v>0.57855999999999996</v>
      </c>
    </row>
    <row r="78" spans="1:9" ht="15.75" customHeight="1">
      <c r="A78" s="1">
        <v>45457</v>
      </c>
      <c r="B78" s="2">
        <v>1718323200</v>
      </c>
      <c r="C78" s="2">
        <v>3659.3760000000002</v>
      </c>
      <c r="D78" s="2">
        <v>0.42074600000000001</v>
      </c>
      <c r="E78" s="2">
        <v>11175302</v>
      </c>
      <c r="F78" s="2">
        <v>689.53660000000002</v>
      </c>
      <c r="G78" s="2">
        <v>1.9677929999999999</v>
      </c>
      <c r="H78" s="3">
        <v>0.64604399999999995</v>
      </c>
    </row>
    <row r="79" spans="1:9" ht="15.75" customHeight="1">
      <c r="A79" s="1">
        <v>45458</v>
      </c>
      <c r="B79" s="2">
        <v>1718409600</v>
      </c>
      <c r="C79" s="2">
        <v>3610.52</v>
      </c>
      <c r="D79" s="2">
        <v>0.413719</v>
      </c>
      <c r="E79" s="2">
        <v>11056204</v>
      </c>
      <c r="F79" s="2">
        <v>678.36310000000003</v>
      </c>
      <c r="G79" s="2">
        <v>1.9383090000000001</v>
      </c>
      <c r="H79" s="3">
        <v>0.332096</v>
      </c>
    </row>
    <row r="80" spans="1:9" ht="15.75" customHeight="1">
      <c r="A80" s="1">
        <v>45459</v>
      </c>
      <c r="B80" s="2">
        <v>1718496000</v>
      </c>
      <c r="C80" s="2">
        <v>3580.2820000000002</v>
      </c>
      <c r="D80" s="2">
        <v>0.416188</v>
      </c>
      <c r="E80" s="2">
        <v>11318577</v>
      </c>
      <c r="F80" s="2">
        <v>685.10810000000004</v>
      </c>
      <c r="G80" s="2">
        <v>1.928625</v>
      </c>
      <c r="H80" s="3">
        <v>2.2619479999999998</v>
      </c>
    </row>
    <row r="81" spans="1:8" ht="15.75" customHeight="1">
      <c r="A81" s="1">
        <v>45460</v>
      </c>
      <c r="B81" s="2">
        <v>1718582400</v>
      </c>
      <c r="C81" s="2">
        <v>3619.373</v>
      </c>
      <c r="D81" s="2">
        <v>0.40163700000000002</v>
      </c>
      <c r="E81" s="2">
        <v>11293577</v>
      </c>
      <c r="F81" s="2">
        <v>683.43809999999996</v>
      </c>
      <c r="G81" s="2">
        <v>1.834157</v>
      </c>
      <c r="H81" s="3">
        <v>15.63214</v>
      </c>
    </row>
    <row r="82" spans="1:8" ht="15.75" customHeight="1">
      <c r="A82" s="41"/>
      <c r="C82" s="2"/>
    </row>
    <row r="83" spans="1:8" ht="15.75" customHeight="1">
      <c r="A83" s="41"/>
      <c r="G83" s="5">
        <f>SUM(G2:G81)</f>
        <v>156.67946900000004</v>
      </c>
    </row>
    <row r="84" spans="1:8" ht="15.75" customHeight="1">
      <c r="A84" s="41"/>
    </row>
    <row r="85" spans="1:8" ht="15.75" customHeight="1">
      <c r="A85" s="41"/>
      <c r="G85" s="5">
        <f>G83/81</f>
        <v>1.934314432098766</v>
      </c>
    </row>
    <row r="86" spans="1:8" ht="15.75" customHeight="1">
      <c r="A86" s="41"/>
    </row>
    <row r="87" spans="1:8" ht="15.75" customHeight="1">
      <c r="A87" s="41"/>
    </row>
    <row r="88" spans="1:8" ht="15.75" customHeight="1">
      <c r="A88" s="41"/>
    </row>
    <row r="89" spans="1:8" ht="15.75" customHeight="1">
      <c r="A89" s="41"/>
    </row>
    <row r="90" spans="1:8" ht="15.75" customHeight="1"/>
    <row r="91" spans="1:8" ht="15.75" customHeight="1"/>
    <row r="92" spans="1:8" ht="15.75" customHeight="1"/>
    <row r="93" spans="1:8" ht="15.75" customHeight="1"/>
    <row r="94" spans="1:8" ht="15.75" customHeight="1"/>
    <row r="95" spans="1:8" ht="15.75" customHeight="1"/>
    <row r="96" spans="1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/>
  </sheetViews>
  <sheetFormatPr defaultColWidth="14.453125" defaultRowHeight="15" customHeight="1"/>
  <cols>
    <col min="1" max="2" width="11.7265625" customWidth="1"/>
    <col min="3" max="4" width="12.26953125" customWidth="1"/>
    <col min="5" max="5" width="22.26953125" customWidth="1"/>
    <col min="6" max="6" width="20.453125" customWidth="1"/>
    <col min="7" max="8" width="12.26953125" customWidth="1"/>
    <col min="9" max="9" width="11.26953125" customWidth="1"/>
    <col min="10" max="10" width="8.7265625" customWidth="1"/>
    <col min="11" max="11" width="14.453125" customWidth="1"/>
    <col min="12" max="13" width="8.7265625" customWidth="1"/>
    <col min="14" max="14" width="17" customWidth="1"/>
    <col min="15" max="27" width="8.7265625" customWidth="1"/>
  </cols>
  <sheetData>
    <row r="1" spans="1:15" ht="14.5">
      <c r="A1" s="7" t="s">
        <v>0</v>
      </c>
      <c r="B1" s="8" t="s">
        <v>2</v>
      </c>
      <c r="C1" s="8" t="s">
        <v>3</v>
      </c>
      <c r="D1" s="8" t="s">
        <v>4</v>
      </c>
      <c r="E1" s="8" t="s">
        <v>22</v>
      </c>
      <c r="F1" s="8" t="s">
        <v>6</v>
      </c>
      <c r="G1" s="8" t="s">
        <v>23</v>
      </c>
      <c r="H1" s="9" t="s">
        <v>28</v>
      </c>
    </row>
    <row r="2" spans="1:15" ht="14.5">
      <c r="A2" s="41">
        <v>45021</v>
      </c>
      <c r="B2" s="5">
        <v>1680652800</v>
      </c>
      <c r="C2" s="5">
        <v>1.012978197</v>
      </c>
      <c r="D2" s="5">
        <v>0.39001937399999997</v>
      </c>
      <c r="E2" s="5">
        <v>44347185.798578002</v>
      </c>
      <c r="F2" s="5">
        <v>7222652.3799940003</v>
      </c>
      <c r="G2" s="19">
        <v>2.3947243663189348</v>
      </c>
      <c r="H2" s="40">
        <f t="shared" ref="H2:H33" si="0">IF(G2 &lt; ntcr, base_int*100, IF(G2 &gt; ctcr, upper_limit_int*100, (base_int + ((G2 - ntcr) / (ctcr - ntcr)) ^ exponent * (upper_limit_int - base_int)) * 100))</f>
        <v>25.438319251531883</v>
      </c>
      <c r="I2" s="39"/>
      <c r="K2" s="5" t="s">
        <v>12</v>
      </c>
      <c r="L2" s="5">
        <v>1.7</v>
      </c>
      <c r="N2" s="5" t="s">
        <v>13</v>
      </c>
      <c r="O2" s="12">
        <v>0.02</v>
      </c>
    </row>
    <row r="3" spans="1:15" ht="14.5">
      <c r="A3" s="41">
        <f t="shared" ref="A3:A74" si="1">A2+5</f>
        <v>45026</v>
      </c>
      <c r="B3" s="5">
        <v>1681084800</v>
      </c>
      <c r="C3" s="5">
        <v>1.0037778209999999</v>
      </c>
      <c r="D3" s="5">
        <v>0.38986663900000001</v>
      </c>
      <c r="E3" s="5">
        <v>44670000.101562001</v>
      </c>
      <c r="F3" s="5">
        <v>7310238.0363020003</v>
      </c>
      <c r="G3" s="19">
        <v>2.3823222605396119</v>
      </c>
      <c r="H3" s="40">
        <f t="shared" si="0"/>
        <v>25.162716900880266</v>
      </c>
      <c r="I3" s="39"/>
      <c r="K3" s="5" t="s">
        <v>14</v>
      </c>
      <c r="L3" s="5">
        <v>3.5</v>
      </c>
      <c r="N3" s="5" t="s">
        <v>15</v>
      </c>
    </row>
    <row r="4" spans="1:15" ht="14.5">
      <c r="A4" s="41">
        <f t="shared" si="1"/>
        <v>45031</v>
      </c>
      <c r="B4" s="5">
        <v>1681516800</v>
      </c>
      <c r="C4" s="5">
        <v>0.98904951500000005</v>
      </c>
      <c r="D4" s="5">
        <v>0.43891988399999998</v>
      </c>
      <c r="E4" s="5">
        <v>47494322.682503</v>
      </c>
      <c r="F4" s="5">
        <v>7953715.848824</v>
      </c>
      <c r="G4" s="19">
        <v>2.620938816357766</v>
      </c>
      <c r="H4" s="40">
        <f t="shared" si="0"/>
        <v>30.465307030172582</v>
      </c>
      <c r="I4" s="39"/>
      <c r="K4" s="5" t="s">
        <v>16</v>
      </c>
      <c r="L4" s="5">
        <v>0.1</v>
      </c>
      <c r="N4" s="5" t="s">
        <v>17</v>
      </c>
      <c r="O4" s="12">
        <v>0.05</v>
      </c>
    </row>
    <row r="5" spans="1:15" ht="14.5">
      <c r="A5" s="41">
        <f t="shared" si="1"/>
        <v>45036</v>
      </c>
      <c r="B5" s="5">
        <v>1681948800</v>
      </c>
      <c r="C5" s="5">
        <v>0.940960448</v>
      </c>
      <c r="D5" s="5">
        <v>0.41524970500000002</v>
      </c>
      <c r="E5" s="5">
        <v>48823316.348128997</v>
      </c>
      <c r="F5" s="5">
        <v>8449983.7123949993</v>
      </c>
      <c r="G5" s="19">
        <v>2.399278909963245</v>
      </c>
      <c r="H5" s="40">
        <f t="shared" si="0"/>
        <v>25.539531332516557</v>
      </c>
      <c r="I5" s="39"/>
      <c r="K5" t="s">
        <v>18</v>
      </c>
      <c r="L5" s="5">
        <v>0.5</v>
      </c>
    </row>
    <row r="6" spans="1:15" ht="14.5">
      <c r="A6" s="41">
        <f t="shared" si="1"/>
        <v>45041</v>
      </c>
      <c r="B6" s="5">
        <v>1682380800</v>
      </c>
      <c r="C6" s="5">
        <v>0.93151840399999997</v>
      </c>
      <c r="D6" s="5">
        <v>0.38405070800000002</v>
      </c>
      <c r="E6" s="5">
        <v>49630263.496064</v>
      </c>
      <c r="F6" s="5">
        <v>8526157.1960349996</v>
      </c>
      <c r="G6" s="19">
        <v>2.2355367600721512</v>
      </c>
      <c r="H6" s="40">
        <f t="shared" si="0"/>
        <v>21.900816890492251</v>
      </c>
      <c r="I6" s="39"/>
      <c r="K6" s="5" t="s">
        <v>21</v>
      </c>
      <c r="L6" s="5">
        <v>1</v>
      </c>
    </row>
    <row r="7" spans="1:15" ht="14.5">
      <c r="A7" s="41">
        <f t="shared" si="1"/>
        <v>45046</v>
      </c>
      <c r="B7" s="5">
        <v>1682812800</v>
      </c>
      <c r="C7" s="5">
        <v>0.952563987</v>
      </c>
      <c r="D7" s="5">
        <v>0.402617314</v>
      </c>
      <c r="E7" s="5">
        <v>48753922.875533998</v>
      </c>
      <c r="F7" s="5">
        <v>8362223.3258499997</v>
      </c>
      <c r="G7" s="19">
        <v>2.3473629811382</v>
      </c>
      <c r="H7" s="40">
        <f t="shared" si="0"/>
        <v>24.385844025293334</v>
      </c>
      <c r="I7" s="39"/>
    </row>
    <row r="8" spans="1:15" ht="14.5">
      <c r="A8" s="41">
        <f t="shared" si="1"/>
        <v>45051</v>
      </c>
      <c r="B8" s="5">
        <v>1683244800</v>
      </c>
      <c r="C8" s="5">
        <v>0.96256602599999996</v>
      </c>
      <c r="D8" s="5">
        <v>0.38771032</v>
      </c>
      <c r="E8" s="5">
        <v>48867892.225291997</v>
      </c>
      <c r="F8" s="5">
        <v>8443188.4104600009</v>
      </c>
      <c r="G8" s="19">
        <v>2.244008449334276</v>
      </c>
      <c r="H8" s="40">
        <f t="shared" si="0"/>
        <v>22.089076651872801</v>
      </c>
      <c r="I8" s="39"/>
    </row>
    <row r="9" spans="1:15" ht="14.5">
      <c r="A9" s="41">
        <f t="shared" si="1"/>
        <v>45056</v>
      </c>
      <c r="B9" s="5">
        <v>1683676800</v>
      </c>
      <c r="C9" s="5">
        <v>0.98085225899999995</v>
      </c>
      <c r="D9" s="5">
        <v>0.36357836700000001</v>
      </c>
      <c r="E9" s="5">
        <v>49419654.448770002</v>
      </c>
      <c r="F9" s="5">
        <v>8478914.1674460005</v>
      </c>
      <c r="G9" s="19">
        <v>2.1191295143869038</v>
      </c>
      <c r="H9" s="40">
        <f t="shared" si="0"/>
        <v>19.313989208597864</v>
      </c>
      <c r="I9" s="39"/>
    </row>
    <row r="10" spans="1:15" ht="14.5">
      <c r="A10" s="41">
        <f t="shared" si="1"/>
        <v>45061</v>
      </c>
      <c r="B10" s="5">
        <v>1684108800</v>
      </c>
      <c r="C10" s="5">
        <v>0.96430745299999998</v>
      </c>
      <c r="D10" s="5">
        <v>0.37081869099999998</v>
      </c>
      <c r="E10" s="5">
        <v>50186009.607634</v>
      </c>
      <c r="F10" s="5">
        <v>8577041.0518169999</v>
      </c>
      <c r="G10" s="19">
        <v>2.1697354923203789</v>
      </c>
      <c r="H10" s="40">
        <f t="shared" si="0"/>
        <v>20.438566496008423</v>
      </c>
    </row>
    <row r="11" spans="1:15" ht="14.5">
      <c r="A11" s="41">
        <f t="shared" si="1"/>
        <v>45066</v>
      </c>
      <c r="B11" s="5">
        <v>1684540800</v>
      </c>
      <c r="C11" s="5">
        <v>0.95699727999999995</v>
      </c>
      <c r="D11" s="5">
        <v>0.36859924500000002</v>
      </c>
      <c r="E11" s="5">
        <v>50738270.822924003</v>
      </c>
      <c r="F11" s="5">
        <v>8680495.8488309998</v>
      </c>
      <c r="G11" s="19">
        <v>2.1544953933079669</v>
      </c>
      <c r="H11" s="40">
        <f t="shared" si="0"/>
        <v>20.099897629065932</v>
      </c>
    </row>
    <row r="12" spans="1:15" ht="14.5">
      <c r="A12" s="41">
        <f t="shared" si="1"/>
        <v>45071</v>
      </c>
      <c r="B12" s="5">
        <v>1684972800</v>
      </c>
      <c r="C12" s="5">
        <v>0.97696191799999998</v>
      </c>
      <c r="D12" s="5">
        <v>0.364486213</v>
      </c>
      <c r="E12" s="5">
        <v>51747263.371322997</v>
      </c>
      <c r="F12" s="5">
        <v>8898103.6076250002</v>
      </c>
      <c r="G12" s="19">
        <v>2.119683574280316</v>
      </c>
      <c r="H12" s="40">
        <f t="shared" si="0"/>
        <v>19.326301650673688</v>
      </c>
    </row>
    <row r="13" spans="1:15" ht="14.5">
      <c r="A13" s="41">
        <f t="shared" si="1"/>
        <v>45076</v>
      </c>
      <c r="B13" s="5">
        <v>1685404800</v>
      </c>
      <c r="C13" s="5">
        <v>0.98717429700000003</v>
      </c>
      <c r="D13" s="5">
        <v>0.37900304400000001</v>
      </c>
      <c r="E13" s="5">
        <v>53898533.912459001</v>
      </c>
      <c r="F13" s="5">
        <v>9383819.6773480009</v>
      </c>
      <c r="G13" s="19">
        <v>2.1769076050417402</v>
      </c>
      <c r="H13" s="40">
        <f t="shared" si="0"/>
        <v>20.597946778705339</v>
      </c>
    </row>
    <row r="14" spans="1:15" ht="14.5">
      <c r="A14" s="41">
        <f t="shared" si="1"/>
        <v>45081</v>
      </c>
      <c r="B14" s="5">
        <v>1685836800</v>
      </c>
      <c r="C14" s="5">
        <v>1.0194024310000001</v>
      </c>
      <c r="D14" s="5">
        <v>0.37594841800000001</v>
      </c>
      <c r="E14" s="5">
        <v>57093881.506315999</v>
      </c>
      <c r="F14" s="5">
        <v>9762929.9507119991</v>
      </c>
      <c r="G14" s="19">
        <v>2.1985566359834001</v>
      </c>
      <c r="H14" s="40">
        <f t="shared" si="0"/>
        <v>21.079036355186673</v>
      </c>
    </row>
    <row r="15" spans="1:15" ht="14.5">
      <c r="A15" s="41">
        <f t="shared" si="1"/>
        <v>45086</v>
      </c>
      <c r="B15" s="5">
        <v>1686268800</v>
      </c>
      <c r="C15" s="5">
        <v>0.98925880600000005</v>
      </c>
      <c r="D15" s="5">
        <v>0.32316731900000001</v>
      </c>
      <c r="E15" s="5">
        <v>65940335.385995001</v>
      </c>
      <c r="F15" s="5">
        <v>11449716.693631999</v>
      </c>
      <c r="G15" s="19">
        <v>1.8611605833448011</v>
      </c>
      <c r="H15" s="40">
        <f t="shared" si="0"/>
        <v>13.581346296551136</v>
      </c>
    </row>
    <row r="16" spans="1:15" ht="14.5">
      <c r="A16" s="41">
        <f t="shared" si="1"/>
        <v>45091</v>
      </c>
      <c r="B16" s="5">
        <v>1686700800</v>
      </c>
      <c r="C16" s="5">
        <v>0.99175068200000005</v>
      </c>
      <c r="D16" s="5">
        <v>0.27491430700000002</v>
      </c>
      <c r="E16" s="5">
        <v>71236324.924896002</v>
      </c>
      <c r="F16" s="5">
        <v>8746097.3230080009</v>
      </c>
      <c r="G16" s="19">
        <v>2.2391569835881069</v>
      </c>
      <c r="H16" s="40">
        <f t="shared" si="0"/>
        <v>21.981266301957934</v>
      </c>
    </row>
    <row r="17" spans="1:8" ht="14.5">
      <c r="A17" s="41">
        <f t="shared" si="1"/>
        <v>45096</v>
      </c>
      <c r="B17" s="5">
        <v>1687132800</v>
      </c>
      <c r="C17" s="5">
        <v>0.99220122200000005</v>
      </c>
      <c r="D17" s="5">
        <v>0.26112724700000001</v>
      </c>
      <c r="E17" s="5">
        <v>73150159.118479997</v>
      </c>
      <c r="F17" s="5">
        <v>8957992.9497110005</v>
      </c>
      <c r="G17" s="19">
        <v>2.1323414491900081</v>
      </c>
      <c r="H17" s="40">
        <f t="shared" si="0"/>
        <v>19.60758775977796</v>
      </c>
    </row>
    <row r="18" spans="1:8" ht="14.5">
      <c r="A18" s="41">
        <f t="shared" si="1"/>
        <v>45101</v>
      </c>
      <c r="B18" s="5">
        <v>1687564800</v>
      </c>
      <c r="C18" s="5">
        <v>1.0084774009999999</v>
      </c>
      <c r="D18" s="5">
        <v>0.29587109299999997</v>
      </c>
      <c r="E18" s="5">
        <v>75119825.817521006</v>
      </c>
      <c r="F18" s="5">
        <v>9380179.7361810002</v>
      </c>
      <c r="G18" s="19">
        <v>2.369441268259584</v>
      </c>
      <c r="H18" s="40">
        <f t="shared" si="0"/>
        <v>24.876472627990758</v>
      </c>
    </row>
    <row r="19" spans="1:8" ht="14.5">
      <c r="A19" s="41">
        <f t="shared" si="1"/>
        <v>45106</v>
      </c>
      <c r="B19" s="5">
        <v>1687996800</v>
      </c>
      <c r="C19" s="5">
        <v>0.99904565899999997</v>
      </c>
      <c r="D19" s="5">
        <v>0.26698740100000001</v>
      </c>
      <c r="E19" s="5">
        <v>76321580.859888002</v>
      </c>
      <c r="F19" s="5">
        <v>9513156.8419499993</v>
      </c>
      <c r="G19" s="19">
        <v>2.141970415555138</v>
      </c>
      <c r="H19" s="40">
        <f t="shared" si="0"/>
        <v>19.821564790114181</v>
      </c>
    </row>
    <row r="20" spans="1:8" ht="14.5">
      <c r="A20" s="41">
        <f t="shared" si="1"/>
        <v>45111</v>
      </c>
      <c r="B20" s="5">
        <v>1688428800</v>
      </c>
      <c r="C20" s="5">
        <v>1.006259147</v>
      </c>
      <c r="D20" s="5">
        <v>0.29571790799999997</v>
      </c>
      <c r="E20" s="5">
        <v>79577345.375240996</v>
      </c>
      <c r="F20" s="5">
        <v>10084918.664333999</v>
      </c>
      <c r="G20" s="19">
        <v>2.3334294387305108</v>
      </c>
      <c r="H20" s="40">
        <f t="shared" si="0"/>
        <v>24.07620974956691</v>
      </c>
    </row>
    <row r="21" spans="1:8" ht="15.75" customHeight="1">
      <c r="A21" s="41">
        <f t="shared" si="1"/>
        <v>45116</v>
      </c>
      <c r="B21" s="5">
        <v>1688860800</v>
      </c>
      <c r="C21" s="5">
        <v>1.0188292590000001</v>
      </c>
      <c r="D21" s="5">
        <v>0.29059335200000003</v>
      </c>
      <c r="E21" s="5">
        <v>81377839.796166003</v>
      </c>
      <c r="F21" s="5">
        <v>10370565.531143</v>
      </c>
      <c r="G21" s="19">
        <v>2.280286371449264</v>
      </c>
      <c r="H21" s="40">
        <f t="shared" si="0"/>
        <v>22.895252698872536</v>
      </c>
    </row>
    <row r="22" spans="1:8" ht="15.75" customHeight="1">
      <c r="A22" s="41">
        <f t="shared" si="1"/>
        <v>45121</v>
      </c>
      <c r="B22" s="5">
        <v>1689292800</v>
      </c>
      <c r="C22" s="5">
        <v>0.95755598900000005</v>
      </c>
      <c r="D22" s="5">
        <v>0.35688444400000002</v>
      </c>
      <c r="E22" s="5">
        <v>82194202.880414993</v>
      </c>
      <c r="F22" s="5">
        <v>10741371.891105</v>
      </c>
      <c r="G22" s="19">
        <v>2.7309204720201188</v>
      </c>
      <c r="H22" s="40">
        <f t="shared" si="0"/>
        <v>32.909343822669307</v>
      </c>
    </row>
    <row r="23" spans="1:8" ht="15.75" customHeight="1">
      <c r="A23" s="41">
        <f t="shared" si="1"/>
        <v>45126</v>
      </c>
      <c r="B23" s="5">
        <v>1689724800</v>
      </c>
      <c r="C23" s="5">
        <v>0.97546470500000004</v>
      </c>
      <c r="D23" s="5">
        <v>0.30693267800000001</v>
      </c>
      <c r="E23" s="5">
        <v>83998424.267772004</v>
      </c>
      <c r="F23" s="5">
        <v>11444982.485424001</v>
      </c>
      <c r="G23" s="19">
        <v>2.2526780920042899</v>
      </c>
      <c r="H23" s="40">
        <f t="shared" si="0"/>
        <v>22.281735377873112</v>
      </c>
    </row>
    <row r="24" spans="1:8" ht="15.75" customHeight="1">
      <c r="A24" s="41">
        <f t="shared" si="1"/>
        <v>45131</v>
      </c>
      <c r="B24" s="5">
        <v>1690156800</v>
      </c>
      <c r="C24" s="5">
        <v>0.97526761699999998</v>
      </c>
      <c r="D24" s="5">
        <v>0.31703415800000001</v>
      </c>
      <c r="E24" s="5">
        <v>84522800.571548998</v>
      </c>
      <c r="F24" s="5">
        <v>11575119.269052001</v>
      </c>
      <c r="G24" s="19">
        <v>2.315018470923937</v>
      </c>
      <c r="H24" s="40">
        <f t="shared" si="0"/>
        <v>23.667077131643044</v>
      </c>
    </row>
    <row r="25" spans="1:8" ht="15.75" customHeight="1">
      <c r="A25" s="41">
        <f t="shared" si="1"/>
        <v>45136</v>
      </c>
      <c r="B25" s="5">
        <v>1690588800</v>
      </c>
      <c r="C25" s="5">
        <v>1.0049535030000001</v>
      </c>
      <c r="D25" s="5">
        <v>0.30991982699999998</v>
      </c>
      <c r="E25" s="5">
        <v>85076892.787138</v>
      </c>
      <c r="F25" s="5">
        <v>11594949.765016001</v>
      </c>
      <c r="G25" s="19">
        <v>2.2740086355390061</v>
      </c>
      <c r="H25" s="40">
        <f t="shared" si="0"/>
        <v>22.755747456422359</v>
      </c>
    </row>
    <row r="26" spans="1:8" ht="15.75" customHeight="1">
      <c r="A26" s="41">
        <f t="shared" si="1"/>
        <v>45141</v>
      </c>
      <c r="B26" s="5">
        <v>1691020800</v>
      </c>
      <c r="C26" s="5">
        <v>0.99915299999999996</v>
      </c>
      <c r="D26" s="5">
        <v>0.29900484900000002</v>
      </c>
      <c r="E26" s="5">
        <v>85313761.025471002</v>
      </c>
      <c r="F26" s="5">
        <v>11662609.152147001</v>
      </c>
      <c r="G26" s="19">
        <v>2.1872659797012051</v>
      </c>
      <c r="H26" s="40">
        <f t="shared" si="0"/>
        <v>20.828132882249005</v>
      </c>
    </row>
    <row r="27" spans="1:8" ht="15.75" customHeight="1">
      <c r="A27" s="41">
        <f t="shared" si="1"/>
        <v>45146</v>
      </c>
      <c r="B27" s="5">
        <v>1691452800</v>
      </c>
      <c r="C27" s="5">
        <v>0.99792994400000001</v>
      </c>
      <c r="D27" s="5">
        <v>0.29018085500000002</v>
      </c>
      <c r="E27" s="5">
        <v>85250891.842730999</v>
      </c>
      <c r="F27" s="5">
        <v>11442881.130324</v>
      </c>
      <c r="G27" s="19">
        <v>2.1618835678437009</v>
      </c>
      <c r="H27" s="40">
        <f t="shared" si="0"/>
        <v>20.26407928541558</v>
      </c>
    </row>
    <row r="28" spans="1:8" ht="15.75" customHeight="1">
      <c r="A28" s="41">
        <f t="shared" si="1"/>
        <v>45151</v>
      </c>
      <c r="B28" s="5">
        <v>1691884800</v>
      </c>
      <c r="C28" s="5">
        <v>0.99515520599999996</v>
      </c>
      <c r="D28" s="5">
        <v>0.29166575700000003</v>
      </c>
      <c r="E28" s="5">
        <v>85397787.576130003</v>
      </c>
      <c r="F28" s="5">
        <v>11490851.685988</v>
      </c>
      <c r="G28" s="19">
        <v>2.167603502348709</v>
      </c>
      <c r="H28" s="40">
        <f t="shared" si="0"/>
        <v>20.391188941082426</v>
      </c>
    </row>
    <row r="29" spans="1:8" ht="15.75" customHeight="1">
      <c r="A29" s="41">
        <f t="shared" si="1"/>
        <v>45156</v>
      </c>
      <c r="B29" s="5">
        <v>1692316800</v>
      </c>
      <c r="C29" s="5">
        <v>0.96026506</v>
      </c>
      <c r="D29" s="5">
        <v>0.25436078299999998</v>
      </c>
      <c r="E29" s="5">
        <v>87358285.280856997</v>
      </c>
      <c r="F29" s="5">
        <v>11158844.111810001</v>
      </c>
      <c r="G29" s="19">
        <v>1.9912924334213971</v>
      </c>
      <c r="H29" s="40">
        <f t="shared" si="0"/>
        <v>16.473165187142158</v>
      </c>
    </row>
    <row r="30" spans="1:8" ht="15.75" customHeight="1">
      <c r="A30" s="41">
        <f t="shared" si="1"/>
        <v>45161</v>
      </c>
      <c r="B30" s="5">
        <v>1692748800</v>
      </c>
      <c r="C30" s="5">
        <v>1.0114376389999999</v>
      </c>
      <c r="D30" s="5">
        <v>0.25838201399999999</v>
      </c>
      <c r="E30" s="5">
        <v>88588418.505392998</v>
      </c>
      <c r="F30" s="5">
        <v>11233608.255899001</v>
      </c>
      <c r="G30" s="19">
        <v>2.0376047899372391</v>
      </c>
      <c r="H30" s="40">
        <f t="shared" si="0"/>
        <v>17.502328665271982</v>
      </c>
    </row>
    <row r="31" spans="1:8" ht="15.75" customHeight="1">
      <c r="A31" s="41">
        <f t="shared" si="1"/>
        <v>45166</v>
      </c>
      <c r="B31" s="5">
        <v>1693180800</v>
      </c>
      <c r="C31" s="5">
        <v>1.0002204210000001</v>
      </c>
      <c r="D31" s="5">
        <v>0.26325691000000001</v>
      </c>
      <c r="E31" s="5">
        <v>89168556.045582995</v>
      </c>
      <c r="F31" s="5">
        <v>11308888.062952001</v>
      </c>
      <c r="G31" s="19">
        <v>2.0757335648783881</v>
      </c>
      <c r="H31" s="40">
        <f t="shared" si="0"/>
        <v>18.349634775075295</v>
      </c>
    </row>
    <row r="32" spans="1:8" ht="15.75" customHeight="1">
      <c r="A32" s="41">
        <f t="shared" si="1"/>
        <v>45171</v>
      </c>
      <c r="B32" s="5">
        <v>1693612800</v>
      </c>
      <c r="C32" s="5">
        <v>1.0087724950000001</v>
      </c>
      <c r="D32" s="5">
        <v>0.25525956999999999</v>
      </c>
      <c r="E32" s="5">
        <v>88795605.009120002</v>
      </c>
      <c r="F32" s="5">
        <v>11220304.329895999</v>
      </c>
      <c r="G32" s="19">
        <v>2.0200813887129132</v>
      </c>
      <c r="H32" s="40">
        <f t="shared" si="0"/>
        <v>17.112919749175852</v>
      </c>
    </row>
    <row r="33" spans="1:8" ht="15.75" customHeight="1">
      <c r="A33" s="41">
        <f t="shared" si="1"/>
        <v>45176</v>
      </c>
      <c r="B33" s="5">
        <v>1694044800</v>
      </c>
      <c r="C33" s="5">
        <v>1.0110825999999999</v>
      </c>
      <c r="D33" s="5">
        <v>0.25773782099999998</v>
      </c>
      <c r="E33" s="5">
        <v>88635335.004443005</v>
      </c>
      <c r="F33" s="5">
        <v>11147335.949627999</v>
      </c>
      <c r="G33" s="19">
        <v>2.0493396997165521</v>
      </c>
      <c r="H33" s="40">
        <f t="shared" si="0"/>
        <v>17.763104438145604</v>
      </c>
    </row>
    <row r="34" spans="1:8" ht="15.75" customHeight="1">
      <c r="A34" s="41">
        <f t="shared" si="1"/>
        <v>45181</v>
      </c>
      <c r="B34" s="5">
        <v>1694476800</v>
      </c>
      <c r="C34" s="5">
        <v>1.0003145659999999</v>
      </c>
      <c r="D34" s="5">
        <v>0.241551717</v>
      </c>
      <c r="E34" s="5">
        <v>87966304.094889998</v>
      </c>
      <c r="F34" s="5">
        <v>10917732.558998</v>
      </c>
      <c r="G34" s="19">
        <v>1.9462293729436191</v>
      </c>
      <c r="H34" s="40">
        <f t="shared" ref="H34:H65" si="2">IF(G34 &lt; ntcr, base_int*100, IF(G34 &gt; ctcr, upper_limit_int*100, (base_int + ((G34 - ntcr) / (ctcr - ntcr)) ^ exponent * (upper_limit_int - base_int)) * 100))</f>
        <v>15.471763843191539</v>
      </c>
    </row>
    <row r="35" spans="1:8" ht="15.75" customHeight="1">
      <c r="A35" s="41">
        <f t="shared" si="1"/>
        <v>45186</v>
      </c>
      <c r="B35" s="5">
        <v>1694908800</v>
      </c>
      <c r="C35" s="5">
        <v>0.98964074000000002</v>
      </c>
      <c r="D35" s="5">
        <v>0.25029765399999998</v>
      </c>
      <c r="E35" s="5">
        <v>88481567.682255998</v>
      </c>
      <c r="F35" s="5">
        <v>11007757.585519999</v>
      </c>
      <c r="G35" s="19">
        <v>2.011920106438708</v>
      </c>
      <c r="H35" s="40">
        <f t="shared" si="2"/>
        <v>16.931557920860179</v>
      </c>
    </row>
    <row r="36" spans="1:8" ht="15.75" customHeight="1">
      <c r="A36" s="41">
        <f t="shared" si="1"/>
        <v>45191</v>
      </c>
      <c r="B36" s="5">
        <v>1695340800</v>
      </c>
      <c r="C36" s="5">
        <v>0.98409037600000004</v>
      </c>
      <c r="D36" s="5">
        <v>0.245100137</v>
      </c>
      <c r="E36" s="5">
        <v>88606161.759707004</v>
      </c>
      <c r="F36" s="5">
        <v>11033661.641128</v>
      </c>
      <c r="G36" s="19">
        <v>1.9682842462194741</v>
      </c>
      <c r="H36" s="40">
        <f t="shared" si="2"/>
        <v>15.961872138210536</v>
      </c>
    </row>
    <row r="37" spans="1:8" ht="15.75" customHeight="1">
      <c r="A37" s="41">
        <f t="shared" si="1"/>
        <v>45196</v>
      </c>
      <c r="B37" s="5">
        <v>1695772800</v>
      </c>
      <c r="C37" s="5">
        <v>0.98705986700000004</v>
      </c>
      <c r="D37" s="5">
        <v>0.245312382</v>
      </c>
      <c r="E37" s="5">
        <v>88888437.102937996</v>
      </c>
      <c r="F37" s="5">
        <v>11027670.346653</v>
      </c>
      <c r="G37" s="19">
        <v>1.977338236683603</v>
      </c>
      <c r="H37" s="40">
        <f t="shared" si="2"/>
        <v>16.16307192630229</v>
      </c>
    </row>
    <row r="38" spans="1:8" ht="15.75" customHeight="1">
      <c r="A38" s="41">
        <f t="shared" si="1"/>
        <v>45201</v>
      </c>
      <c r="B38" s="5">
        <v>1696204800</v>
      </c>
      <c r="C38" s="5">
        <v>0.988560679</v>
      </c>
      <c r="D38" s="5">
        <v>0.265891137</v>
      </c>
      <c r="E38" s="5">
        <v>99107356.663733006</v>
      </c>
      <c r="F38" s="5">
        <v>12062179.728173001</v>
      </c>
      <c r="G38" s="19">
        <v>2.184660512629907</v>
      </c>
      <c r="H38" s="40">
        <f t="shared" si="2"/>
        <v>20.770233613997934</v>
      </c>
    </row>
    <row r="39" spans="1:8" ht="15.75" customHeight="1">
      <c r="A39" s="41">
        <f t="shared" si="1"/>
        <v>45206</v>
      </c>
      <c r="B39" s="5">
        <v>1696636800</v>
      </c>
      <c r="C39" s="5">
        <v>0.94725131600000001</v>
      </c>
      <c r="D39" s="5">
        <v>0.26490496600000002</v>
      </c>
      <c r="E39" s="5">
        <v>107646401.632762</v>
      </c>
      <c r="F39" s="5">
        <v>12922635.345696</v>
      </c>
      <c r="G39" s="19">
        <v>2.2066757748485641</v>
      </c>
      <c r="H39" s="40">
        <f t="shared" si="2"/>
        <v>21.259461663301426</v>
      </c>
    </row>
    <row r="40" spans="1:8" ht="15.75" customHeight="1">
      <c r="A40" s="41">
        <f t="shared" si="1"/>
        <v>45211</v>
      </c>
      <c r="B40" s="5">
        <v>1697068800</v>
      </c>
      <c r="C40" s="5">
        <v>0.94903871100000003</v>
      </c>
      <c r="D40" s="5">
        <v>0.24778382400000001</v>
      </c>
      <c r="E40" s="5">
        <v>108501558.75888801</v>
      </c>
      <c r="F40" s="5">
        <v>13036404.175441001</v>
      </c>
      <c r="G40" s="19">
        <v>2.062296533417237</v>
      </c>
      <c r="H40" s="40">
        <f t="shared" si="2"/>
        <v>18.051034075938603</v>
      </c>
    </row>
    <row r="41" spans="1:8" ht="15.75" customHeight="1">
      <c r="A41" s="41">
        <f t="shared" si="1"/>
        <v>45216</v>
      </c>
      <c r="B41" s="5">
        <v>1697500800</v>
      </c>
      <c r="C41" s="5">
        <v>0.92045202100000001</v>
      </c>
      <c r="D41" s="5">
        <v>0.25130670500000002</v>
      </c>
      <c r="E41" s="5">
        <v>108493219.781064</v>
      </c>
      <c r="F41" s="5">
        <v>13035987.964692</v>
      </c>
      <c r="G41" s="19">
        <v>2.0915233775811641</v>
      </c>
      <c r="H41" s="40">
        <f t="shared" si="2"/>
        <v>18.700519501803651</v>
      </c>
    </row>
    <row r="42" spans="1:8" ht="15.75" customHeight="1">
      <c r="A42" s="41">
        <f t="shared" si="1"/>
        <v>45221</v>
      </c>
      <c r="B42" s="5">
        <v>1697932800</v>
      </c>
      <c r="C42" s="5">
        <v>0.94356895900000004</v>
      </c>
      <c r="D42" s="5">
        <v>0.25848173099999999</v>
      </c>
      <c r="E42" s="5">
        <v>108890796.38084</v>
      </c>
      <c r="F42" s="5">
        <v>13088198.740243001</v>
      </c>
      <c r="G42" s="19">
        <v>2.1505084157948451</v>
      </c>
      <c r="H42" s="40">
        <f t="shared" si="2"/>
        <v>20.011298128774335</v>
      </c>
    </row>
    <row r="43" spans="1:8" ht="15.75" customHeight="1">
      <c r="A43" s="41">
        <f t="shared" si="1"/>
        <v>45226</v>
      </c>
      <c r="B43" s="5">
        <v>1698364800</v>
      </c>
      <c r="C43" s="5">
        <v>0.93408995100000003</v>
      </c>
      <c r="D43" s="5">
        <v>0.28747463899999998</v>
      </c>
      <c r="E43" s="5">
        <v>109187314.065622</v>
      </c>
      <c r="F43" s="5">
        <v>13271730.629571</v>
      </c>
      <c r="G43" s="19">
        <v>2.365070884158603</v>
      </c>
      <c r="H43" s="40">
        <f t="shared" si="2"/>
        <v>24.779352981302292</v>
      </c>
    </row>
    <row r="44" spans="1:8" ht="15.75" customHeight="1">
      <c r="A44" s="41">
        <f t="shared" si="1"/>
        <v>45231</v>
      </c>
      <c r="B44" s="5">
        <v>1698796800</v>
      </c>
      <c r="C44" s="5">
        <v>0.94163236299999997</v>
      </c>
      <c r="D44" s="5">
        <v>0.29324735200000002</v>
      </c>
      <c r="E44" s="5">
        <v>109532729.80627701</v>
      </c>
      <c r="F44" s="5">
        <v>13511053.013787</v>
      </c>
      <c r="G44" s="19">
        <v>2.3773263964138112</v>
      </c>
      <c r="H44" s="40">
        <f t="shared" si="2"/>
        <v>25.051697698084695</v>
      </c>
    </row>
    <row r="45" spans="1:8" ht="15.75" customHeight="1">
      <c r="A45" s="41">
        <f t="shared" si="1"/>
        <v>45236</v>
      </c>
      <c r="B45" s="5">
        <v>1699228800</v>
      </c>
      <c r="C45" s="5">
        <v>0.94229873900000005</v>
      </c>
      <c r="D45" s="5">
        <v>0.34319257600000003</v>
      </c>
      <c r="E45" s="5">
        <v>110111998.56339</v>
      </c>
      <c r="F45" s="5">
        <v>14257675.506748</v>
      </c>
      <c r="G45" s="19">
        <v>2.6504755573650631</v>
      </c>
      <c r="H45" s="40">
        <f t="shared" si="2"/>
        <v>31.12167905255696</v>
      </c>
    </row>
    <row r="46" spans="1:8" ht="15.75" customHeight="1">
      <c r="A46" s="41">
        <f t="shared" si="1"/>
        <v>45241</v>
      </c>
      <c r="B46" s="5">
        <v>1699660800</v>
      </c>
      <c r="C46" s="5">
        <v>0.918703728</v>
      </c>
      <c r="D46" s="5">
        <v>0.38630680299999998</v>
      </c>
      <c r="E46" s="5">
        <v>110404011.552109</v>
      </c>
      <c r="F46" s="5">
        <v>14675379.510221001</v>
      </c>
      <c r="G46" s="19">
        <v>2.9062158638804441</v>
      </c>
      <c r="H46" s="40">
        <f t="shared" si="2"/>
        <v>36.804796975120979</v>
      </c>
    </row>
    <row r="47" spans="1:8" ht="15.75" customHeight="1">
      <c r="A47" s="41">
        <f t="shared" si="1"/>
        <v>45246</v>
      </c>
      <c r="B47" s="5">
        <v>1700092800</v>
      </c>
      <c r="C47" s="5">
        <v>0.902634151</v>
      </c>
      <c r="D47" s="5">
        <v>0.37895943599999998</v>
      </c>
      <c r="E47" s="5">
        <v>118741788.683631</v>
      </c>
      <c r="F47" s="5">
        <v>16115786.24742</v>
      </c>
      <c r="G47" s="19">
        <v>2.7921890113418351</v>
      </c>
      <c r="H47" s="40">
        <f t="shared" si="2"/>
        <v>34.270866918707448</v>
      </c>
    </row>
    <row r="48" spans="1:8" ht="15.75" customHeight="1">
      <c r="A48" s="41">
        <f t="shared" si="1"/>
        <v>45251</v>
      </c>
      <c r="B48" s="5">
        <v>1700524800</v>
      </c>
      <c r="C48" s="5">
        <v>0.90629252800000004</v>
      </c>
      <c r="D48" s="5">
        <v>0.37958028300000002</v>
      </c>
      <c r="E48" s="5">
        <v>119592761.323443</v>
      </c>
      <c r="F48" s="5">
        <v>16366520.09506</v>
      </c>
      <c r="G48" s="19">
        <v>2.773653404892455</v>
      </c>
      <c r="H48" s="40">
        <f t="shared" si="2"/>
        <v>33.85896455316567</v>
      </c>
    </row>
    <row r="49" spans="1:8" ht="15.75" customHeight="1">
      <c r="A49" s="41">
        <f t="shared" si="1"/>
        <v>45256</v>
      </c>
      <c r="B49" s="5">
        <v>1700956800</v>
      </c>
      <c r="C49" s="5">
        <v>0.93954871100000004</v>
      </c>
      <c r="D49" s="5">
        <v>0.39457900400000001</v>
      </c>
      <c r="E49" s="5">
        <v>121318901.77441899</v>
      </c>
      <c r="F49" s="5">
        <v>16550053.510933001</v>
      </c>
      <c r="G49" s="19">
        <v>2.892431217633292</v>
      </c>
      <c r="H49" s="40">
        <f t="shared" si="2"/>
        <v>36.498471502962047</v>
      </c>
    </row>
    <row r="50" spans="1:8" ht="15.75" customHeight="1">
      <c r="A50" s="41">
        <f t="shared" si="1"/>
        <v>45261</v>
      </c>
      <c r="B50" s="5">
        <v>1701388800</v>
      </c>
      <c r="C50" s="5">
        <v>0.91920720300000003</v>
      </c>
      <c r="D50" s="5">
        <v>0.37563466899999998</v>
      </c>
      <c r="E50" s="5">
        <v>121397950.984301</v>
      </c>
      <c r="F50" s="5">
        <v>16615781.911307</v>
      </c>
      <c r="G50" s="19">
        <v>2.744455805852541</v>
      </c>
      <c r="H50" s="40">
        <f t="shared" si="2"/>
        <v>33.210129018945352</v>
      </c>
    </row>
    <row r="51" spans="1:8" ht="15.75" customHeight="1">
      <c r="A51" s="41">
        <f t="shared" si="1"/>
        <v>45266</v>
      </c>
      <c r="B51" s="5">
        <v>1701820800</v>
      </c>
      <c r="C51" s="5">
        <v>0.84655607200000005</v>
      </c>
      <c r="D51" s="5">
        <v>0.42552490599999998</v>
      </c>
      <c r="E51" s="5">
        <v>121458009.175097</v>
      </c>
      <c r="F51" s="5">
        <v>16493875.378010999</v>
      </c>
      <c r="G51" s="19">
        <v>3.133490871774296</v>
      </c>
      <c r="H51" s="40">
        <f t="shared" si="2"/>
        <v>41.855352706095474</v>
      </c>
    </row>
    <row r="52" spans="1:8" ht="15.75" customHeight="1">
      <c r="A52" s="41">
        <f t="shared" si="1"/>
        <v>45271</v>
      </c>
      <c r="B52" s="5">
        <v>1702252800</v>
      </c>
      <c r="C52" s="5">
        <v>0.92792077900000003</v>
      </c>
      <c r="D52" s="5">
        <v>0.59552525099999998</v>
      </c>
      <c r="E52" s="5">
        <v>122603749.875211</v>
      </c>
      <c r="F52" s="5">
        <v>18698779.850821</v>
      </c>
      <c r="G52" s="19">
        <v>3.904726912690534</v>
      </c>
      <c r="H52" s="40">
        <f t="shared" si="2"/>
        <v>50</v>
      </c>
    </row>
    <row r="53" spans="1:8" ht="15.75" customHeight="1">
      <c r="A53" s="41">
        <f t="shared" si="1"/>
        <v>45276</v>
      </c>
      <c r="B53" s="5">
        <v>1702684800</v>
      </c>
      <c r="C53" s="5">
        <v>0.86460924699999997</v>
      </c>
      <c r="D53" s="5">
        <v>0.60203967700000005</v>
      </c>
      <c r="E53" s="5">
        <v>122438607.913359</v>
      </c>
      <c r="F53" s="5">
        <v>19340860.916721001</v>
      </c>
      <c r="G53" s="19">
        <v>3.811252264203004</v>
      </c>
      <c r="H53" s="40">
        <f t="shared" si="2"/>
        <v>50</v>
      </c>
    </row>
    <row r="54" spans="1:8" ht="15.75" customHeight="1">
      <c r="A54" s="41">
        <f t="shared" si="1"/>
        <v>45281</v>
      </c>
      <c r="B54" s="5">
        <v>1703116800</v>
      </c>
      <c r="C54" s="5">
        <v>0.84417392000000002</v>
      </c>
      <c r="D54" s="5">
        <v>0.58972073300000005</v>
      </c>
      <c r="E54" s="5">
        <v>121637117.321273</v>
      </c>
      <c r="F54" s="5">
        <v>18808333.844870999</v>
      </c>
      <c r="G54" s="19">
        <v>3.8138375561782838</v>
      </c>
      <c r="H54" s="40">
        <f t="shared" si="2"/>
        <v>50</v>
      </c>
    </row>
    <row r="55" spans="1:8" ht="15.75" customHeight="1">
      <c r="A55" s="41">
        <f t="shared" si="1"/>
        <v>45286</v>
      </c>
      <c r="B55" s="5">
        <v>1703548800</v>
      </c>
      <c r="C55" s="5">
        <v>0.82593934400000002</v>
      </c>
      <c r="D55" s="5">
        <v>0.62576449700000003</v>
      </c>
      <c r="E55" s="5">
        <v>121583443.549271</v>
      </c>
      <c r="F55" s="5">
        <v>19213848.500186998</v>
      </c>
      <c r="G55" s="19">
        <v>3.959779447381246</v>
      </c>
      <c r="H55" s="40">
        <f t="shared" si="2"/>
        <v>50</v>
      </c>
    </row>
    <row r="56" spans="1:8" ht="15.75" customHeight="1">
      <c r="A56" s="41">
        <f t="shared" si="1"/>
        <v>45291</v>
      </c>
      <c r="B56" s="5">
        <v>1703980800</v>
      </c>
      <c r="C56" s="5">
        <v>0.82061492400000002</v>
      </c>
      <c r="D56" s="5">
        <v>0.60238319500000004</v>
      </c>
      <c r="E56" s="5">
        <v>121717175.34341399</v>
      </c>
      <c r="F56" s="5">
        <v>19206048.555514999</v>
      </c>
      <c r="G56" s="19">
        <v>3.8175671980526711</v>
      </c>
      <c r="H56" s="40">
        <f t="shared" si="2"/>
        <v>50</v>
      </c>
    </row>
    <row r="57" spans="1:8" ht="15.75" customHeight="1">
      <c r="A57" s="41">
        <f t="shared" si="1"/>
        <v>45296</v>
      </c>
      <c r="B57" s="5">
        <v>1704412800</v>
      </c>
      <c r="C57" s="5">
        <v>0.76620659800000002</v>
      </c>
      <c r="D57" s="5">
        <v>0.56954633600000004</v>
      </c>
      <c r="E57" s="5">
        <v>121316093.503581</v>
      </c>
      <c r="F57" s="5">
        <v>18692081.88597</v>
      </c>
      <c r="G57" s="19">
        <v>3.696492288783507</v>
      </c>
      <c r="H57" s="40">
        <f t="shared" si="2"/>
        <v>50</v>
      </c>
    </row>
    <row r="58" spans="1:8" ht="15.75" customHeight="1">
      <c r="A58" s="41">
        <f t="shared" si="1"/>
        <v>45301</v>
      </c>
      <c r="B58" s="5">
        <v>1704844800</v>
      </c>
      <c r="C58" s="5">
        <v>0.787042248</v>
      </c>
      <c r="D58" s="5">
        <v>0.51076787999999995</v>
      </c>
      <c r="E58" s="5">
        <v>121901584.528598</v>
      </c>
      <c r="F58" s="5">
        <v>18251481.253061999</v>
      </c>
      <c r="G58" s="19">
        <v>3.411417026103952</v>
      </c>
      <c r="H58" s="40">
        <f t="shared" si="2"/>
        <v>48.031489468976716</v>
      </c>
    </row>
    <row r="59" spans="1:8" ht="15.75" customHeight="1">
      <c r="A59" s="41">
        <f t="shared" si="1"/>
        <v>45306</v>
      </c>
      <c r="B59" s="5">
        <v>1705276800</v>
      </c>
      <c r="C59" s="5">
        <v>0.75057466699999997</v>
      </c>
      <c r="D59" s="5">
        <v>0.52538760699999998</v>
      </c>
      <c r="E59" s="5">
        <v>122119741.288498</v>
      </c>
      <c r="F59" s="5">
        <v>18716730.326522</v>
      </c>
      <c r="G59" s="19">
        <v>3.427959773086366</v>
      </c>
      <c r="H59" s="40">
        <f t="shared" si="2"/>
        <v>48.399106068585915</v>
      </c>
    </row>
    <row r="60" spans="1:8" ht="15.75" customHeight="1">
      <c r="A60" s="41">
        <f t="shared" si="1"/>
        <v>45311</v>
      </c>
      <c r="B60" s="5">
        <v>1705708800</v>
      </c>
      <c r="C60" s="5">
        <v>0.77297073199999999</v>
      </c>
      <c r="D60" s="5">
        <v>0.50155557799999995</v>
      </c>
      <c r="E60" s="5">
        <v>122435330.09005301</v>
      </c>
      <c r="F60" s="5">
        <v>18600847.607786</v>
      </c>
      <c r="G60" s="19">
        <v>3.3013615317848699</v>
      </c>
      <c r="H60" s="40">
        <f t="shared" si="2"/>
        <v>45.585811817441559</v>
      </c>
    </row>
    <row r="61" spans="1:8" ht="15.75" customHeight="1">
      <c r="A61" s="41">
        <f t="shared" si="1"/>
        <v>45316</v>
      </c>
      <c r="B61" s="5">
        <v>1706140800</v>
      </c>
      <c r="C61" s="5">
        <v>0.81415716199999999</v>
      </c>
      <c r="D61" s="5">
        <v>0.47685090800000002</v>
      </c>
      <c r="E61" s="5">
        <v>122773959.264393</v>
      </c>
      <c r="F61" s="5">
        <v>18345422.560508002</v>
      </c>
      <c r="G61" s="19">
        <v>3.1912524097433299</v>
      </c>
      <c r="H61" s="40">
        <f t="shared" si="2"/>
        <v>43.138942438740671</v>
      </c>
    </row>
    <row r="62" spans="1:8" ht="15.75" customHeight="1">
      <c r="A62" s="41">
        <f t="shared" si="1"/>
        <v>45321</v>
      </c>
      <c r="B62" s="5">
        <v>1706572800</v>
      </c>
      <c r="C62" s="5">
        <v>0.83508293700000003</v>
      </c>
      <c r="D62" s="5">
        <v>0.52546880799999995</v>
      </c>
      <c r="E62" s="5">
        <v>122536919.218183</v>
      </c>
      <c r="F62" s="5">
        <v>18456019.613588002</v>
      </c>
      <c r="G62" s="19">
        <v>3.488798247167288</v>
      </c>
      <c r="H62" s="40">
        <f t="shared" si="2"/>
        <v>49.751072159273072</v>
      </c>
    </row>
    <row r="63" spans="1:8" ht="15.75" customHeight="1">
      <c r="A63" s="41">
        <f t="shared" si="1"/>
        <v>45326</v>
      </c>
      <c r="B63" s="5">
        <v>1707004800</v>
      </c>
      <c r="C63" s="5">
        <v>0.81410873699999997</v>
      </c>
      <c r="D63" s="5">
        <v>0.512337457</v>
      </c>
      <c r="E63" s="5">
        <v>122752097.425703</v>
      </c>
      <c r="F63" s="5">
        <v>18647933.324480999</v>
      </c>
      <c r="G63" s="19">
        <v>3.3725183559047962</v>
      </c>
      <c r="H63" s="40">
        <f t="shared" si="2"/>
        <v>47.167074575662141</v>
      </c>
    </row>
    <row r="64" spans="1:8" ht="15.75" customHeight="1">
      <c r="A64" s="41">
        <f t="shared" si="1"/>
        <v>45331</v>
      </c>
      <c r="B64" s="5">
        <v>1707436800</v>
      </c>
      <c r="C64" s="5">
        <v>0.814750368</v>
      </c>
      <c r="D64" s="5">
        <v>0.52854009899999999</v>
      </c>
      <c r="E64" s="5">
        <v>122981239.680775</v>
      </c>
      <c r="F64" s="5">
        <v>18781621.740956001</v>
      </c>
      <c r="G64" s="19">
        <v>3.4608575070105192</v>
      </c>
      <c r="H64" s="40">
        <f t="shared" si="2"/>
        <v>49.130166822455976</v>
      </c>
    </row>
    <row r="65" spans="1:8" ht="15.75" customHeight="1">
      <c r="A65" s="41">
        <f t="shared" si="1"/>
        <v>45336</v>
      </c>
      <c r="B65" s="5">
        <v>1707868800</v>
      </c>
      <c r="C65" s="5">
        <v>0.74515491499999997</v>
      </c>
      <c r="D65" s="5">
        <v>0.54552578200000001</v>
      </c>
      <c r="E65" s="5">
        <v>123138087.455107</v>
      </c>
      <c r="F65" s="5">
        <v>19266517.901308</v>
      </c>
      <c r="G65" s="19">
        <v>3.4866186924400671</v>
      </c>
      <c r="H65" s="40">
        <f t="shared" si="2"/>
        <v>49.702637609779273</v>
      </c>
    </row>
    <row r="66" spans="1:8" ht="15.75" customHeight="1">
      <c r="A66" s="41">
        <f t="shared" si="1"/>
        <v>45341</v>
      </c>
      <c r="B66" s="5">
        <v>1708300800</v>
      </c>
      <c r="C66" s="5">
        <v>0.78248754300000001</v>
      </c>
      <c r="D66" s="5">
        <v>0.61913637899999996</v>
      </c>
      <c r="E66" s="5">
        <v>123045697.30475201</v>
      </c>
      <c r="F66" s="5">
        <v>19984852.094259001</v>
      </c>
      <c r="G66" s="19">
        <v>3.811990557722408</v>
      </c>
      <c r="H66" s="40">
        <f t="shared" ref="H66:H97" si="3">IF(G66 &lt; ntcr, base_int*100, IF(G66 &gt; ctcr, upper_limit_int*100, (base_int + ((G66 - ntcr) / (ctcr - ntcr)) ^ exponent * (upper_limit_int - base_int)) * 100))</f>
        <v>50</v>
      </c>
    </row>
    <row r="67" spans="1:8" ht="15.75" customHeight="1">
      <c r="A67" s="41">
        <f t="shared" si="1"/>
        <v>45346</v>
      </c>
      <c r="B67" s="5">
        <v>1708732800</v>
      </c>
      <c r="C67" s="5">
        <v>0.75628180899999997</v>
      </c>
      <c r="D67" s="5">
        <v>0.58425329999999998</v>
      </c>
      <c r="E67" s="5">
        <v>122781358.50918201</v>
      </c>
      <c r="F67" s="5">
        <v>19972229.895773999</v>
      </c>
      <c r="G67" s="19">
        <v>3.591757868892318</v>
      </c>
      <c r="H67" s="40">
        <f t="shared" si="3"/>
        <v>50</v>
      </c>
    </row>
    <row r="68" spans="1:8" ht="15.75" customHeight="1">
      <c r="A68" s="41">
        <f t="shared" si="1"/>
        <v>45351</v>
      </c>
      <c r="B68" s="5">
        <v>1709164800</v>
      </c>
      <c r="C68" s="5">
        <v>0.76100984800000004</v>
      </c>
      <c r="D68" s="5">
        <v>0.63140794899999997</v>
      </c>
      <c r="E68" s="5">
        <v>121827657.723869</v>
      </c>
      <c r="F68" s="5">
        <v>19761484.479814999</v>
      </c>
      <c r="G68" s="19">
        <v>3.8925694865420488</v>
      </c>
      <c r="H68" s="40">
        <f t="shared" si="3"/>
        <v>50</v>
      </c>
    </row>
    <row r="69" spans="1:8" ht="15.75" customHeight="1">
      <c r="A69" s="41">
        <f t="shared" si="1"/>
        <v>45356</v>
      </c>
      <c r="B69" s="5">
        <v>1709596800</v>
      </c>
      <c r="C69" s="5">
        <v>0.789070524</v>
      </c>
      <c r="D69" s="5">
        <v>0.77226953499999995</v>
      </c>
      <c r="E69" s="5">
        <v>121763553.37284499</v>
      </c>
      <c r="F69" s="5">
        <v>21149307.273543999</v>
      </c>
      <c r="G69" s="19">
        <v>4.4462110047842396</v>
      </c>
      <c r="H69" s="40">
        <f t="shared" si="3"/>
        <v>50</v>
      </c>
    </row>
    <row r="70" spans="1:8" ht="15.75" customHeight="1">
      <c r="A70" s="41">
        <f t="shared" si="1"/>
        <v>45361</v>
      </c>
      <c r="B70" s="5">
        <v>1710028800</v>
      </c>
      <c r="C70" s="5">
        <v>0.73002404499999995</v>
      </c>
      <c r="D70" s="5">
        <v>0.74497460800000004</v>
      </c>
      <c r="E70" s="5">
        <v>121179818.553284</v>
      </c>
      <c r="F70" s="5">
        <v>21078844.927457001</v>
      </c>
      <c r="G70" s="19">
        <v>4.2827720463302903</v>
      </c>
      <c r="H70" s="40">
        <f t="shared" si="3"/>
        <v>50</v>
      </c>
    </row>
    <row r="71" spans="1:8" ht="15.75" customHeight="1">
      <c r="A71" s="41">
        <f t="shared" si="1"/>
        <v>45366</v>
      </c>
      <c r="B71" s="5">
        <v>1710460800</v>
      </c>
      <c r="C71" s="5">
        <v>0.748930231</v>
      </c>
      <c r="D71" s="5">
        <v>0.75055009800000005</v>
      </c>
      <c r="E71" s="5">
        <v>121527213.400243</v>
      </c>
      <c r="F71" s="5">
        <v>21905805.246486999</v>
      </c>
      <c r="G71" s="19">
        <v>4.1638397174122082</v>
      </c>
      <c r="H71" s="40">
        <f t="shared" si="3"/>
        <v>50</v>
      </c>
    </row>
    <row r="72" spans="1:8" ht="15.75" customHeight="1">
      <c r="A72" s="41">
        <f t="shared" si="1"/>
        <v>45371</v>
      </c>
      <c r="B72" s="5">
        <v>1710892800</v>
      </c>
      <c r="C72" s="5">
        <v>0.74445324499999999</v>
      </c>
      <c r="D72" s="5">
        <v>0.58601935100000002</v>
      </c>
      <c r="E72" s="5">
        <v>121702555.656489</v>
      </c>
      <c r="F72" s="5">
        <v>21039492.646758001</v>
      </c>
      <c r="G72" s="19">
        <v>3.3898180853637099</v>
      </c>
      <c r="H72" s="40">
        <f t="shared" si="3"/>
        <v>47.551513008082445</v>
      </c>
    </row>
    <row r="73" spans="1:8" ht="15.75" customHeight="1">
      <c r="A73" s="41">
        <f t="shared" si="1"/>
        <v>45376</v>
      </c>
      <c r="B73" s="5">
        <v>1711324800</v>
      </c>
      <c r="C73" s="5">
        <v>0.84344463999999997</v>
      </c>
      <c r="D73" s="5">
        <v>0.64602479000000002</v>
      </c>
      <c r="E73" s="5">
        <v>122081629.39009</v>
      </c>
      <c r="F73" s="5">
        <v>20759554.260294002</v>
      </c>
      <c r="G73" s="19">
        <v>3.799106570435284</v>
      </c>
      <c r="H73" s="40">
        <f t="shared" si="3"/>
        <v>50</v>
      </c>
    </row>
    <row r="74" spans="1:8" ht="15.75" customHeight="1">
      <c r="A74" s="41">
        <f t="shared" si="1"/>
        <v>45381</v>
      </c>
      <c r="B74" s="5">
        <v>1711756800</v>
      </c>
      <c r="C74" s="5">
        <v>0.90010471000000003</v>
      </c>
      <c r="D74" s="5">
        <v>0.66424389900000003</v>
      </c>
      <c r="E74" s="5">
        <v>126216650.003401</v>
      </c>
      <c r="F74" s="5">
        <v>21837799.342183001</v>
      </c>
      <c r="G74" s="19">
        <v>3.839152398246946</v>
      </c>
      <c r="H74" s="40">
        <f t="shared" si="3"/>
        <v>50</v>
      </c>
    </row>
    <row r="75" spans="1:8" ht="15.75" customHeight="1"/>
    <row r="76" spans="1:8" ht="15.75" customHeight="1"/>
    <row r="77" spans="1:8" ht="15.75" customHeight="1"/>
    <row r="78" spans="1:8" ht="15.75" customHeight="1"/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0"/>
  <sheetViews>
    <sheetView workbookViewId="0"/>
  </sheetViews>
  <sheetFormatPr defaultColWidth="14.453125" defaultRowHeight="15" customHeight="1"/>
  <cols>
    <col min="1" max="1" width="11.7265625" customWidth="1"/>
    <col min="2" max="3" width="12.26953125" customWidth="1"/>
    <col min="4" max="4" width="22.26953125" customWidth="1"/>
    <col min="5" max="5" width="20.453125" customWidth="1"/>
    <col min="6" max="7" width="12.26953125" customWidth="1"/>
    <col min="8" max="9" width="8.7265625" customWidth="1"/>
    <col min="10" max="10" width="14.453125" customWidth="1"/>
    <col min="11" max="26" width="8.7265625" customWidth="1"/>
  </cols>
  <sheetData>
    <row r="1" spans="1:14" ht="14.5">
      <c r="A1" s="8" t="s">
        <v>2</v>
      </c>
      <c r="B1" s="8" t="s">
        <v>3</v>
      </c>
      <c r="C1" s="8" t="s">
        <v>4</v>
      </c>
      <c r="D1" s="8" t="s">
        <v>22</v>
      </c>
      <c r="E1" s="8" t="s">
        <v>6</v>
      </c>
      <c r="F1" s="8" t="s">
        <v>23</v>
      </c>
      <c r="G1" s="9" t="s">
        <v>28</v>
      </c>
    </row>
    <row r="2" spans="1:14" ht="14.5">
      <c r="A2" s="5">
        <v>1680652800</v>
      </c>
      <c r="B2" s="5">
        <v>1.012978197</v>
      </c>
      <c r="C2" s="5">
        <v>0.39001937399999997</v>
      </c>
      <c r="D2" s="5">
        <v>44347185.798578002</v>
      </c>
      <c r="E2" s="5">
        <v>7222652.3799940003</v>
      </c>
      <c r="F2" s="19">
        <v>2.3947243663189348</v>
      </c>
      <c r="G2" s="31">
        <f>IF(F2 &lt; 'Copy of Sheet1(Cody)'!ntcr, 'Copy of Sheet1(Cody)'!base_int*100, IF(F2 &gt; 'Copy of Sheet1(Cody)'!ctcr, 'Copy of Sheet1(Cody)'!upper_limit_int*100, ('Copy of Sheet1(Cody)'!base_int + ((F2 - 'Copy of Sheet1(Cody)'!ntcr) / ('Copy of Sheet1(Cody)'!ctcr - 'Copy of Sheet1(Cody)'!ntcr)) ^ 'Copy of Sheet1(Cody)'!exponent * ('Copy of Sheet1(Cody)'!upper_limit_int - 'Copy of Sheet1(Cody)'!base_int)) * 100))</f>
        <v>20.525983101838264</v>
      </c>
      <c r="J2" s="5" t="s">
        <v>12</v>
      </c>
      <c r="K2" s="5">
        <v>2</v>
      </c>
      <c r="M2" s="5" t="s">
        <v>13</v>
      </c>
      <c r="N2" s="12">
        <v>0.02</v>
      </c>
    </row>
    <row r="3" spans="1:14" ht="14.5">
      <c r="A3" s="5">
        <v>1681084800</v>
      </c>
      <c r="B3" s="5">
        <v>1.0037778209999999</v>
      </c>
      <c r="C3" s="5">
        <v>0.38986663900000001</v>
      </c>
      <c r="D3" s="5">
        <v>44670000.101562001</v>
      </c>
      <c r="E3" s="5">
        <v>7310238.0363020003</v>
      </c>
      <c r="F3" s="19">
        <v>2.3823222605396119</v>
      </c>
      <c r="G3" s="31">
        <f>IF(F3 &lt; 'Copy of Sheet1(Cody)'!ntcr, 'Copy of Sheet1(Cody)'!base_int*100, IF(F3 &gt; 'Copy of Sheet1(Cody)'!ctcr, 'Copy of Sheet1(Cody)'!upper_limit_int*100, ('Copy of Sheet1(Cody)'!base_int + ((F3 - 'Copy of Sheet1(Cody)'!ntcr) / ('Copy of Sheet1(Cody)'!ctcr - 'Copy of Sheet1(Cody)'!ntcr)) ^ 'Copy of Sheet1(Cody)'!exponent * ('Copy of Sheet1(Cody)'!upper_limit_int - 'Copy of Sheet1(Cody)'!base_int)) * 100))</f>
        <v>20.195260281056317</v>
      </c>
      <c r="J3" s="5" t="s">
        <v>14</v>
      </c>
      <c r="K3" s="5">
        <v>3.5</v>
      </c>
      <c r="M3" s="5" t="s">
        <v>15</v>
      </c>
    </row>
    <row r="4" spans="1:14" ht="14.5">
      <c r="A4" s="5">
        <v>1681516800</v>
      </c>
      <c r="B4" s="5">
        <v>0.98904951500000005</v>
      </c>
      <c r="C4" s="5">
        <v>0.43891988399999998</v>
      </c>
      <c r="D4" s="5">
        <v>47494322.682503</v>
      </c>
      <c r="E4" s="5">
        <v>7953715.848824</v>
      </c>
      <c r="F4" s="19">
        <v>2.620938816357766</v>
      </c>
      <c r="G4" s="31">
        <f>IF(F4 &lt; 'Copy of Sheet1(Cody)'!ntcr, 'Copy of Sheet1(Cody)'!base_int*100, IF(F4 &gt; 'Copy of Sheet1(Cody)'!ctcr, 'Copy of Sheet1(Cody)'!upper_limit_int*100, ('Copy of Sheet1(Cody)'!base_int + ((F4 - 'Copy of Sheet1(Cody)'!ntcr) / ('Copy of Sheet1(Cody)'!ctcr - 'Copy of Sheet1(Cody)'!ntcr)) ^ 'Copy of Sheet1(Cody)'!exponent * ('Copy of Sheet1(Cody)'!upper_limit_int - 'Copy of Sheet1(Cody)'!base_int)) * 100))</f>
        <v>26.55836843620709</v>
      </c>
      <c r="J4" s="5" t="s">
        <v>16</v>
      </c>
      <c r="K4" s="5">
        <v>0.1</v>
      </c>
    </row>
    <row r="5" spans="1:14" ht="14.5">
      <c r="A5" s="5">
        <v>1681948800</v>
      </c>
      <c r="B5" s="5">
        <v>0.940960448</v>
      </c>
      <c r="C5" s="5">
        <v>0.41524970500000002</v>
      </c>
      <c r="D5" s="5">
        <v>48823316.348128997</v>
      </c>
      <c r="E5" s="5">
        <v>8449983.7123949993</v>
      </c>
      <c r="F5" s="19">
        <v>2.399278909963245</v>
      </c>
      <c r="G5" s="31">
        <f>IF(F5 &lt; 'Copy of Sheet1(Cody)'!ntcr, 'Copy of Sheet1(Cody)'!base_int*100, IF(F5 &gt; 'Copy of Sheet1(Cody)'!ctcr, 'Copy of Sheet1(Cody)'!upper_limit_int*100, ('Copy of Sheet1(Cody)'!base_int + ((F5 - 'Copy of Sheet1(Cody)'!ntcr) / ('Copy of Sheet1(Cody)'!ctcr - 'Copy of Sheet1(Cody)'!ntcr)) ^ 'Copy of Sheet1(Cody)'!exponent * ('Copy of Sheet1(Cody)'!upper_limit_int - 'Copy of Sheet1(Cody)'!base_int)) * 100))</f>
        <v>20.64743759901987</v>
      </c>
      <c r="J5" t="s">
        <v>18</v>
      </c>
      <c r="K5" s="5">
        <v>0.5</v>
      </c>
    </row>
    <row r="6" spans="1:14" ht="14.5">
      <c r="A6" s="5">
        <v>1682380800</v>
      </c>
      <c r="B6" s="5">
        <v>0.93151840399999997</v>
      </c>
      <c r="C6" s="5">
        <v>0.38405070800000002</v>
      </c>
      <c r="D6" s="5">
        <v>49630263.496064</v>
      </c>
      <c r="E6" s="5">
        <v>8526157.1960349996</v>
      </c>
      <c r="F6" s="19">
        <v>2.2355367600721512</v>
      </c>
      <c r="G6" s="31">
        <f>IF(F6 &lt; 'Copy of Sheet1(Cody)'!ntcr, 'Copy of Sheet1(Cody)'!base_int*100, IF(F6 &gt; 'Copy of Sheet1(Cody)'!ctcr, 'Copy of Sheet1(Cody)'!upper_limit_int*100, ('Copy of Sheet1(Cody)'!base_int + ((F6 - 'Copy of Sheet1(Cody)'!ntcr) / ('Copy of Sheet1(Cody)'!ctcr - 'Copy of Sheet1(Cody)'!ntcr)) ^ 'Copy of Sheet1(Cody)'!exponent * ('Copy of Sheet1(Cody)'!upper_limit_int - 'Copy of Sheet1(Cody)'!base_int)) * 100))</f>
        <v>16.280980268590699</v>
      </c>
      <c r="J6" s="5" t="s">
        <v>21</v>
      </c>
      <c r="K6" s="5">
        <v>1</v>
      </c>
    </row>
    <row r="7" spans="1:14" ht="14.5">
      <c r="A7" s="5">
        <v>1682812800</v>
      </c>
      <c r="B7" s="5">
        <v>0.952563987</v>
      </c>
      <c r="C7" s="5">
        <v>0.402617314</v>
      </c>
      <c r="D7" s="5">
        <v>48753922.875533998</v>
      </c>
      <c r="E7" s="5">
        <v>8362223.3258499997</v>
      </c>
      <c r="F7" s="19">
        <v>2.3473629811382</v>
      </c>
      <c r="G7" s="31">
        <f>IF(F7 &lt; 'Copy of Sheet1(Cody)'!ntcr, 'Copy of Sheet1(Cody)'!base_int*100, IF(F7 &gt; 'Copy of Sheet1(Cody)'!ctcr, 'Copy of Sheet1(Cody)'!upper_limit_int*100, ('Copy of Sheet1(Cody)'!base_int + ((F7 - 'Copy of Sheet1(Cody)'!ntcr) / ('Copy of Sheet1(Cody)'!ctcr - 'Copy of Sheet1(Cody)'!ntcr)) ^ 'Copy of Sheet1(Cody)'!exponent * ('Copy of Sheet1(Cody)'!upper_limit_int - 'Copy of Sheet1(Cody)'!base_int)) * 100))</f>
        <v>19.263012830352</v>
      </c>
    </row>
    <row r="8" spans="1:14" ht="14.5">
      <c r="A8" s="5">
        <v>1683244800</v>
      </c>
      <c r="B8" s="5">
        <v>0.96256602599999996</v>
      </c>
      <c r="C8" s="5">
        <v>0.38771032</v>
      </c>
      <c r="D8" s="5">
        <v>48867892.225291997</v>
      </c>
      <c r="E8" s="5">
        <v>8443188.4104600009</v>
      </c>
      <c r="F8" s="19">
        <v>2.244008449334276</v>
      </c>
      <c r="G8" s="31">
        <f>IF(F8 &lt; 'Copy of Sheet1(Cody)'!ntcr, 'Copy of Sheet1(Cody)'!base_int*100, IF(F8 &gt; 'Copy of Sheet1(Cody)'!ctcr, 'Copy of Sheet1(Cody)'!upper_limit_int*100, ('Copy of Sheet1(Cody)'!base_int + ((F8 - 'Copy of Sheet1(Cody)'!ntcr) / ('Copy of Sheet1(Cody)'!ctcr - 'Copy of Sheet1(Cody)'!ntcr)) ^ 'Copy of Sheet1(Cody)'!exponent * ('Copy of Sheet1(Cody)'!upper_limit_int - 'Copy of Sheet1(Cody)'!base_int)) * 100))</f>
        <v>16.506891982247364</v>
      </c>
    </row>
    <row r="9" spans="1:14" ht="14.5">
      <c r="A9" s="5">
        <v>1683676800</v>
      </c>
      <c r="B9" s="5">
        <v>0.98085225899999995</v>
      </c>
      <c r="C9" s="5">
        <v>0.36357836700000001</v>
      </c>
      <c r="D9" s="5">
        <v>49419654.448770002</v>
      </c>
      <c r="E9" s="5">
        <v>8478914.1674460005</v>
      </c>
      <c r="F9" s="19">
        <v>2.1191295143869038</v>
      </c>
      <c r="G9" s="31">
        <f>IF(F9 &lt; 'Copy of Sheet1(Cody)'!ntcr, 'Copy of Sheet1(Cody)'!base_int*100, IF(F9 &gt; 'Copy of Sheet1(Cody)'!ctcr, 'Copy of Sheet1(Cody)'!upper_limit_int*100, ('Copy of Sheet1(Cody)'!base_int + ((F9 - 'Copy of Sheet1(Cody)'!ntcr) / ('Copy of Sheet1(Cody)'!ctcr - 'Copy of Sheet1(Cody)'!ntcr)) ^ 'Copy of Sheet1(Cody)'!exponent * ('Copy of Sheet1(Cody)'!upper_limit_int - 'Copy of Sheet1(Cody)'!base_int)) * 100))</f>
        <v>13.176787050317435</v>
      </c>
    </row>
    <row r="10" spans="1:14" ht="14.5">
      <c r="A10" s="5">
        <v>1684108800</v>
      </c>
      <c r="B10" s="5">
        <v>0.96430745299999998</v>
      </c>
      <c r="C10" s="5">
        <v>0.37081869099999998</v>
      </c>
      <c r="D10" s="5">
        <v>50186009.607634</v>
      </c>
      <c r="E10" s="5">
        <v>8577041.0518169999</v>
      </c>
      <c r="F10" s="19">
        <v>2.1697354923203789</v>
      </c>
      <c r="G10" s="31">
        <f>IF(F10 &lt; 'Copy of Sheet1(Cody)'!ntcr, 'Copy of Sheet1(Cody)'!base_int*100, IF(F10 &gt; 'Copy of Sheet1(Cody)'!ctcr, 'Copy of Sheet1(Cody)'!upper_limit_int*100, ('Copy of Sheet1(Cody)'!base_int + ((F10 - 'Copy of Sheet1(Cody)'!ntcr) / ('Copy of Sheet1(Cody)'!ctcr - 'Copy of Sheet1(Cody)'!ntcr)) ^ 'Copy of Sheet1(Cody)'!exponent * ('Copy of Sheet1(Cody)'!upper_limit_int - 'Copy of Sheet1(Cody)'!base_int)) * 100))</f>
        <v>14.526279795210103</v>
      </c>
    </row>
    <row r="11" spans="1:14" ht="14.5">
      <c r="A11" s="5">
        <v>1684540800</v>
      </c>
      <c r="B11" s="5">
        <v>0.95699727999999995</v>
      </c>
      <c r="C11" s="5">
        <v>0.36859924500000002</v>
      </c>
      <c r="D11" s="5">
        <v>50738270.822924003</v>
      </c>
      <c r="E11" s="5">
        <v>8680495.8488309998</v>
      </c>
      <c r="F11" s="19">
        <v>2.1544953933079669</v>
      </c>
      <c r="G11" s="31">
        <f>IF(F11 &lt; 'Copy of Sheet1(Cody)'!ntcr, 'Copy of Sheet1(Cody)'!base_int*100, IF(F11 &gt; 'Copy of Sheet1(Cody)'!ctcr, 'Copy of Sheet1(Cody)'!upper_limit_int*100, ('Copy of Sheet1(Cody)'!base_int + ((F11 - 'Copy of Sheet1(Cody)'!ntcr) / ('Copy of Sheet1(Cody)'!ctcr - 'Copy of Sheet1(Cody)'!ntcr)) ^ 'Copy of Sheet1(Cody)'!exponent * ('Copy of Sheet1(Cody)'!upper_limit_int - 'Copy of Sheet1(Cody)'!base_int)) * 100))</f>
        <v>14.119877154879118</v>
      </c>
    </row>
    <row r="12" spans="1:14" ht="14.5">
      <c r="A12" s="5">
        <v>1684972800</v>
      </c>
      <c r="B12" s="5">
        <v>0.97696191799999998</v>
      </c>
      <c r="C12" s="5">
        <v>0.364486213</v>
      </c>
      <c r="D12" s="5">
        <v>51747263.371322997</v>
      </c>
      <c r="E12" s="5">
        <v>8898103.6076250002</v>
      </c>
      <c r="F12" s="19">
        <v>2.119683574280316</v>
      </c>
      <c r="G12" s="31">
        <f>IF(F12 &lt; 'Copy of Sheet1(Cody)'!ntcr, 'Copy of Sheet1(Cody)'!base_int*100, IF(F12 &gt; 'Copy of Sheet1(Cody)'!ctcr, 'Copy of Sheet1(Cody)'!upper_limit_int*100, ('Copy of Sheet1(Cody)'!base_int + ((F12 - 'Copy of Sheet1(Cody)'!ntcr) / ('Copy of Sheet1(Cody)'!ctcr - 'Copy of Sheet1(Cody)'!ntcr)) ^ 'Copy of Sheet1(Cody)'!exponent * ('Copy of Sheet1(Cody)'!upper_limit_int - 'Copy of Sheet1(Cody)'!base_int)) * 100))</f>
        <v>13.191561980808425</v>
      </c>
    </row>
    <row r="13" spans="1:14" ht="14.5">
      <c r="A13" s="5">
        <v>1685404800</v>
      </c>
      <c r="B13" s="5">
        <v>0.98717429700000003</v>
      </c>
      <c r="C13" s="5">
        <v>0.37900304400000001</v>
      </c>
      <c r="D13" s="5">
        <v>53898533.912459001</v>
      </c>
      <c r="E13" s="5">
        <v>9383819.6773480009</v>
      </c>
      <c r="F13" s="19">
        <v>2.1769076050417402</v>
      </c>
      <c r="G13" s="31">
        <f>IF(F13 &lt; 'Copy of Sheet1(Cody)'!ntcr, 'Copy of Sheet1(Cody)'!base_int*100, IF(F13 &gt; 'Copy of Sheet1(Cody)'!ctcr, 'Copy of Sheet1(Cody)'!upper_limit_int*100, ('Copy of Sheet1(Cody)'!base_int + ((F13 - 'Copy of Sheet1(Cody)'!ntcr) / ('Copy of Sheet1(Cody)'!ctcr - 'Copy of Sheet1(Cody)'!ntcr)) ^ 'Copy of Sheet1(Cody)'!exponent * ('Copy of Sheet1(Cody)'!upper_limit_int - 'Copy of Sheet1(Cody)'!base_int)) * 100))</f>
        <v>14.717536134446407</v>
      </c>
    </row>
    <row r="14" spans="1:14" ht="14.5">
      <c r="A14" s="5">
        <v>1685836800</v>
      </c>
      <c r="B14" s="5">
        <v>1.0194024310000001</v>
      </c>
      <c r="C14" s="5">
        <v>0.37594841800000001</v>
      </c>
      <c r="D14" s="5">
        <v>57093881.506315999</v>
      </c>
      <c r="E14" s="5">
        <v>9762929.9507119991</v>
      </c>
      <c r="F14" s="19">
        <v>2.1985566359834001</v>
      </c>
      <c r="G14" s="31">
        <f>IF(F14 &lt; 'Copy of Sheet1(Cody)'!ntcr, 'Copy of Sheet1(Cody)'!base_int*100, IF(F14 &gt; 'Copy of Sheet1(Cody)'!ctcr, 'Copy of Sheet1(Cody)'!upper_limit_int*100, ('Copy of Sheet1(Cody)'!base_int + ((F14 - 'Copy of Sheet1(Cody)'!ntcr) / ('Copy of Sheet1(Cody)'!ctcr - 'Copy of Sheet1(Cody)'!ntcr)) ^ 'Copy of Sheet1(Cody)'!exponent * ('Copy of Sheet1(Cody)'!upper_limit_int - 'Copy of Sheet1(Cody)'!base_int)) * 100))</f>
        <v>15.294843626224003</v>
      </c>
    </row>
    <row r="15" spans="1:14" ht="14.5">
      <c r="A15" s="5">
        <v>1686268800</v>
      </c>
      <c r="B15" s="5">
        <v>0.98925880600000005</v>
      </c>
      <c r="C15" s="5">
        <v>0.32316731900000001</v>
      </c>
      <c r="D15" s="5">
        <v>65940335.385995001</v>
      </c>
      <c r="E15" s="5">
        <v>11449716.693631999</v>
      </c>
      <c r="F15" s="19">
        <v>1.8611605833448011</v>
      </c>
      <c r="G15" s="31">
        <f>IF(F15 &lt; 'Copy of Sheet1(Cody)'!ntcr, 'Copy of Sheet1(Cody)'!base_int*100, IF(F15 &gt; 'Copy of Sheet1(Cody)'!ctcr, 'Copy of Sheet1(Cody)'!upper_limit_int*100, ('Copy of Sheet1(Cody)'!base_int + ((F15 - 'Copy of Sheet1(Cody)'!ntcr) / ('Copy of Sheet1(Cody)'!ctcr - 'Copy of Sheet1(Cody)'!ntcr)) ^ 'Copy of Sheet1(Cody)'!exponent * ('Copy of Sheet1(Cody)'!upper_limit_int - 'Copy of Sheet1(Cody)'!base_int)) * 100))</f>
        <v>10</v>
      </c>
    </row>
    <row r="16" spans="1:14" ht="14.5">
      <c r="A16" s="5">
        <v>1686700800</v>
      </c>
      <c r="B16" s="5">
        <v>0.99175068200000005</v>
      </c>
      <c r="C16" s="5">
        <v>0.27491430700000002</v>
      </c>
      <c r="D16" s="5">
        <v>71236324.924896002</v>
      </c>
      <c r="E16" s="5">
        <v>8746097.3230080009</v>
      </c>
      <c r="F16" s="19">
        <v>2.2391569835881069</v>
      </c>
      <c r="G16" s="31">
        <f>IF(F16 &lt; 'Copy of Sheet1(Cody)'!ntcr, 'Copy of Sheet1(Cody)'!base_int*100, IF(F16 &gt; 'Copy of Sheet1(Cody)'!ctcr, 'Copy of Sheet1(Cody)'!upper_limit_int*100, ('Copy of Sheet1(Cody)'!base_int + ((F16 - 'Copy of Sheet1(Cody)'!ntcr) / ('Copy of Sheet1(Cody)'!ctcr - 'Copy of Sheet1(Cody)'!ntcr)) ^ 'Copy of Sheet1(Cody)'!exponent * ('Copy of Sheet1(Cody)'!upper_limit_int - 'Copy of Sheet1(Cody)'!base_int)) * 100))</f>
        <v>16.377519562349519</v>
      </c>
    </row>
    <row r="17" spans="1:7" ht="14.5">
      <c r="A17" s="5">
        <v>1687132800</v>
      </c>
      <c r="B17" s="5">
        <v>0.99220122200000005</v>
      </c>
      <c r="C17" s="5">
        <v>0.26112724700000001</v>
      </c>
      <c r="D17" s="5">
        <v>73150159.118479997</v>
      </c>
      <c r="E17" s="5">
        <v>8957992.9497110005</v>
      </c>
      <c r="F17" s="19">
        <v>2.1323414491900081</v>
      </c>
      <c r="G17" s="31">
        <f>IF(F17 &lt; 'Copy of Sheet1(Cody)'!ntcr, 'Copy of Sheet1(Cody)'!base_int*100, IF(F17 &gt; 'Copy of Sheet1(Cody)'!ctcr, 'Copy of Sheet1(Cody)'!upper_limit_int*100, ('Copy of Sheet1(Cody)'!base_int + ((F17 - 'Copy of Sheet1(Cody)'!ntcr) / ('Copy of Sheet1(Cody)'!ctcr - 'Copy of Sheet1(Cody)'!ntcr)) ^ 'Copy of Sheet1(Cody)'!exponent * ('Copy of Sheet1(Cody)'!upper_limit_int - 'Copy of Sheet1(Cody)'!base_int)) * 100))</f>
        <v>13.52910531173355</v>
      </c>
    </row>
    <row r="18" spans="1:7" ht="14.5">
      <c r="A18" s="5">
        <v>1687564800</v>
      </c>
      <c r="B18" s="5">
        <v>1.0084774009999999</v>
      </c>
      <c r="C18" s="5">
        <v>0.29587109299999997</v>
      </c>
      <c r="D18" s="5">
        <v>75119825.817521006</v>
      </c>
      <c r="E18" s="5">
        <v>9380179.7361810002</v>
      </c>
      <c r="F18" s="19">
        <v>2.369441268259584</v>
      </c>
      <c r="G18" s="31">
        <f>IF(F18 &lt; 'Copy of Sheet1(Cody)'!ntcr, 'Copy of Sheet1(Cody)'!base_int*100, IF(F18 &gt; 'Copy of Sheet1(Cody)'!ctcr, 'Copy of Sheet1(Cody)'!upper_limit_int*100, ('Copy of Sheet1(Cody)'!base_int + ((F18 - 'Copy of Sheet1(Cody)'!ntcr) / ('Copy of Sheet1(Cody)'!ctcr - 'Copy of Sheet1(Cody)'!ntcr)) ^ 'Copy of Sheet1(Cody)'!exponent * ('Copy of Sheet1(Cody)'!upper_limit_int - 'Copy of Sheet1(Cody)'!base_int)) * 100))</f>
        <v>19.851767153588909</v>
      </c>
    </row>
    <row r="19" spans="1:7" ht="14.5">
      <c r="A19" s="5">
        <v>1687996800</v>
      </c>
      <c r="B19" s="5">
        <v>0.99904565899999997</v>
      </c>
      <c r="C19" s="5">
        <v>0.26698740100000001</v>
      </c>
      <c r="D19" s="5">
        <v>76321580.859888002</v>
      </c>
      <c r="E19" s="5">
        <v>9513156.8419499993</v>
      </c>
      <c r="F19" s="19">
        <v>2.141970415555138</v>
      </c>
      <c r="G19" s="31">
        <f>IF(F19 &lt; 'Copy of Sheet1(Cody)'!ntcr, 'Copy of Sheet1(Cody)'!base_int*100, IF(F19 &gt; 'Copy of Sheet1(Cody)'!ctcr, 'Copy of Sheet1(Cody)'!upper_limit_int*100, ('Copy of Sheet1(Cody)'!base_int + ((F19 - 'Copy of Sheet1(Cody)'!ntcr) / ('Copy of Sheet1(Cody)'!ctcr - 'Copy of Sheet1(Cody)'!ntcr)) ^ 'Copy of Sheet1(Cody)'!exponent * ('Copy of Sheet1(Cody)'!upper_limit_int - 'Copy of Sheet1(Cody)'!base_int)) * 100))</f>
        <v>13.785877748137015</v>
      </c>
    </row>
    <row r="20" spans="1:7" ht="14.5">
      <c r="A20" s="5">
        <v>1688428800</v>
      </c>
      <c r="B20" s="5">
        <v>1.006259147</v>
      </c>
      <c r="C20" s="5">
        <v>0.29571790799999997</v>
      </c>
      <c r="D20" s="5">
        <v>79577345.375240996</v>
      </c>
      <c r="E20" s="5">
        <v>10084918.664333999</v>
      </c>
      <c r="F20" s="19">
        <v>2.3334294387305108</v>
      </c>
      <c r="G20" s="31">
        <f>IF(F20 &lt; 'Copy of Sheet1(Cody)'!ntcr, 'Copy of Sheet1(Cody)'!base_int*100, IF(F20 &gt; 'Copy of Sheet1(Cody)'!ctcr, 'Copy of Sheet1(Cody)'!upper_limit_int*100, ('Copy of Sheet1(Cody)'!base_int + ((F20 - 'Copy of Sheet1(Cody)'!ntcr) / ('Copy of Sheet1(Cody)'!ctcr - 'Copy of Sheet1(Cody)'!ntcr)) ^ 'Copy of Sheet1(Cody)'!exponent * ('Copy of Sheet1(Cody)'!upper_limit_int - 'Copy of Sheet1(Cody)'!base_int)) * 100))</f>
        <v>18.891451699480289</v>
      </c>
    </row>
    <row r="21" spans="1:7" ht="15.75" customHeight="1">
      <c r="A21" s="5">
        <v>1688860800</v>
      </c>
      <c r="B21" s="5">
        <v>1.0188292590000001</v>
      </c>
      <c r="C21" s="5">
        <v>0.29059335200000003</v>
      </c>
      <c r="D21" s="5">
        <v>81377839.796166003</v>
      </c>
      <c r="E21" s="5">
        <v>10370565.531143</v>
      </c>
      <c r="F21" s="19">
        <v>2.280286371449264</v>
      </c>
      <c r="G21" s="31">
        <f>IF(F21 &lt; 'Copy of Sheet1(Cody)'!ntcr, 'Copy of Sheet1(Cody)'!base_int*100, IF(F21 &gt; 'Copy of Sheet1(Cody)'!ctcr, 'Copy of Sheet1(Cody)'!upper_limit_int*100, ('Copy of Sheet1(Cody)'!base_int + ((F21 - 'Copy of Sheet1(Cody)'!ntcr) / ('Copy of Sheet1(Cody)'!ctcr - 'Copy of Sheet1(Cody)'!ntcr)) ^ 'Copy of Sheet1(Cody)'!exponent * ('Copy of Sheet1(Cody)'!upper_limit_int - 'Copy of Sheet1(Cody)'!base_int)) * 100))</f>
        <v>17.474303238647042</v>
      </c>
    </row>
    <row r="22" spans="1:7" ht="15.75" customHeight="1">
      <c r="A22" s="5">
        <v>1689292800</v>
      </c>
      <c r="B22" s="5">
        <v>0.95755598900000005</v>
      </c>
      <c r="C22" s="5">
        <v>0.35688444400000002</v>
      </c>
      <c r="D22" s="5">
        <v>82194202.880414993</v>
      </c>
      <c r="E22" s="5">
        <v>10741371.891105</v>
      </c>
      <c r="F22" s="19">
        <v>2.7309204720201188</v>
      </c>
      <c r="G22" s="31">
        <f>IF(F22 &lt; 'Copy of Sheet1(Cody)'!ntcr, 'Copy of Sheet1(Cody)'!base_int*100, IF(F22 &gt; 'Copy of Sheet1(Cody)'!ctcr, 'Copy of Sheet1(Cody)'!upper_limit_int*100, ('Copy of Sheet1(Cody)'!base_int + ((F22 - 'Copy of Sheet1(Cody)'!ntcr) / ('Copy of Sheet1(Cody)'!ctcr - 'Copy of Sheet1(Cody)'!ntcr)) ^ 'Copy of Sheet1(Cody)'!exponent * ('Copy of Sheet1(Cody)'!upper_limit_int - 'Copy of Sheet1(Cody)'!base_int)) * 100))</f>
        <v>29.491212587203169</v>
      </c>
    </row>
    <row r="23" spans="1:7" ht="15.75" customHeight="1">
      <c r="A23" s="5">
        <v>1689724800</v>
      </c>
      <c r="B23" s="5">
        <v>0.97546470500000004</v>
      </c>
      <c r="C23" s="5">
        <v>0.30693267800000001</v>
      </c>
      <c r="D23" s="5">
        <v>83998424.267772004</v>
      </c>
      <c r="E23" s="5">
        <v>11444982.485424001</v>
      </c>
      <c r="F23" s="19">
        <v>2.2526780920042899</v>
      </c>
      <c r="G23" s="31">
        <f>IF(F23 &lt; 'Copy of Sheet1(Cody)'!ntcr, 'Copy of Sheet1(Cody)'!base_int*100, IF(F23 &gt; 'Copy of Sheet1(Cody)'!ctcr, 'Copy of Sheet1(Cody)'!upper_limit_int*100, ('Copy of Sheet1(Cody)'!base_int + ((F23 - 'Copy of Sheet1(Cody)'!ntcr) / ('Copy of Sheet1(Cody)'!ctcr - 'Copy of Sheet1(Cody)'!ntcr)) ^ 'Copy of Sheet1(Cody)'!exponent * ('Copy of Sheet1(Cody)'!upper_limit_int - 'Copy of Sheet1(Cody)'!base_int)) * 100))</f>
        <v>16.738082453447735</v>
      </c>
    </row>
    <row r="24" spans="1:7" ht="15.75" customHeight="1">
      <c r="A24" s="5">
        <v>1690156800</v>
      </c>
      <c r="B24" s="5">
        <v>0.97526761699999998</v>
      </c>
      <c r="C24" s="5">
        <v>0.31703415800000001</v>
      </c>
      <c r="D24" s="5">
        <v>84522800.571548998</v>
      </c>
      <c r="E24" s="5">
        <v>11575119.269052001</v>
      </c>
      <c r="F24" s="19">
        <v>2.315018470923937</v>
      </c>
      <c r="G24" s="31">
        <f>IF(F24 &lt; 'Copy of Sheet1(Cody)'!ntcr, 'Copy of Sheet1(Cody)'!base_int*100, IF(F24 &gt; 'Copy of Sheet1(Cody)'!ctcr, 'Copy of Sheet1(Cody)'!upper_limit_int*100, ('Copy of Sheet1(Cody)'!base_int + ((F24 - 'Copy of Sheet1(Cody)'!ntcr) / ('Copy of Sheet1(Cody)'!ctcr - 'Copy of Sheet1(Cody)'!ntcr)) ^ 'Copy of Sheet1(Cody)'!exponent * ('Copy of Sheet1(Cody)'!upper_limit_int - 'Copy of Sheet1(Cody)'!base_int)) * 100))</f>
        <v>18.400492557971653</v>
      </c>
    </row>
    <row r="25" spans="1:7" ht="15.75" customHeight="1">
      <c r="A25" s="5">
        <v>1690588800</v>
      </c>
      <c r="B25" s="5">
        <v>1.0049535030000001</v>
      </c>
      <c r="C25" s="5">
        <v>0.30991982699999998</v>
      </c>
      <c r="D25" s="5">
        <v>85076892.787138</v>
      </c>
      <c r="E25" s="5">
        <v>11594949.765016001</v>
      </c>
      <c r="F25" s="19">
        <v>2.2740086355390061</v>
      </c>
      <c r="G25" s="31">
        <f>IF(F25 &lt; 'Copy of Sheet1(Cody)'!ntcr, 'Copy of Sheet1(Cody)'!base_int*100, IF(F25 &gt; 'Copy of Sheet1(Cody)'!ctcr, 'Copy of Sheet1(Cody)'!upper_limit_int*100, ('Copy of Sheet1(Cody)'!base_int + ((F25 - 'Copy of Sheet1(Cody)'!ntcr) / ('Copy of Sheet1(Cody)'!ctcr - 'Copy of Sheet1(Cody)'!ntcr)) ^ 'Copy of Sheet1(Cody)'!exponent * ('Copy of Sheet1(Cody)'!upper_limit_int - 'Copy of Sheet1(Cody)'!base_int)) * 100))</f>
        <v>17.306896947706829</v>
      </c>
    </row>
    <row r="26" spans="1:7" ht="15.75" customHeight="1">
      <c r="A26" s="5">
        <v>1691020800</v>
      </c>
      <c r="B26" s="5">
        <v>0.99915299999999996</v>
      </c>
      <c r="C26" s="5">
        <v>0.29900484900000002</v>
      </c>
      <c r="D26" s="5">
        <v>85313761.025471002</v>
      </c>
      <c r="E26" s="5">
        <v>11662609.152147001</v>
      </c>
      <c r="F26" s="19">
        <v>2.1872659797012051</v>
      </c>
      <c r="G26" s="31">
        <f>IF(F26 &lt; 'Copy of Sheet1(Cody)'!ntcr, 'Copy of Sheet1(Cody)'!base_int*100, IF(F26 &gt; 'Copy of Sheet1(Cody)'!ctcr, 'Copy of Sheet1(Cody)'!upper_limit_int*100, ('Copy of Sheet1(Cody)'!base_int + ((F26 - 'Copy of Sheet1(Cody)'!ntcr) / ('Copy of Sheet1(Cody)'!ctcr - 'Copy of Sheet1(Cody)'!ntcr)) ^ 'Copy of Sheet1(Cody)'!exponent * ('Copy of Sheet1(Cody)'!upper_limit_int - 'Copy of Sheet1(Cody)'!base_int)) * 100))</f>
        <v>14.993759458698802</v>
      </c>
    </row>
    <row r="27" spans="1:7" ht="15.75" customHeight="1">
      <c r="A27" s="5">
        <v>1691452800</v>
      </c>
      <c r="B27" s="5">
        <v>0.99792994400000001</v>
      </c>
      <c r="C27" s="5">
        <v>0.29018085500000002</v>
      </c>
      <c r="D27" s="5">
        <v>85250891.842730999</v>
      </c>
      <c r="E27" s="5">
        <v>11442881.130324</v>
      </c>
      <c r="F27" s="19">
        <v>2.1618835678437009</v>
      </c>
      <c r="G27" s="31">
        <f>IF(F27 &lt; 'Copy of Sheet1(Cody)'!ntcr, 'Copy of Sheet1(Cody)'!base_int*100, IF(F27 &gt; 'Copy of Sheet1(Cody)'!ctcr, 'Copy of Sheet1(Cody)'!upper_limit_int*100, ('Copy of Sheet1(Cody)'!base_int + ((F27 - 'Copy of Sheet1(Cody)'!ntcr) / ('Copy of Sheet1(Cody)'!ctcr - 'Copy of Sheet1(Cody)'!ntcr)) ^ 'Copy of Sheet1(Cody)'!exponent * ('Copy of Sheet1(Cody)'!upper_limit_int - 'Copy of Sheet1(Cody)'!base_int)) * 100))</f>
        <v>14.316895142498693</v>
      </c>
    </row>
    <row r="28" spans="1:7" ht="15.75" customHeight="1">
      <c r="A28" s="5">
        <v>1691884800</v>
      </c>
      <c r="B28" s="5">
        <v>0.99515520599999996</v>
      </c>
      <c r="C28" s="5">
        <v>0.29166575700000003</v>
      </c>
      <c r="D28" s="5">
        <v>85397787.576130003</v>
      </c>
      <c r="E28" s="5">
        <v>11490851.685988</v>
      </c>
      <c r="F28" s="19">
        <v>2.167603502348709</v>
      </c>
      <c r="G28" s="31">
        <f>IF(F28 &lt; 'Copy of Sheet1(Cody)'!ntcr, 'Copy of Sheet1(Cody)'!base_int*100, IF(F28 &gt; 'Copy of Sheet1(Cody)'!ctcr, 'Copy of Sheet1(Cody)'!upper_limit_int*100, ('Copy of Sheet1(Cody)'!base_int + ((F28 - 'Copy of Sheet1(Cody)'!ntcr) / ('Copy of Sheet1(Cody)'!ctcr - 'Copy of Sheet1(Cody)'!ntcr)) ^ 'Copy of Sheet1(Cody)'!exponent * ('Copy of Sheet1(Cody)'!upper_limit_int - 'Copy of Sheet1(Cody)'!base_int)) * 100))</f>
        <v>14.469426729298906</v>
      </c>
    </row>
    <row r="29" spans="1:7" ht="15.75" customHeight="1">
      <c r="A29" s="5">
        <v>1692316800</v>
      </c>
      <c r="B29" s="5">
        <v>0.96026506</v>
      </c>
      <c r="C29" s="5">
        <v>0.25436078299999998</v>
      </c>
      <c r="D29" s="5">
        <v>87358285.280856997</v>
      </c>
      <c r="E29" s="5">
        <v>11158844.111810001</v>
      </c>
      <c r="F29" s="19">
        <v>1.9912924334213971</v>
      </c>
      <c r="G29" s="31">
        <f>IF(F29 &lt; 'Copy of Sheet1(Cody)'!ntcr, 'Copy of Sheet1(Cody)'!base_int*100, IF(F29 &gt; 'Copy of Sheet1(Cody)'!ctcr, 'Copy of Sheet1(Cody)'!upper_limit_int*100, ('Copy of Sheet1(Cody)'!base_int + ((F29 - 'Copy of Sheet1(Cody)'!ntcr) / ('Copy of Sheet1(Cody)'!ctcr - 'Copy of Sheet1(Cody)'!ntcr)) ^ 'Copy of Sheet1(Cody)'!exponent * ('Copy of Sheet1(Cody)'!upper_limit_int - 'Copy of Sheet1(Cody)'!base_int)) * 100))</f>
        <v>10</v>
      </c>
    </row>
    <row r="30" spans="1:7" ht="15.75" customHeight="1">
      <c r="A30" s="5">
        <v>1692748800</v>
      </c>
      <c r="B30" s="5">
        <v>1.0114376389999999</v>
      </c>
      <c r="C30" s="5">
        <v>0.25838201399999999</v>
      </c>
      <c r="D30" s="5">
        <v>88588418.505392998</v>
      </c>
      <c r="E30" s="5">
        <v>11233608.255899001</v>
      </c>
      <c r="F30" s="19">
        <v>2.0376047899372391</v>
      </c>
      <c r="G30" s="31">
        <f>IF(F30 &lt; 'Copy of Sheet1(Cody)'!ntcr, 'Copy of Sheet1(Cody)'!base_int*100, IF(F30 &gt; 'Copy of Sheet1(Cody)'!ctcr, 'Copy of Sheet1(Cody)'!upper_limit_int*100, ('Copy of Sheet1(Cody)'!base_int + ((F30 - 'Copy of Sheet1(Cody)'!ntcr) / ('Copy of Sheet1(Cody)'!ctcr - 'Copy of Sheet1(Cody)'!ntcr)) ^ 'Copy of Sheet1(Cody)'!exponent * ('Copy of Sheet1(Cody)'!upper_limit_int - 'Copy of Sheet1(Cody)'!base_int)) * 100))</f>
        <v>11.002794398326378</v>
      </c>
    </row>
    <row r="31" spans="1:7" ht="15.75" customHeight="1">
      <c r="A31" s="5">
        <v>1693180800</v>
      </c>
      <c r="B31" s="5">
        <v>1.0002204210000001</v>
      </c>
      <c r="C31" s="5">
        <v>0.26325691000000001</v>
      </c>
      <c r="D31" s="5">
        <v>89168556.045582995</v>
      </c>
      <c r="E31" s="5">
        <v>11308888.062952001</v>
      </c>
      <c r="F31" s="19">
        <v>2.0757335648783881</v>
      </c>
      <c r="G31" s="31">
        <f>IF(F31 &lt; 'Copy of Sheet1(Cody)'!ntcr, 'Copy of Sheet1(Cody)'!base_int*100, IF(F31 &gt; 'Copy of Sheet1(Cody)'!ctcr, 'Copy of Sheet1(Cody)'!upper_limit_int*100, ('Copy of Sheet1(Cody)'!base_int + ((F31 - 'Copy of Sheet1(Cody)'!ntcr) / ('Copy of Sheet1(Cody)'!ctcr - 'Copy of Sheet1(Cody)'!ntcr)) ^ 'Copy of Sheet1(Cody)'!exponent * ('Copy of Sheet1(Cody)'!upper_limit_int - 'Copy of Sheet1(Cody)'!base_int)) * 100))</f>
        <v>12.01956173009035</v>
      </c>
    </row>
    <row r="32" spans="1:7" ht="15.75" customHeight="1">
      <c r="A32" s="5">
        <v>1693612800</v>
      </c>
      <c r="B32" s="5">
        <v>1.0087724950000001</v>
      </c>
      <c r="C32" s="5">
        <v>0.25525956999999999</v>
      </c>
      <c r="D32" s="5">
        <v>88795605.009120002</v>
      </c>
      <c r="E32" s="5">
        <v>11220304.329895999</v>
      </c>
      <c r="F32" s="19">
        <v>2.0200813887129132</v>
      </c>
      <c r="G32" s="31">
        <f>IF(F32 &lt; 'Copy of Sheet1(Cody)'!ntcr, 'Copy of Sheet1(Cody)'!base_int*100, IF(F32 &gt; 'Copy of Sheet1(Cody)'!ctcr, 'Copy of Sheet1(Cody)'!upper_limit_int*100, ('Copy of Sheet1(Cody)'!base_int + ((F32 - 'Copy of Sheet1(Cody)'!ntcr) / ('Copy of Sheet1(Cody)'!ctcr - 'Copy of Sheet1(Cody)'!ntcr)) ^ 'Copy of Sheet1(Cody)'!exponent * ('Copy of Sheet1(Cody)'!upper_limit_int - 'Copy of Sheet1(Cody)'!base_int)) * 100))</f>
        <v>10.53550369901102</v>
      </c>
    </row>
    <row r="33" spans="1:7" ht="15.75" customHeight="1">
      <c r="A33" s="5">
        <v>1694044800</v>
      </c>
      <c r="B33" s="5">
        <v>1.0110825999999999</v>
      </c>
      <c r="C33" s="5">
        <v>0.25773782099999998</v>
      </c>
      <c r="D33" s="5">
        <v>88635335.004443005</v>
      </c>
      <c r="E33" s="5">
        <v>11147335.949627999</v>
      </c>
      <c r="F33" s="19">
        <v>2.0493396997165521</v>
      </c>
      <c r="G33" s="31">
        <f>IF(F33 &lt; 'Copy of Sheet1(Cody)'!ntcr, 'Copy of Sheet1(Cody)'!base_int*100, IF(F33 &gt; 'Copy of Sheet1(Cody)'!ctcr, 'Copy of Sheet1(Cody)'!upper_limit_int*100, ('Copy of Sheet1(Cody)'!base_int + ((F33 - 'Copy of Sheet1(Cody)'!ntcr) / ('Copy of Sheet1(Cody)'!ctcr - 'Copy of Sheet1(Cody)'!ntcr)) ^ 'Copy of Sheet1(Cody)'!exponent * ('Copy of Sheet1(Cody)'!upper_limit_int - 'Copy of Sheet1(Cody)'!base_int)) * 100))</f>
        <v>11.315725325774723</v>
      </c>
    </row>
    <row r="34" spans="1:7" ht="15.75" customHeight="1">
      <c r="A34" s="5">
        <v>1694476800</v>
      </c>
      <c r="B34" s="5">
        <v>1.0003145659999999</v>
      </c>
      <c r="C34" s="5">
        <v>0.241551717</v>
      </c>
      <c r="D34" s="5">
        <v>87966304.094889998</v>
      </c>
      <c r="E34" s="5">
        <v>10917732.558998</v>
      </c>
      <c r="F34" s="19">
        <v>1.9462293729436191</v>
      </c>
      <c r="G34" s="31">
        <f>IF(F34 &lt; 'Copy of Sheet1(Cody)'!ntcr, 'Copy of Sheet1(Cody)'!base_int*100, IF(F34 &gt; 'Copy of Sheet1(Cody)'!ctcr, 'Copy of Sheet1(Cody)'!upper_limit_int*100, ('Copy of Sheet1(Cody)'!base_int + ((F34 - 'Copy of Sheet1(Cody)'!ntcr) / ('Copy of Sheet1(Cody)'!ctcr - 'Copy of Sheet1(Cody)'!ntcr)) ^ 'Copy of Sheet1(Cody)'!exponent * ('Copy of Sheet1(Cody)'!upper_limit_int - 'Copy of Sheet1(Cody)'!base_int)) * 100))</f>
        <v>10</v>
      </c>
    </row>
    <row r="35" spans="1:7" ht="15.75" customHeight="1">
      <c r="A35" s="5">
        <v>1694908800</v>
      </c>
      <c r="B35" s="5">
        <v>0.98964074000000002</v>
      </c>
      <c r="C35" s="5">
        <v>0.25029765399999998</v>
      </c>
      <c r="D35" s="5">
        <v>88481567.682255998</v>
      </c>
      <c r="E35" s="5">
        <v>11007757.585519999</v>
      </c>
      <c r="F35" s="19">
        <v>2.011920106438708</v>
      </c>
      <c r="G35" s="31">
        <f>IF(F35 &lt; 'Copy of Sheet1(Cody)'!ntcr, 'Copy of Sheet1(Cody)'!base_int*100, IF(F35 &gt; 'Copy of Sheet1(Cody)'!ctcr, 'Copy of Sheet1(Cody)'!upper_limit_int*100, ('Copy of Sheet1(Cody)'!base_int + ((F35 - 'Copy of Sheet1(Cody)'!ntcr) / ('Copy of Sheet1(Cody)'!ctcr - 'Copy of Sheet1(Cody)'!ntcr)) ^ 'Copy of Sheet1(Cody)'!exponent * ('Copy of Sheet1(Cody)'!upper_limit_int - 'Copy of Sheet1(Cody)'!base_int)) * 100))</f>
        <v>10.317869505032213</v>
      </c>
    </row>
    <row r="36" spans="1:7" ht="15.75" customHeight="1">
      <c r="A36" s="5">
        <v>1695340800</v>
      </c>
      <c r="B36" s="5">
        <v>0.98409037600000004</v>
      </c>
      <c r="C36" s="5">
        <v>0.245100137</v>
      </c>
      <c r="D36" s="5">
        <v>88606161.759707004</v>
      </c>
      <c r="E36" s="5">
        <v>11033661.641128</v>
      </c>
      <c r="F36" s="19">
        <v>1.9682842462194741</v>
      </c>
      <c r="G36" s="31">
        <f>IF(F36 &lt; 'Copy of Sheet1(Cody)'!ntcr, 'Copy of Sheet1(Cody)'!base_int*100, IF(F36 &gt; 'Copy of Sheet1(Cody)'!ctcr, 'Copy of Sheet1(Cody)'!upper_limit_int*100, ('Copy of Sheet1(Cody)'!base_int + ((F36 - 'Copy of Sheet1(Cody)'!ntcr) / ('Copy of Sheet1(Cody)'!ctcr - 'Copy of Sheet1(Cody)'!ntcr)) ^ 'Copy of Sheet1(Cody)'!exponent * ('Copy of Sheet1(Cody)'!upper_limit_int - 'Copy of Sheet1(Cody)'!base_int)) * 100))</f>
        <v>10</v>
      </c>
    </row>
    <row r="37" spans="1:7" ht="15.75" customHeight="1">
      <c r="A37" s="5">
        <v>1695772800</v>
      </c>
      <c r="B37" s="5">
        <v>0.98705986700000004</v>
      </c>
      <c r="C37" s="5">
        <v>0.245312382</v>
      </c>
      <c r="D37" s="5">
        <v>88888437.102937996</v>
      </c>
      <c r="E37" s="5">
        <v>11027670.346653</v>
      </c>
      <c r="F37" s="19">
        <v>1.977338236683603</v>
      </c>
      <c r="G37" s="31">
        <f>IF(F37 &lt; 'Copy of Sheet1(Cody)'!ntcr, 'Copy of Sheet1(Cody)'!base_int*100, IF(F37 &gt; 'Copy of Sheet1(Cody)'!ctcr, 'Copy of Sheet1(Cody)'!upper_limit_int*100, ('Copy of Sheet1(Cody)'!base_int + ((F37 - 'Copy of Sheet1(Cody)'!ntcr) / ('Copy of Sheet1(Cody)'!ctcr - 'Copy of Sheet1(Cody)'!ntcr)) ^ 'Copy of Sheet1(Cody)'!exponent * ('Copy of Sheet1(Cody)'!upper_limit_int - 'Copy of Sheet1(Cody)'!base_int)) * 100))</f>
        <v>10</v>
      </c>
    </row>
    <row r="38" spans="1:7" ht="15.75" customHeight="1">
      <c r="A38" s="5">
        <v>1696204800</v>
      </c>
      <c r="B38" s="5">
        <v>0.988560679</v>
      </c>
      <c r="C38" s="5">
        <v>0.265891137</v>
      </c>
      <c r="D38" s="5">
        <v>99107356.663733006</v>
      </c>
      <c r="E38" s="5">
        <v>12062179.728173001</v>
      </c>
      <c r="F38" s="19">
        <v>2.184660512629907</v>
      </c>
      <c r="G38" s="31">
        <f>IF(F38 &lt; 'Copy of Sheet1(Cody)'!ntcr, 'Copy of Sheet1(Cody)'!base_int*100, IF(F38 &gt; 'Copy of Sheet1(Cody)'!ctcr, 'Copy of Sheet1(Cody)'!upper_limit_int*100, ('Copy of Sheet1(Cody)'!base_int + ((F38 - 'Copy of Sheet1(Cody)'!ntcr) / ('Copy of Sheet1(Cody)'!ctcr - 'Copy of Sheet1(Cody)'!ntcr)) ^ 'Copy of Sheet1(Cody)'!exponent * ('Copy of Sheet1(Cody)'!upper_limit_int - 'Copy of Sheet1(Cody)'!base_int)) * 100))</f>
        <v>14.924280336797521</v>
      </c>
    </row>
    <row r="39" spans="1:7" ht="15.75" customHeight="1">
      <c r="A39" s="5">
        <v>1696636800</v>
      </c>
      <c r="B39" s="5">
        <v>0.94725131600000001</v>
      </c>
      <c r="C39" s="5">
        <v>0.26490496600000002</v>
      </c>
      <c r="D39" s="5">
        <v>107646401.632762</v>
      </c>
      <c r="E39" s="5">
        <v>12922635.345696</v>
      </c>
      <c r="F39" s="19">
        <v>2.2066757748485641</v>
      </c>
      <c r="G39" s="31">
        <f>IF(F39 &lt; 'Copy of Sheet1(Cody)'!ntcr, 'Copy of Sheet1(Cody)'!base_int*100, IF(F39 &gt; 'Copy of Sheet1(Cody)'!ctcr, 'Copy of Sheet1(Cody)'!upper_limit_int*100, ('Copy of Sheet1(Cody)'!base_int + ((F39 - 'Copy of Sheet1(Cody)'!ntcr) / ('Copy of Sheet1(Cody)'!ctcr - 'Copy of Sheet1(Cody)'!ntcr)) ^ 'Copy of Sheet1(Cody)'!exponent * ('Copy of Sheet1(Cody)'!upper_limit_int - 'Copy of Sheet1(Cody)'!base_int)) * 100))</f>
        <v>15.511353995961713</v>
      </c>
    </row>
    <row r="40" spans="1:7" ht="15.75" customHeight="1">
      <c r="A40" s="5">
        <v>1697068800</v>
      </c>
      <c r="B40" s="5">
        <v>0.94903871100000003</v>
      </c>
      <c r="C40" s="5">
        <v>0.24778382400000001</v>
      </c>
      <c r="D40" s="5">
        <v>108501558.75888801</v>
      </c>
      <c r="E40" s="5">
        <v>13036404.175441001</v>
      </c>
      <c r="F40" s="19">
        <v>2.062296533417237</v>
      </c>
      <c r="G40" s="31">
        <f>IF(F40 &lt; 'Copy of Sheet1(Cody)'!ntcr, 'Copy of Sheet1(Cody)'!base_int*100, IF(F40 &gt; 'Copy of Sheet1(Cody)'!ctcr, 'Copy of Sheet1(Cody)'!upper_limit_int*100, ('Copy of Sheet1(Cody)'!base_int + ((F40 - 'Copy of Sheet1(Cody)'!ntcr) / ('Copy of Sheet1(Cody)'!ctcr - 'Copy of Sheet1(Cody)'!ntcr)) ^ 'Copy of Sheet1(Cody)'!exponent * ('Copy of Sheet1(Cody)'!upper_limit_int - 'Copy of Sheet1(Cody)'!base_int)) * 100))</f>
        <v>11.661240891126319</v>
      </c>
    </row>
    <row r="41" spans="1:7" ht="15.75" customHeight="1">
      <c r="A41" s="5">
        <v>1697500800</v>
      </c>
      <c r="B41" s="5">
        <v>0.92045202100000001</v>
      </c>
      <c r="C41" s="5">
        <v>0.25130670500000002</v>
      </c>
      <c r="D41" s="5">
        <v>108493219.781064</v>
      </c>
      <c r="E41" s="5">
        <v>13035987.964692</v>
      </c>
      <c r="F41" s="19">
        <v>2.0915233775811641</v>
      </c>
      <c r="G41" s="31">
        <f>IF(F41 &lt; 'Copy of Sheet1(Cody)'!ntcr, 'Copy of Sheet1(Cody)'!base_int*100, IF(F41 &gt; 'Copy of Sheet1(Cody)'!ctcr, 'Copy of Sheet1(Cody)'!upper_limit_int*100, ('Copy of Sheet1(Cody)'!base_int + ((F41 - 'Copy of Sheet1(Cody)'!ntcr) / ('Copy of Sheet1(Cody)'!ctcr - 'Copy of Sheet1(Cody)'!ntcr)) ^ 'Copy of Sheet1(Cody)'!exponent * ('Copy of Sheet1(Cody)'!upper_limit_int - 'Copy of Sheet1(Cody)'!base_int)) * 100))</f>
        <v>12.440623402164377</v>
      </c>
    </row>
    <row r="42" spans="1:7" ht="15.75" customHeight="1">
      <c r="A42" s="5">
        <v>1697932800</v>
      </c>
      <c r="B42" s="5">
        <v>0.94356895900000004</v>
      </c>
      <c r="C42" s="5">
        <v>0.25848173099999999</v>
      </c>
      <c r="D42" s="5">
        <v>108890796.38084</v>
      </c>
      <c r="E42" s="5">
        <v>13088198.740243001</v>
      </c>
      <c r="F42" s="19">
        <v>2.1505084157948451</v>
      </c>
      <c r="G42" s="31">
        <f>IF(F42 &lt; 'Copy of Sheet1(Cody)'!ntcr, 'Copy of Sheet1(Cody)'!base_int*100, IF(F42 &gt; 'Copy of Sheet1(Cody)'!ctcr, 'Copy of Sheet1(Cody)'!upper_limit_int*100, ('Copy of Sheet1(Cody)'!base_int + ((F42 - 'Copy of Sheet1(Cody)'!ntcr) / ('Copy of Sheet1(Cody)'!ctcr - 'Copy of Sheet1(Cody)'!ntcr)) ^ 'Copy of Sheet1(Cody)'!exponent * ('Copy of Sheet1(Cody)'!upper_limit_int - 'Copy of Sheet1(Cody)'!base_int)) * 100))</f>
        <v>14.013557754529204</v>
      </c>
    </row>
    <row r="43" spans="1:7" ht="15.75" customHeight="1">
      <c r="A43" s="5">
        <v>1698364800</v>
      </c>
      <c r="B43" s="5">
        <v>0.93408995100000003</v>
      </c>
      <c r="C43" s="5">
        <v>0.28747463899999998</v>
      </c>
      <c r="D43" s="5">
        <v>109187314.065622</v>
      </c>
      <c r="E43" s="5">
        <v>13271730.629571</v>
      </c>
      <c r="F43" s="19">
        <v>2.365070884158603</v>
      </c>
      <c r="G43" s="31">
        <f>IF(F43 &lt; 'Copy of Sheet1(Cody)'!ntcr, 'Copy of Sheet1(Cody)'!base_int*100, IF(F43 &gt; 'Copy of Sheet1(Cody)'!ctcr, 'Copy of Sheet1(Cody)'!upper_limit_int*100, ('Copy of Sheet1(Cody)'!base_int + ((F43 - 'Copy of Sheet1(Cody)'!ntcr) / ('Copy of Sheet1(Cody)'!ctcr - 'Copy of Sheet1(Cody)'!ntcr)) ^ 'Copy of Sheet1(Cody)'!exponent * ('Copy of Sheet1(Cody)'!upper_limit_int - 'Copy of Sheet1(Cody)'!base_int)) * 100))</f>
        <v>19.735223577562749</v>
      </c>
    </row>
    <row r="44" spans="1:7" ht="15.75" customHeight="1">
      <c r="A44" s="5">
        <v>1698796800</v>
      </c>
      <c r="B44" s="5">
        <v>0.94163236299999997</v>
      </c>
      <c r="C44" s="5">
        <v>0.29324735200000002</v>
      </c>
      <c r="D44" s="5">
        <v>109532729.80627701</v>
      </c>
      <c r="E44" s="5">
        <v>13511053.013787</v>
      </c>
      <c r="F44" s="19">
        <v>2.3773263964138112</v>
      </c>
      <c r="G44" s="31">
        <f>IF(F44 &lt; 'Copy of Sheet1(Cody)'!ntcr, 'Copy of Sheet1(Cody)'!base_int*100, IF(F44 &gt; 'Copy of Sheet1(Cody)'!ctcr, 'Copy of Sheet1(Cody)'!upper_limit_int*100, ('Copy of Sheet1(Cody)'!base_int + ((F44 - 'Copy of Sheet1(Cody)'!ntcr) / ('Copy of Sheet1(Cody)'!ctcr - 'Copy of Sheet1(Cody)'!ntcr)) ^ 'Copy of Sheet1(Cody)'!exponent * ('Copy of Sheet1(Cody)'!upper_limit_int - 'Copy of Sheet1(Cody)'!base_int)) * 100))</f>
        <v>20.062037237701631</v>
      </c>
    </row>
    <row r="45" spans="1:7" ht="15.75" customHeight="1">
      <c r="A45" s="5">
        <v>1699228800</v>
      </c>
      <c r="B45" s="5">
        <v>0.94229873900000005</v>
      </c>
      <c r="C45" s="5">
        <v>0.34319257600000003</v>
      </c>
      <c r="D45" s="5">
        <v>110111998.56339</v>
      </c>
      <c r="E45" s="5">
        <v>14257675.506748</v>
      </c>
      <c r="F45" s="19">
        <v>2.6504755573650631</v>
      </c>
      <c r="G45" s="31">
        <f>IF(F45 &lt; 'Copy of Sheet1(Cody)'!ntcr, 'Copy of Sheet1(Cody)'!base_int*100, IF(F45 &gt; 'Copy of Sheet1(Cody)'!ctcr, 'Copy of Sheet1(Cody)'!upper_limit_int*100, ('Copy of Sheet1(Cody)'!base_int + ((F45 - 'Copy of Sheet1(Cody)'!ntcr) / ('Copy of Sheet1(Cody)'!ctcr - 'Copy of Sheet1(Cody)'!ntcr)) ^ 'Copy of Sheet1(Cody)'!exponent * ('Copy of Sheet1(Cody)'!upper_limit_int - 'Copy of Sheet1(Cody)'!base_int)) * 100))</f>
        <v>27.346014863068351</v>
      </c>
    </row>
    <row r="46" spans="1:7" ht="15.75" customHeight="1">
      <c r="A46" s="5">
        <v>1699660800</v>
      </c>
      <c r="B46" s="5">
        <v>0.918703728</v>
      </c>
      <c r="C46" s="5">
        <v>0.38630680299999998</v>
      </c>
      <c r="D46" s="5">
        <v>110404011.552109</v>
      </c>
      <c r="E46" s="5">
        <v>14675379.510221001</v>
      </c>
      <c r="F46" s="19">
        <v>2.9062158638804441</v>
      </c>
      <c r="G46" s="31">
        <f>IF(F46 &lt; 'Copy of Sheet1(Cody)'!ntcr, 'Copy of Sheet1(Cody)'!base_int*100, IF(F46 &gt; 'Copy of Sheet1(Cody)'!ctcr, 'Copy of Sheet1(Cody)'!upper_limit_int*100, ('Copy of Sheet1(Cody)'!base_int + ((F46 - 'Copy of Sheet1(Cody)'!ntcr) / ('Copy of Sheet1(Cody)'!ctcr - 'Copy of Sheet1(Cody)'!ntcr)) ^ 'Copy of Sheet1(Cody)'!exponent * ('Copy of Sheet1(Cody)'!upper_limit_int - 'Copy of Sheet1(Cody)'!base_int)) * 100))</f>
        <v>34.165756370145175</v>
      </c>
    </row>
    <row r="47" spans="1:7" ht="15.75" customHeight="1">
      <c r="A47" s="5">
        <v>1700092800</v>
      </c>
      <c r="B47" s="5">
        <v>0.902634151</v>
      </c>
      <c r="C47" s="5">
        <v>0.37895943599999998</v>
      </c>
      <c r="D47" s="5">
        <v>118741788.683631</v>
      </c>
      <c r="E47" s="5">
        <v>16115786.24742</v>
      </c>
      <c r="F47" s="19">
        <v>2.7921890113418351</v>
      </c>
      <c r="G47" s="31">
        <f>IF(F47 &lt; 'Copy of Sheet1(Cody)'!ntcr, 'Copy of Sheet1(Cody)'!base_int*100, IF(F47 &gt; 'Copy of Sheet1(Cody)'!ctcr, 'Copy of Sheet1(Cody)'!upper_limit_int*100, ('Copy of Sheet1(Cody)'!base_int + ((F47 - 'Copy of Sheet1(Cody)'!ntcr) / ('Copy of Sheet1(Cody)'!ctcr - 'Copy of Sheet1(Cody)'!ntcr)) ^ 'Copy of Sheet1(Cody)'!exponent * ('Copy of Sheet1(Cody)'!upper_limit_int - 'Copy of Sheet1(Cody)'!base_int)) * 100))</f>
        <v>31.125040302448937</v>
      </c>
    </row>
    <row r="48" spans="1:7" ht="15.75" customHeight="1">
      <c r="A48" s="5">
        <v>1700524800</v>
      </c>
      <c r="B48" s="5">
        <v>0.90629252800000004</v>
      </c>
      <c r="C48" s="5">
        <v>0.37958028300000002</v>
      </c>
      <c r="D48" s="5">
        <v>119592761.323443</v>
      </c>
      <c r="E48" s="5">
        <v>16366520.09506</v>
      </c>
      <c r="F48" s="19">
        <v>2.773653404892455</v>
      </c>
      <c r="G48" s="31">
        <f>IF(F48 &lt; 'Copy of Sheet1(Cody)'!ntcr, 'Copy of Sheet1(Cody)'!base_int*100, IF(F48 &gt; 'Copy of Sheet1(Cody)'!ctcr, 'Copy of Sheet1(Cody)'!upper_limit_int*100, ('Copy of Sheet1(Cody)'!base_int + ((F48 - 'Copy of Sheet1(Cody)'!ntcr) / ('Copy of Sheet1(Cody)'!ctcr - 'Copy of Sheet1(Cody)'!ntcr)) ^ 'Copy of Sheet1(Cody)'!exponent * ('Copy of Sheet1(Cody)'!upper_limit_int - 'Copy of Sheet1(Cody)'!base_int)) * 100))</f>
        <v>30.630757463798801</v>
      </c>
    </row>
    <row r="49" spans="1:7" ht="15.75" customHeight="1">
      <c r="A49" s="5">
        <v>1700956800</v>
      </c>
      <c r="B49" s="5">
        <v>0.93954871100000004</v>
      </c>
      <c r="C49" s="5">
        <v>0.39457900400000001</v>
      </c>
      <c r="D49" s="5">
        <v>121318901.77441899</v>
      </c>
      <c r="E49" s="5">
        <v>16550053.510933001</v>
      </c>
      <c r="F49" s="19">
        <v>2.892431217633292</v>
      </c>
      <c r="G49" s="31">
        <f>IF(F49 &lt; 'Copy of Sheet1(Cody)'!ntcr, 'Copy of Sheet1(Cody)'!base_int*100, IF(F49 &gt; 'Copy of Sheet1(Cody)'!ctcr, 'Copy of Sheet1(Cody)'!upper_limit_int*100, ('Copy of Sheet1(Cody)'!base_int + ((F49 - 'Copy of Sheet1(Cody)'!ntcr) / ('Copy of Sheet1(Cody)'!ctcr - 'Copy of Sheet1(Cody)'!ntcr)) ^ 'Copy of Sheet1(Cody)'!exponent * ('Copy of Sheet1(Cody)'!upper_limit_int - 'Copy of Sheet1(Cody)'!base_int)) * 100))</f>
        <v>33.798165803554461</v>
      </c>
    </row>
    <row r="50" spans="1:7" ht="15.75" customHeight="1">
      <c r="A50" s="5">
        <v>1701388800</v>
      </c>
      <c r="B50" s="5">
        <v>0.91920720300000003</v>
      </c>
      <c r="C50" s="5">
        <v>0.37563466899999998</v>
      </c>
      <c r="D50" s="5">
        <v>121397950.984301</v>
      </c>
      <c r="E50" s="5">
        <v>16615781.911307</v>
      </c>
      <c r="F50" s="19">
        <v>2.744455805852541</v>
      </c>
      <c r="G50" s="31">
        <f>IF(F50 &lt; 'Copy of Sheet1(Cody)'!ntcr, 'Copy of Sheet1(Cody)'!base_int*100, IF(F50 &gt; 'Copy of Sheet1(Cody)'!ctcr, 'Copy of Sheet1(Cody)'!upper_limit_int*100, ('Copy of Sheet1(Cody)'!base_int + ((F50 - 'Copy of Sheet1(Cody)'!ntcr) / ('Copy of Sheet1(Cody)'!ctcr - 'Copy of Sheet1(Cody)'!ntcr)) ^ 'Copy of Sheet1(Cody)'!exponent * ('Copy of Sheet1(Cody)'!upper_limit_int - 'Copy of Sheet1(Cody)'!base_int)) * 100))</f>
        <v>29.852154822734427</v>
      </c>
    </row>
    <row r="51" spans="1:7" ht="15.75" customHeight="1">
      <c r="A51" s="5">
        <v>1701820800</v>
      </c>
      <c r="B51" s="5">
        <v>0.84655607200000005</v>
      </c>
      <c r="C51" s="5">
        <v>0.42552490599999998</v>
      </c>
      <c r="D51" s="5">
        <v>121458009.175097</v>
      </c>
      <c r="E51" s="5">
        <v>16493875.378010999</v>
      </c>
      <c r="F51" s="19">
        <v>3.133490871774296</v>
      </c>
      <c r="G51" s="31">
        <f>IF(F51 &lt; 'Copy of Sheet1(Cody)'!ntcr, 'Copy of Sheet1(Cody)'!base_int*100, IF(F51 &gt; 'Copy of Sheet1(Cody)'!ctcr, 'Copy of Sheet1(Cody)'!upper_limit_int*100, ('Copy of Sheet1(Cody)'!base_int + ((F51 - 'Copy of Sheet1(Cody)'!ntcr) / ('Copy of Sheet1(Cody)'!ctcr - 'Copy of Sheet1(Cody)'!ntcr)) ^ 'Copy of Sheet1(Cody)'!exponent * ('Copy of Sheet1(Cody)'!upper_limit_int - 'Copy of Sheet1(Cody)'!base_int)) * 100))</f>
        <v>40.226423247314557</v>
      </c>
    </row>
    <row r="52" spans="1:7" ht="15.75" customHeight="1">
      <c r="A52" s="5">
        <v>1702252800</v>
      </c>
      <c r="B52" s="5">
        <v>0.92792077900000003</v>
      </c>
      <c r="C52" s="5">
        <v>0.59552525099999998</v>
      </c>
      <c r="D52" s="5">
        <v>122603749.875211</v>
      </c>
      <c r="E52" s="5">
        <v>18698779.850821</v>
      </c>
      <c r="F52" s="19">
        <v>3.904726912690534</v>
      </c>
      <c r="G52" s="31">
        <f>IF(F52 &lt; 'Copy of Sheet1(Cody)'!ntcr, 'Copy of Sheet1(Cody)'!base_int*100, IF(F52 &gt; 'Copy of Sheet1(Cody)'!ctcr, 'Copy of Sheet1(Cody)'!upper_limit_int*100, ('Copy of Sheet1(Cody)'!base_int + ((F52 - 'Copy of Sheet1(Cody)'!ntcr) / ('Copy of Sheet1(Cody)'!ctcr - 'Copy of Sheet1(Cody)'!ntcr)) ^ 'Copy of Sheet1(Cody)'!exponent * ('Copy of Sheet1(Cody)'!upper_limit_int - 'Copy of Sheet1(Cody)'!base_int)) * 100))</f>
        <v>50</v>
      </c>
    </row>
    <row r="53" spans="1:7" ht="15.75" customHeight="1">
      <c r="A53" s="5">
        <v>1702684800</v>
      </c>
      <c r="B53" s="5">
        <v>0.86460924699999997</v>
      </c>
      <c r="C53" s="5">
        <v>0.60203967700000005</v>
      </c>
      <c r="D53" s="5">
        <v>122438607.913359</v>
      </c>
      <c r="E53" s="5">
        <v>19340860.916721001</v>
      </c>
      <c r="F53" s="19">
        <v>3.811252264203004</v>
      </c>
      <c r="G53" s="31">
        <f>IF(F53 &lt; 'Copy of Sheet1(Cody)'!ntcr, 'Copy of Sheet1(Cody)'!base_int*100, IF(F53 &gt; 'Copy of Sheet1(Cody)'!ctcr, 'Copy of Sheet1(Cody)'!upper_limit_int*100, ('Copy of Sheet1(Cody)'!base_int + ((F53 - 'Copy of Sheet1(Cody)'!ntcr) / ('Copy of Sheet1(Cody)'!ctcr - 'Copy of Sheet1(Cody)'!ntcr)) ^ 'Copy of Sheet1(Cody)'!exponent * ('Copy of Sheet1(Cody)'!upper_limit_int - 'Copy of Sheet1(Cody)'!base_int)) * 100))</f>
        <v>50</v>
      </c>
    </row>
    <row r="54" spans="1:7" ht="15.75" customHeight="1">
      <c r="A54" s="5">
        <v>1703116800</v>
      </c>
      <c r="B54" s="5">
        <v>0.84417392000000002</v>
      </c>
      <c r="C54" s="5">
        <v>0.58972073300000005</v>
      </c>
      <c r="D54" s="5">
        <v>121637117.321273</v>
      </c>
      <c r="E54" s="5">
        <v>18808333.844870999</v>
      </c>
      <c r="F54" s="19">
        <v>3.8138375561782838</v>
      </c>
      <c r="G54" s="31">
        <f>IF(F54 &lt; 'Copy of Sheet1(Cody)'!ntcr, 'Copy of Sheet1(Cody)'!base_int*100, IF(F54 &gt; 'Copy of Sheet1(Cody)'!ctcr, 'Copy of Sheet1(Cody)'!upper_limit_int*100, ('Copy of Sheet1(Cody)'!base_int + ((F54 - 'Copy of Sheet1(Cody)'!ntcr) / ('Copy of Sheet1(Cody)'!ctcr - 'Copy of Sheet1(Cody)'!ntcr)) ^ 'Copy of Sheet1(Cody)'!exponent * ('Copy of Sheet1(Cody)'!upper_limit_int - 'Copy of Sheet1(Cody)'!base_int)) * 100))</f>
        <v>50</v>
      </c>
    </row>
    <row r="55" spans="1:7" ht="15.75" customHeight="1">
      <c r="A55" s="5">
        <v>1703548800</v>
      </c>
      <c r="B55" s="5">
        <v>0.82593934400000002</v>
      </c>
      <c r="C55" s="5">
        <v>0.62576449700000003</v>
      </c>
      <c r="D55" s="5">
        <v>121583443.549271</v>
      </c>
      <c r="E55" s="5">
        <v>19213848.500186998</v>
      </c>
      <c r="F55" s="19">
        <v>3.959779447381246</v>
      </c>
      <c r="G55" s="31">
        <f>IF(F55 &lt; 'Copy of Sheet1(Cody)'!ntcr, 'Copy of Sheet1(Cody)'!base_int*100, IF(F55 &gt; 'Copy of Sheet1(Cody)'!ctcr, 'Copy of Sheet1(Cody)'!upper_limit_int*100, ('Copy of Sheet1(Cody)'!base_int + ((F55 - 'Copy of Sheet1(Cody)'!ntcr) / ('Copy of Sheet1(Cody)'!ctcr - 'Copy of Sheet1(Cody)'!ntcr)) ^ 'Copy of Sheet1(Cody)'!exponent * ('Copy of Sheet1(Cody)'!upper_limit_int - 'Copy of Sheet1(Cody)'!base_int)) * 100))</f>
        <v>50</v>
      </c>
    </row>
    <row r="56" spans="1:7" ht="15.75" customHeight="1">
      <c r="A56" s="5">
        <v>1703980800</v>
      </c>
      <c r="B56" s="5">
        <v>0.82061492400000002</v>
      </c>
      <c r="C56" s="5">
        <v>0.60238319500000004</v>
      </c>
      <c r="D56" s="5">
        <v>121717175.34341399</v>
      </c>
      <c r="E56" s="5">
        <v>19206048.555514999</v>
      </c>
      <c r="F56" s="19">
        <v>3.8175671980526711</v>
      </c>
      <c r="G56" s="31">
        <f>IF(F56 &lt; 'Copy of Sheet1(Cody)'!ntcr, 'Copy of Sheet1(Cody)'!base_int*100, IF(F56 &gt; 'Copy of Sheet1(Cody)'!ctcr, 'Copy of Sheet1(Cody)'!upper_limit_int*100, ('Copy of Sheet1(Cody)'!base_int + ((F56 - 'Copy of Sheet1(Cody)'!ntcr) / ('Copy of Sheet1(Cody)'!ctcr - 'Copy of Sheet1(Cody)'!ntcr)) ^ 'Copy of Sheet1(Cody)'!exponent * ('Copy of Sheet1(Cody)'!upper_limit_int - 'Copy of Sheet1(Cody)'!base_int)) * 100))</f>
        <v>50</v>
      </c>
    </row>
    <row r="57" spans="1:7" ht="15.75" customHeight="1">
      <c r="A57" s="5">
        <v>1704412800</v>
      </c>
      <c r="B57" s="5">
        <v>0.76620659800000002</v>
      </c>
      <c r="C57" s="5">
        <v>0.56954633600000004</v>
      </c>
      <c r="D57" s="5">
        <v>121316093.503581</v>
      </c>
      <c r="E57" s="5">
        <v>18692081.88597</v>
      </c>
      <c r="F57" s="19">
        <v>3.696492288783507</v>
      </c>
      <c r="G57" s="31">
        <f>IF(F57 &lt; 'Copy of Sheet1(Cody)'!ntcr, 'Copy of Sheet1(Cody)'!base_int*100, IF(F57 &gt; 'Copy of Sheet1(Cody)'!ctcr, 'Copy of Sheet1(Cody)'!upper_limit_int*100, ('Copy of Sheet1(Cody)'!base_int + ((F57 - 'Copy of Sheet1(Cody)'!ntcr) / ('Copy of Sheet1(Cody)'!ctcr - 'Copy of Sheet1(Cody)'!ntcr)) ^ 'Copy of Sheet1(Cody)'!exponent * ('Copy of Sheet1(Cody)'!upper_limit_int - 'Copy of Sheet1(Cody)'!base_int)) * 100))</f>
        <v>50</v>
      </c>
    </row>
    <row r="58" spans="1:7" ht="15.75" customHeight="1">
      <c r="A58" s="5">
        <v>1704844800</v>
      </c>
      <c r="B58" s="5">
        <v>0.787042248</v>
      </c>
      <c r="C58" s="5">
        <v>0.51076787999999995</v>
      </c>
      <c r="D58" s="5">
        <v>121901584.528598</v>
      </c>
      <c r="E58" s="5">
        <v>18251481.253061999</v>
      </c>
      <c r="F58" s="19">
        <v>3.411417026103952</v>
      </c>
      <c r="G58" s="31">
        <f>IF(F58 &lt; 'Copy of Sheet1(Cody)'!ntcr, 'Copy of Sheet1(Cody)'!base_int*100, IF(F58 &gt; 'Copy of Sheet1(Cody)'!ctcr, 'Copy of Sheet1(Cody)'!upper_limit_int*100, ('Copy of Sheet1(Cody)'!base_int + ((F58 - 'Copy of Sheet1(Cody)'!ntcr) / ('Copy of Sheet1(Cody)'!ctcr - 'Copy of Sheet1(Cody)'!ntcr)) ^ 'Copy of Sheet1(Cody)'!exponent * ('Copy of Sheet1(Cody)'!upper_limit_int - 'Copy of Sheet1(Cody)'!base_int)) * 100))</f>
        <v>47.637787362772052</v>
      </c>
    </row>
    <row r="59" spans="1:7" ht="15.75" customHeight="1">
      <c r="A59" s="5">
        <v>1705276800</v>
      </c>
      <c r="B59" s="5">
        <v>0.75057466699999997</v>
      </c>
      <c r="C59" s="5">
        <v>0.52538760699999998</v>
      </c>
      <c r="D59" s="5">
        <v>122119741.288498</v>
      </c>
      <c r="E59" s="5">
        <v>18716730.326522</v>
      </c>
      <c r="F59" s="19">
        <v>3.427959773086366</v>
      </c>
      <c r="G59" s="31">
        <f>IF(F59 &lt; 'Copy of Sheet1(Cody)'!ntcr, 'Copy of Sheet1(Cody)'!base_int*100, IF(F59 &gt; 'Copy of Sheet1(Cody)'!ctcr, 'Copy of Sheet1(Cody)'!upper_limit_int*100, ('Copy of Sheet1(Cody)'!base_int + ((F59 - 'Copy of Sheet1(Cody)'!ntcr) / ('Copy of Sheet1(Cody)'!ctcr - 'Copy of Sheet1(Cody)'!ntcr)) ^ 'Copy of Sheet1(Cody)'!exponent * ('Copy of Sheet1(Cody)'!upper_limit_int - 'Copy of Sheet1(Cody)'!base_int)) * 100))</f>
        <v>48.078927282303098</v>
      </c>
    </row>
    <row r="60" spans="1:7" ht="15.75" customHeight="1">
      <c r="A60" s="5">
        <v>1705708800</v>
      </c>
      <c r="B60" s="5">
        <v>0.77297073199999999</v>
      </c>
      <c r="C60" s="5">
        <v>0.50155557799999995</v>
      </c>
      <c r="D60" s="5">
        <v>122435330.09005301</v>
      </c>
      <c r="E60" s="5">
        <v>18600847.607786</v>
      </c>
      <c r="F60" s="19">
        <v>3.3013615317848699</v>
      </c>
      <c r="G60" s="31">
        <f>IF(F60 &lt; 'Copy of Sheet1(Cody)'!ntcr, 'Copy of Sheet1(Cody)'!base_int*100, IF(F60 &gt; 'Copy of Sheet1(Cody)'!ctcr, 'Copy of Sheet1(Cody)'!upper_limit_int*100, ('Copy of Sheet1(Cody)'!base_int + ((F60 - 'Copy of Sheet1(Cody)'!ntcr) / ('Copy of Sheet1(Cody)'!ctcr - 'Copy of Sheet1(Cody)'!ntcr)) ^ 'Copy of Sheet1(Cody)'!exponent * ('Copy of Sheet1(Cody)'!upper_limit_int - 'Copy of Sheet1(Cody)'!base_int)) * 100))</f>
        <v>44.702974180929864</v>
      </c>
    </row>
    <row r="61" spans="1:7" ht="15.75" customHeight="1">
      <c r="A61" s="5">
        <v>1706140800</v>
      </c>
      <c r="B61" s="5">
        <v>0.81415716199999999</v>
      </c>
      <c r="C61" s="5">
        <v>0.47685090800000002</v>
      </c>
      <c r="D61" s="5">
        <v>122773959.264393</v>
      </c>
      <c r="E61" s="5">
        <v>18345422.560508002</v>
      </c>
      <c r="F61" s="19">
        <v>3.1912524097433299</v>
      </c>
      <c r="G61" s="31">
        <f>IF(F61 &lt; 'Copy of Sheet1(Cody)'!ntcr, 'Copy of Sheet1(Cody)'!base_int*100, IF(F61 &gt; 'Copy of Sheet1(Cody)'!ctcr, 'Copy of Sheet1(Cody)'!upper_limit_int*100, ('Copy of Sheet1(Cody)'!base_int + ((F61 - 'Copy of Sheet1(Cody)'!ntcr) / ('Copy of Sheet1(Cody)'!ctcr - 'Copy of Sheet1(Cody)'!ntcr)) ^ 'Copy of Sheet1(Cody)'!exponent * ('Copy of Sheet1(Cody)'!upper_limit_int - 'Copy of Sheet1(Cody)'!base_int)) * 100))</f>
        <v>41.766730926488805</v>
      </c>
    </row>
    <row r="62" spans="1:7" ht="15.75" customHeight="1">
      <c r="A62" s="5">
        <v>1706572800</v>
      </c>
      <c r="B62" s="5">
        <v>0.83508293700000003</v>
      </c>
      <c r="C62" s="5">
        <v>0.52546880799999995</v>
      </c>
      <c r="D62" s="5">
        <v>122536919.218183</v>
      </c>
      <c r="E62" s="5">
        <v>18456019.613588002</v>
      </c>
      <c r="F62" s="19">
        <v>3.488798247167288</v>
      </c>
      <c r="G62" s="31">
        <f>IF(F62 &lt; 'Copy of Sheet1(Cody)'!ntcr, 'Copy of Sheet1(Cody)'!base_int*100, IF(F62 &gt; 'Copy of Sheet1(Cody)'!ctcr, 'Copy of Sheet1(Cody)'!upper_limit_int*100, ('Copy of Sheet1(Cody)'!base_int + ((F62 - 'Copy of Sheet1(Cody)'!ntcr) / ('Copy of Sheet1(Cody)'!ctcr - 'Copy of Sheet1(Cody)'!ntcr)) ^ 'Copy of Sheet1(Cody)'!exponent * ('Copy of Sheet1(Cody)'!upper_limit_int - 'Copy of Sheet1(Cody)'!base_int)) * 100))</f>
        <v>49.701286591127683</v>
      </c>
    </row>
    <row r="63" spans="1:7" ht="15.75" customHeight="1">
      <c r="A63" s="5">
        <v>1707004800</v>
      </c>
      <c r="B63" s="5">
        <v>0.81410873699999997</v>
      </c>
      <c r="C63" s="5">
        <v>0.512337457</v>
      </c>
      <c r="D63" s="5">
        <v>122752097.425703</v>
      </c>
      <c r="E63" s="5">
        <v>18647933.324480999</v>
      </c>
      <c r="F63" s="19">
        <v>3.3725183559047962</v>
      </c>
      <c r="G63" s="31">
        <f>IF(F63 &lt; 'Copy of Sheet1(Cody)'!ntcr, 'Copy of Sheet1(Cody)'!base_int*100, IF(F63 &gt; 'Copy of Sheet1(Cody)'!ctcr, 'Copy of Sheet1(Cody)'!upper_limit_int*100, ('Copy of Sheet1(Cody)'!base_int + ((F63 - 'Copy of Sheet1(Cody)'!ntcr) / ('Copy of Sheet1(Cody)'!ctcr - 'Copy of Sheet1(Cody)'!ntcr)) ^ 'Copy of Sheet1(Cody)'!exponent * ('Copy of Sheet1(Cody)'!upper_limit_int - 'Copy of Sheet1(Cody)'!base_int)) * 100))</f>
        <v>46.600489490794573</v>
      </c>
    </row>
    <row r="64" spans="1:7" ht="15.75" customHeight="1">
      <c r="A64" s="5">
        <v>1707436800</v>
      </c>
      <c r="B64" s="5">
        <v>0.814750368</v>
      </c>
      <c r="C64" s="5">
        <v>0.52854009899999999</v>
      </c>
      <c r="D64" s="5">
        <v>122981239.680775</v>
      </c>
      <c r="E64" s="5">
        <v>18781621.740956001</v>
      </c>
      <c r="F64" s="19">
        <v>3.4608575070105192</v>
      </c>
      <c r="G64" s="31">
        <f>IF(F64 &lt; 'Copy of Sheet1(Cody)'!ntcr, 'Copy of Sheet1(Cody)'!base_int*100, IF(F64 &gt; 'Copy of Sheet1(Cody)'!ctcr, 'Copy of Sheet1(Cody)'!upper_limit_int*100, ('Copy of Sheet1(Cody)'!base_int + ((F64 - 'Copy of Sheet1(Cody)'!ntcr) / ('Copy of Sheet1(Cody)'!ctcr - 'Copy of Sheet1(Cody)'!ntcr)) ^ 'Copy of Sheet1(Cody)'!exponent * ('Copy of Sheet1(Cody)'!upper_limit_int - 'Copy of Sheet1(Cody)'!base_int)) * 100))</f>
        <v>48.956200186947186</v>
      </c>
    </row>
    <row r="65" spans="1:7" ht="15.75" customHeight="1">
      <c r="A65" s="5">
        <v>1707868800</v>
      </c>
      <c r="B65" s="5">
        <v>0.74515491499999997</v>
      </c>
      <c r="C65" s="5">
        <v>0.54552578200000001</v>
      </c>
      <c r="D65" s="5">
        <v>123138087.455107</v>
      </c>
      <c r="E65" s="5">
        <v>19266517.901308</v>
      </c>
      <c r="F65" s="19">
        <v>3.4866186924400671</v>
      </c>
      <c r="G65" s="31">
        <f>IF(F65 &lt; 'Copy of Sheet1(Cody)'!ntcr, 'Copy of Sheet1(Cody)'!base_int*100, IF(F65 &gt; 'Copy of Sheet1(Cody)'!ctcr, 'Copy of Sheet1(Cody)'!upper_limit_int*100, ('Copy of Sheet1(Cody)'!base_int + ((F65 - 'Copy of Sheet1(Cody)'!ntcr) / ('Copy of Sheet1(Cody)'!ctcr - 'Copy of Sheet1(Cody)'!ntcr)) ^ 'Copy of Sheet1(Cody)'!exponent * ('Copy of Sheet1(Cody)'!upper_limit_int - 'Copy of Sheet1(Cody)'!base_int)) * 100))</f>
        <v>49.643165131735124</v>
      </c>
    </row>
    <row r="66" spans="1:7" ht="15.75" customHeight="1">
      <c r="A66" s="5">
        <v>1708300800</v>
      </c>
      <c r="B66" s="5">
        <v>0.78248754300000001</v>
      </c>
      <c r="C66" s="5">
        <v>0.61913637899999996</v>
      </c>
      <c r="D66" s="5">
        <v>123045697.30475201</v>
      </c>
      <c r="E66" s="5">
        <v>19984852.094259001</v>
      </c>
      <c r="F66" s="19">
        <v>3.811990557722408</v>
      </c>
      <c r="G66" s="31">
        <f>IF(F66 &lt; 'Copy of Sheet1(Cody)'!ntcr, 'Copy of Sheet1(Cody)'!base_int*100, IF(F66 &gt; 'Copy of Sheet1(Cody)'!ctcr, 'Copy of Sheet1(Cody)'!upper_limit_int*100, ('Copy of Sheet1(Cody)'!base_int + ((F66 - 'Copy of Sheet1(Cody)'!ntcr) / ('Copy of Sheet1(Cody)'!ctcr - 'Copy of Sheet1(Cody)'!ntcr)) ^ 'Copy of Sheet1(Cody)'!exponent * ('Copy of Sheet1(Cody)'!upper_limit_int - 'Copy of Sheet1(Cody)'!base_int)) * 100))</f>
        <v>50</v>
      </c>
    </row>
    <row r="67" spans="1:7" ht="15.75" customHeight="1">
      <c r="A67" s="5">
        <v>1708732800</v>
      </c>
      <c r="B67" s="5">
        <v>0.75628180899999997</v>
      </c>
      <c r="C67" s="5">
        <v>0.58425329999999998</v>
      </c>
      <c r="D67" s="5">
        <v>122781358.50918201</v>
      </c>
      <c r="E67" s="5">
        <v>19972229.895773999</v>
      </c>
      <c r="F67" s="19">
        <v>3.591757868892318</v>
      </c>
      <c r="G67" s="31">
        <f>IF(F67 &lt; 'Copy of Sheet1(Cody)'!ntcr, 'Copy of Sheet1(Cody)'!base_int*100, IF(F67 &gt; 'Copy of Sheet1(Cody)'!ctcr, 'Copy of Sheet1(Cody)'!upper_limit_int*100, ('Copy of Sheet1(Cody)'!base_int + ((F67 - 'Copy of Sheet1(Cody)'!ntcr) / ('Copy of Sheet1(Cody)'!ctcr - 'Copy of Sheet1(Cody)'!ntcr)) ^ 'Copy of Sheet1(Cody)'!exponent * ('Copy of Sheet1(Cody)'!upper_limit_int - 'Copy of Sheet1(Cody)'!base_int)) * 100))</f>
        <v>50</v>
      </c>
    </row>
    <row r="68" spans="1:7" ht="15.75" customHeight="1">
      <c r="A68" s="5">
        <v>1709164800</v>
      </c>
      <c r="B68" s="5">
        <v>0.76100984800000004</v>
      </c>
      <c r="C68" s="5">
        <v>0.63140794899999997</v>
      </c>
      <c r="D68" s="5">
        <v>121827657.723869</v>
      </c>
      <c r="E68" s="5">
        <v>19761484.479814999</v>
      </c>
      <c r="F68" s="19">
        <v>3.8925694865420488</v>
      </c>
      <c r="G68" s="31">
        <f>IF(F68 &lt; 'Copy of Sheet1(Cody)'!ntcr, 'Copy of Sheet1(Cody)'!base_int*100, IF(F68 &gt; 'Copy of Sheet1(Cody)'!ctcr, 'Copy of Sheet1(Cody)'!upper_limit_int*100, ('Copy of Sheet1(Cody)'!base_int + ((F68 - 'Copy of Sheet1(Cody)'!ntcr) / ('Copy of Sheet1(Cody)'!ctcr - 'Copy of Sheet1(Cody)'!ntcr)) ^ 'Copy of Sheet1(Cody)'!exponent * ('Copy of Sheet1(Cody)'!upper_limit_int - 'Copy of Sheet1(Cody)'!base_int)) * 100))</f>
        <v>50</v>
      </c>
    </row>
    <row r="69" spans="1:7" ht="15.75" customHeight="1">
      <c r="A69" s="5">
        <v>1709596800</v>
      </c>
      <c r="B69" s="5">
        <v>0.789070524</v>
      </c>
      <c r="C69" s="5">
        <v>0.77226953499999995</v>
      </c>
      <c r="D69" s="5">
        <v>121763553.37284499</v>
      </c>
      <c r="E69" s="5">
        <v>21149307.273543999</v>
      </c>
      <c r="F69" s="19">
        <v>4.4462110047842396</v>
      </c>
      <c r="G69" s="31">
        <f>IF(F69 &lt; 'Copy of Sheet1(Cody)'!ntcr, 'Copy of Sheet1(Cody)'!base_int*100, IF(F69 &gt; 'Copy of Sheet1(Cody)'!ctcr, 'Copy of Sheet1(Cody)'!upper_limit_int*100, ('Copy of Sheet1(Cody)'!base_int + ((F69 - 'Copy of Sheet1(Cody)'!ntcr) / ('Copy of Sheet1(Cody)'!ctcr - 'Copy of Sheet1(Cody)'!ntcr)) ^ 'Copy of Sheet1(Cody)'!exponent * ('Copy of Sheet1(Cody)'!upper_limit_int - 'Copy of Sheet1(Cody)'!base_int)) * 100))</f>
        <v>50</v>
      </c>
    </row>
    <row r="70" spans="1:7" ht="15.75" customHeight="1">
      <c r="A70" s="5">
        <v>1710028800</v>
      </c>
      <c r="B70" s="5">
        <v>0.73002404499999995</v>
      </c>
      <c r="C70" s="5">
        <v>0.74497460800000004</v>
      </c>
      <c r="D70" s="5">
        <v>121179818.553284</v>
      </c>
      <c r="E70" s="5">
        <v>21078844.927457001</v>
      </c>
      <c r="F70" s="19">
        <v>4.2827720463302903</v>
      </c>
      <c r="G70" s="31">
        <f>IF(F70 &lt; 'Copy of Sheet1(Cody)'!ntcr, 'Copy of Sheet1(Cody)'!base_int*100, IF(F70 &gt; 'Copy of Sheet1(Cody)'!ctcr, 'Copy of Sheet1(Cody)'!upper_limit_int*100, ('Copy of Sheet1(Cody)'!base_int + ((F70 - 'Copy of Sheet1(Cody)'!ntcr) / ('Copy of Sheet1(Cody)'!ctcr - 'Copy of Sheet1(Cody)'!ntcr)) ^ 'Copy of Sheet1(Cody)'!exponent * ('Copy of Sheet1(Cody)'!upper_limit_int - 'Copy of Sheet1(Cody)'!base_int)) * 100))</f>
        <v>50</v>
      </c>
    </row>
    <row r="71" spans="1:7" ht="15.75" customHeight="1">
      <c r="A71" s="5">
        <v>1710460800</v>
      </c>
      <c r="B71" s="5">
        <v>0.748930231</v>
      </c>
      <c r="C71" s="5">
        <v>0.75055009800000005</v>
      </c>
      <c r="D71" s="5">
        <v>121527213.400243</v>
      </c>
      <c r="E71" s="5">
        <v>21905805.246486999</v>
      </c>
      <c r="F71" s="19">
        <v>4.1638397174122082</v>
      </c>
      <c r="G71" s="31">
        <f>IF(F71 &lt; 'Copy of Sheet1(Cody)'!ntcr, 'Copy of Sheet1(Cody)'!base_int*100, IF(F71 &gt; 'Copy of Sheet1(Cody)'!ctcr, 'Copy of Sheet1(Cody)'!upper_limit_int*100, ('Copy of Sheet1(Cody)'!base_int + ((F71 - 'Copy of Sheet1(Cody)'!ntcr) / ('Copy of Sheet1(Cody)'!ctcr - 'Copy of Sheet1(Cody)'!ntcr)) ^ 'Copy of Sheet1(Cody)'!exponent * ('Copy of Sheet1(Cody)'!upper_limit_int - 'Copy of Sheet1(Cody)'!base_int)) * 100))</f>
        <v>50</v>
      </c>
    </row>
    <row r="72" spans="1:7" ht="15.75" customHeight="1">
      <c r="A72" s="5">
        <v>1710892800</v>
      </c>
      <c r="B72" s="5">
        <v>0.74445324499999999</v>
      </c>
      <c r="C72" s="5">
        <v>0.58601935100000002</v>
      </c>
      <c r="D72" s="5">
        <v>121702555.656489</v>
      </c>
      <c r="E72" s="5">
        <v>21039492.646758001</v>
      </c>
      <c r="F72" s="19">
        <v>3.3898180853637099</v>
      </c>
      <c r="G72" s="31">
        <f>IF(F72 &lt; 'Copy of Sheet1(Cody)'!ntcr, 'Copy of Sheet1(Cody)'!base_int*100, IF(F72 &gt; 'Copy of Sheet1(Cody)'!ctcr, 'Copy of Sheet1(Cody)'!upper_limit_int*100, ('Copy of Sheet1(Cody)'!base_int + ((F72 - 'Copy of Sheet1(Cody)'!ntcr) / ('Copy of Sheet1(Cody)'!ctcr - 'Copy of Sheet1(Cody)'!ntcr)) ^ 'Copy of Sheet1(Cody)'!exponent * ('Copy of Sheet1(Cody)'!upper_limit_int - 'Copy of Sheet1(Cody)'!base_int)) * 100))</f>
        <v>47.061815609698932</v>
      </c>
    </row>
    <row r="73" spans="1:7" ht="15.75" customHeight="1">
      <c r="A73" s="5">
        <v>1711324800</v>
      </c>
      <c r="B73" s="5">
        <v>0.84344463999999997</v>
      </c>
      <c r="C73" s="5">
        <v>0.64602479000000002</v>
      </c>
      <c r="D73" s="5">
        <v>122081629.39009</v>
      </c>
      <c r="E73" s="5">
        <v>20759554.260294002</v>
      </c>
      <c r="F73" s="19">
        <v>3.799106570435284</v>
      </c>
      <c r="G73" s="31">
        <f>IF(F73 &lt; 'Copy of Sheet1(Cody)'!ntcr, 'Copy of Sheet1(Cody)'!base_int*100, IF(F73 &gt; 'Copy of Sheet1(Cody)'!ctcr, 'Copy of Sheet1(Cody)'!upper_limit_int*100, ('Copy of Sheet1(Cody)'!base_int + ((F73 - 'Copy of Sheet1(Cody)'!ntcr) / ('Copy of Sheet1(Cody)'!ctcr - 'Copy of Sheet1(Cody)'!ntcr)) ^ 'Copy of Sheet1(Cody)'!exponent * ('Copy of Sheet1(Cody)'!upper_limit_int - 'Copy of Sheet1(Cody)'!base_int)) * 100))</f>
        <v>50</v>
      </c>
    </row>
    <row r="74" spans="1:7" ht="15.75" customHeight="1">
      <c r="A74" s="5">
        <v>1711756800</v>
      </c>
      <c r="B74" s="5">
        <v>0.90010471000000003</v>
      </c>
      <c r="C74" s="5">
        <v>0.66424389900000003</v>
      </c>
      <c r="D74" s="5">
        <v>126216650.003401</v>
      </c>
      <c r="E74" s="5">
        <v>21837799.342183001</v>
      </c>
      <c r="F74" s="19">
        <v>3.839152398246946</v>
      </c>
      <c r="G74" s="31">
        <f>IF(F74 &lt; 'Copy of Sheet1(Cody)'!ntcr, 'Copy of Sheet1(Cody)'!base_int*100, IF(F74 &gt; 'Copy of Sheet1(Cody)'!ctcr, 'Copy of Sheet1(Cody)'!upper_limit_int*100, ('Copy of Sheet1(Cody)'!base_int + ((F74 - 'Copy of Sheet1(Cody)'!ntcr) / ('Copy of Sheet1(Cody)'!ctcr - 'Copy of Sheet1(Cody)'!ntcr)) ^ 'Copy of Sheet1(Cody)'!exponent * ('Copy of Sheet1(Cody)'!upper_limit_int - 'Copy of Sheet1(Cody)'!base_int)) * 100))</f>
        <v>50</v>
      </c>
    </row>
    <row r="75" spans="1:7" ht="15.75" customHeight="1"/>
    <row r="76" spans="1:7" ht="15.75" customHeight="1"/>
    <row r="77" spans="1:7" ht="15.75" customHeight="1"/>
    <row r="78" spans="1:7" ht="15.75" customHeight="1"/>
    <row r="79" spans="1:7" ht="15.75" customHeight="1"/>
    <row r="80" spans="1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45</vt:i4>
      </vt:variant>
    </vt:vector>
  </HeadingPairs>
  <TitlesOfParts>
    <vt:vector size="56" baseType="lpstr">
      <vt:lpstr>Discounted Int Model_iUSD</vt:lpstr>
      <vt:lpstr>v2_Algo_int_model_May24-Pr</vt:lpstr>
      <vt:lpstr>Visual</vt:lpstr>
      <vt:lpstr>v1_Algo_int_model_Jan23-Ap</vt:lpstr>
      <vt:lpstr>Discounted Int Model_iUSD_1</vt:lpstr>
      <vt:lpstr>Discounted Int Model_iBTC</vt:lpstr>
      <vt:lpstr>Discounted Int Model_iETH</vt:lpstr>
      <vt:lpstr>Epoch</vt:lpstr>
      <vt:lpstr>Copy of Sheet1(Cody)</vt:lpstr>
      <vt:lpstr>Daily</vt:lpstr>
      <vt:lpstr>Chart1</vt:lpstr>
      <vt:lpstr>'Copy of Sheet1(Cody)'!base_int</vt:lpstr>
      <vt:lpstr>Daily!base_int</vt:lpstr>
      <vt:lpstr>'Discounted Int Model_iBTC'!base_int</vt:lpstr>
      <vt:lpstr>'Discounted Int Model_iETH'!base_int</vt:lpstr>
      <vt:lpstr>'Discounted Int Model_iUSD'!base_int</vt:lpstr>
      <vt:lpstr>'Discounted Int Model_iUSD_1'!base_int</vt:lpstr>
      <vt:lpstr>'v1_Algo_int_model_Jan23-Ap'!base_int</vt:lpstr>
      <vt:lpstr>'v2_Algo_int_model_May24-Pr'!base_int</vt:lpstr>
      <vt:lpstr>base_int</vt:lpstr>
      <vt:lpstr>'Copy of Sheet1(Cody)'!ctcr</vt:lpstr>
      <vt:lpstr>Daily!ctcr</vt:lpstr>
      <vt:lpstr>'Discounted Int Model_iBTC'!ctcr</vt:lpstr>
      <vt:lpstr>'Discounted Int Model_iETH'!ctcr</vt:lpstr>
      <vt:lpstr>'Discounted Int Model_iUSD'!ctcr</vt:lpstr>
      <vt:lpstr>'Discounted Int Model_iUSD_1'!ctcr</vt:lpstr>
      <vt:lpstr>'v1_Algo_int_model_Jan23-Ap'!ctcr</vt:lpstr>
      <vt:lpstr>'v2_Algo_int_model_May24-Pr'!ctcr</vt:lpstr>
      <vt:lpstr>ctcr</vt:lpstr>
      <vt:lpstr>'Copy of Sheet1(Cody)'!exponent</vt:lpstr>
      <vt:lpstr>Daily!exponent</vt:lpstr>
      <vt:lpstr>'Discounted Int Model_iBTC'!exponent</vt:lpstr>
      <vt:lpstr>'Discounted Int Model_iETH'!exponent</vt:lpstr>
      <vt:lpstr>'Discounted Int Model_iUSD'!exponent</vt:lpstr>
      <vt:lpstr>'Discounted Int Model_iUSD_1'!exponent</vt:lpstr>
      <vt:lpstr>'v1_Algo_int_model_Jan23-Ap'!exponent</vt:lpstr>
      <vt:lpstr>'v2_Algo_int_model_May24-Pr'!exponent</vt:lpstr>
      <vt:lpstr>exponent</vt:lpstr>
      <vt:lpstr>'Copy of Sheet1(Cody)'!ntcr</vt:lpstr>
      <vt:lpstr>Daily!ntcr</vt:lpstr>
      <vt:lpstr>'Discounted Int Model_iBTC'!ntcr</vt:lpstr>
      <vt:lpstr>'Discounted Int Model_iETH'!ntcr</vt:lpstr>
      <vt:lpstr>'Discounted Int Model_iUSD'!ntcr</vt:lpstr>
      <vt:lpstr>'Discounted Int Model_iUSD_1'!ntcr</vt:lpstr>
      <vt:lpstr>'v1_Algo_int_model_Jan23-Ap'!ntcr</vt:lpstr>
      <vt:lpstr>'v2_Algo_int_model_May24-Pr'!ntcr</vt:lpstr>
      <vt:lpstr>ntcr</vt:lpstr>
      <vt:lpstr>'Copy of Sheet1(Cody)'!upper_limit_int</vt:lpstr>
      <vt:lpstr>Daily!upper_limit_int</vt:lpstr>
      <vt:lpstr>'Discounted Int Model_iBTC'!upper_limit_int</vt:lpstr>
      <vt:lpstr>'Discounted Int Model_iETH'!upper_limit_int</vt:lpstr>
      <vt:lpstr>'Discounted Int Model_iUSD'!upper_limit_int</vt:lpstr>
      <vt:lpstr>'Discounted Int Model_iUSD_1'!upper_limit_int</vt:lpstr>
      <vt:lpstr>'v1_Algo_int_model_Jan23-Ap'!upper_limit_int</vt:lpstr>
      <vt:lpstr>'v2_Algo_int_model_May24-Pr'!upper_limit_int</vt:lpstr>
      <vt:lpstr>upper_limit_int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Advait Rane</cp:lastModifiedBy>
  <dcterms:modified xsi:type="dcterms:W3CDTF">2024-10-02T08:43:11Z</dcterms:modified>
</cp:coreProperties>
</file>