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<sst xmlns="http://schemas.openxmlformats.org/spreadsheetml/2006/main" count="233" uniqueCount="233">
  <si>
    <t>result</t>
  </si>
  <si>
    <t>number index</t>
  </si>
  <si>
    <t>input</t>
  </si>
  <si>
    <t>winning numbers</t>
  </si>
  <si>
    <t>owned numbers</t>
  </si>
  <si>
    <t>single winning numbers</t>
  </si>
  <si>
    <t>replace matches</t>
  </si>
  <si>
    <t>length</t>
  </si>
  <si>
    <t>original length</t>
  </si>
  <si>
    <t>points</t>
  </si>
  <si>
    <t>Card   1: 75 68 35 36 86 83 30 11 14 59 | 86 25 63 57 59 91 68 14 72 32 36 74 66 44 30 28 11 35 75 34 55 83 69 56 38</t>
  </si>
  <si>
    <t>Card   2: 49 62 66 89 53 16 59 19 58 99 | 99 29 21 59 53 66  1 77 15 92 98 23  9 49 75  4 16 12 62 89 58 82 19 60 14</t>
  </si>
  <si>
    <t>Card   3: 37 77  5 90 41 15 46 27 38 53 | 47 27 41 90 77 53 65 50 69 72 37 91  9 31 67 11 46 56 85 49 15 20 40  5 38</t>
  </si>
  <si>
    <t>Card   4: 97 24 29 70 37 95 83 78 66 19 | 24 44 21 29 39 51 78 79 66 97 19 88 89 35 83 95 84 70  6 34 62 32 37 72 80</t>
  </si>
  <si>
    <t>Card   5: 41 58 67 35 33 36 73 70 64 55 | 93 29 77 60 56 35 68 53  2 55  3 92 81 78  8 30 87 73 64 85 16 20 33  5 66</t>
  </si>
  <si>
    <t>Card   6: 25 72 59 52 79  4 17 15 69 41 | 98 84 36 15 71 67 53 34 26 48 43 90 94 89 85 81 45 29 47 75  7 82 27 19 96</t>
  </si>
  <si>
    <t>Card   7: 12 52 49 53 59 96 72  2 56 66 | 83 68 10 33 44 53 79 20 71 92 11 48 81 84 26 14 27 36 93 97 12 90 99 31 35</t>
  </si>
  <si>
    <t>Card   8: 53 46 23 30 11 20 64 81  7 18 | 58 46 97  6  8 53 75 18 33 64 23 73 11 10 20 44 86 67  4 68 30 81  7 91 15</t>
  </si>
  <si>
    <t>Card   9: 51 31 21 26 16 92 37 66  2 56 | 90  1 21 65 76 73 37 61 74 18 70 68 16  2 92 93 26 66 41 51 87 31 56 39 78</t>
  </si>
  <si>
    <t>Card  10: 97 65 81 32 36  9 35  5 60 29 | 92 80  6 29 20 30 85 11 60 10  7 62 36 70 17 43 79 72 89 34 97 32 35 77 39</t>
  </si>
  <si>
    <t>Card  11: 10 11 97 96 33 18 79 46 51 80 | 73 16 58 18 97 11 79 52 46 33 56 96 92 51 37  5 29  6 61 80 90 66 10 34 38</t>
  </si>
  <si>
    <t>Card  12: 66 26 81 28 20  1 59 11 70  9 | 81 72  5 27 26 97 78 16 94 62 47 75 43 37  1 25 44 60 51 55  7 63 87 12 93</t>
  </si>
  <si>
    <t>Card  13: 44 56 25 36 35 12  2 28 19 22 | 31  2 14 22 12 89 36 61 30 15 68 99  7 35 39 74 67 52 25 84 18 58 77 81 80</t>
  </si>
  <si>
    <t>Card  14: 69 28  5 99 31 46 84 26 66 37 | 21 15  5 69 35  2 85 44 58 90 27 94 86 50  9 97 24 84 30 18 28 99 36 37 59</t>
  </si>
  <si>
    <t>Card  15: 56 78 61 36 25 16 92 32 29 97 | 61  3 85 49 36 29 79 56 44 50 60 78 15 54 77 16 21 32 10 17 97  2 92  6 37</t>
  </si>
  <si>
    <t>Card  16: 16 43 91 36 27 19 49 70 79 68 | 40 51 26 95 10 44 90 12 88 85 86 34 94 32 41 81 66 17 87 53 83 72 18 14 45</t>
  </si>
  <si>
    <t>Card  17: 66 49 60 87  9 35 86 80 40 26 | 48  1 82 34 53 78 30  4 86 22 97 26 54  2 49 88 23 94 13 90 32 98 38 51 25</t>
  </si>
  <si>
    <t>Card  18:  7  1 88 50 42 51 60 58 21 66 | 29 53 16 52 77 99 98 54 70 97 17 96 15 91 40 87 45 72 75 11  2 32 81 26 82</t>
  </si>
  <si>
    <t>Card  19: 35 56 44 99 24 79 78  6 41 23 | 44 85 63 65 75 95 38  6 86 42 62 56 71 34  9 43 50 46 15 66 23 72 45 87 79</t>
  </si>
  <si>
    <t>Card  20: 90 42 20 45 98 86  1 13  9 25 |  8 93 14 29 23 59 61 62 85 15 72 89 21 91 92 66  4 90 31 10  5 87 79 47 11</t>
  </si>
  <si>
    <t>Card  21: 10 51  4 33 77 26 53 60 15 17 | 50 40 37 48 32 69 68 62 89 17  1 80 14 88  5 27 61 51 11 21 59 96 49 94 34</t>
  </si>
  <si>
    <t>Card  22: 12 68 81 66 61 20 28 64 62 44 | 42 23 53 48 13 88 70 50  3 80 95 25 22 99 55 30 26 78 47  9 27 73 92 56 15</t>
  </si>
  <si>
    <t>Card  23: 14 79 23 60 16 55 83 45 58 52 | 61 91  4 33 84  2 13 44 17 54 65 29 42 88 66 81 74 10 22 92 15 30  8 28  3</t>
  </si>
  <si>
    <t>Card  24: 38 11 15 57 50 47 31 98 33 96 | 34 64 52 67 49 24 63 54 51 92 29 22 41 73 17 84 12 53 32 71 28 86  2 75  8</t>
  </si>
  <si>
    <t>Card  25: 57 58 44 15 71 31 22 24 14 48 | 99 31 44 24 60 14 16  2 19 48 58 55 71 15 50 22 85 96 34 68 28  4 69 79 57</t>
  </si>
  <si>
    <t>Card  26: 44  4 24 52 21 81 69 38 32 55 | 22 52 44 62 15 55 34 79 41 81 61 21 27 43 40 51 24  4 23 69 75 31 32 38 92</t>
  </si>
  <si>
    <t>Card  27: 92 48 63 57 82 29 58  3 31 32 | 90 34 49 20 48 45 29 74 58 76 32  9  3 63 31 84 92 57 40 79  8 78 77 82 88</t>
  </si>
  <si>
    <t>Card  28: 88 63 12 31 87 27 21 40  4 26 | 19 12 14 87 66 47 85 42 86 10 56 91 29 98 97 37 21  6 30 82 34 80 23 63 89</t>
  </si>
  <si>
    <t>Card  29: 50 25 33 31 26 99  2 95 67 45 | 14 90  8 51 27 11 43 61 64 74 16 84 76 19 17 23 53 81 42 38 66 32 88 18 22</t>
  </si>
  <si>
    <t>Card  30: 80 85 86 93 12 35 79 43 95 32 | 47  7 67 93 76 16 95 86 45 23 18 70 30 32 90 12 43 79 24 80 48 10 85 60 35</t>
  </si>
  <si>
    <t>Card  31: 24 89 26 13 42 65 20 88 57 64 | 98  6  4 96 26 56 86 44 28 10 77 64 16 20 65 18 41 89 90 38 48 72 24 36 85</t>
  </si>
  <si>
    <t>Card  32:  9 81 55 58 34 49 46 71 70 15 | 45 49 92 99 17 10 85 61 28 78 94 48 88 62 80 63  1  3 95 24 69 11 82 33 50</t>
  </si>
  <si>
    <t>Card  33: 59 31  3 85 81 20 91 33 16 39 | 24  3 89 45 74 93 78 19 96 73 57  8 75 59 88 87 20 13 32 15 42 61 69 39 23</t>
  </si>
  <si>
    <t>Card  34: 11  6 74 83 98 71 26 82 97 84 | 93 66 76 82  2 89 16 98 11 80 83 20  6 26 84 32 13 21 97  3 78 74  9 71 43</t>
  </si>
  <si>
    <t>Card  35: 42 24 70 48  3 14 50 17 67  5 | 24 50 67 10 70 63 61 96 48  4 34 65 11 43 14 44 55 52 33 20 30 17 22  6  5</t>
  </si>
  <si>
    <t>Card  36: 18 11 66 31 93 88 90  8 39  7 | 13 54 16 74  8 68 93 31 90 28 41 18 66 30 55 81  7 29 88  6 39 12 11 65 47</t>
  </si>
  <si>
    <t>Card  37: 33 55  7 62 42 46 58 32 12 65 | 48 10 28 73 20 54 99 90 75 45 64 94 89 62 47 33 78 26 12  4 44 63 40 65 76</t>
  </si>
  <si>
    <t>Card  38: 95 27 45 14  7 23 73 22 36 86 | 67 53 10  6 12 46 48 16 62 61 51 85 74 80 56 20 52  5 79 92 69 41 26 13 64</t>
  </si>
  <si>
    <t>Card  39: 16 62 77 88 59  6 80 63 99 79 | 11  9 15  6 58 59  3 76 93 38 25 78 79 67 99 62 98  2 16 46 92 19 75 94 18</t>
  </si>
  <si>
    <t>Card  40: 13 64 53 78 88 10 39 47 69 81 | 63  2 55 89 60 86 65 79 24 47 11 49 62 74 30 43 54 57 83 35 90 33 45 34  3</t>
  </si>
  <si>
    <t>Card  41:  5 49 44 54 38 69 73 71 35 88 | 46 92 90  8 45 57 40 47 74 55 81 33 26 83 18 16 25 51 76 52 14  6 98  9 34</t>
  </si>
  <si>
    <t>Card  42: 46 12 17 64 79  8  4 62 37 89 | 26 99 14 51  8 66 60 80 52 79 23 44  6 89 30 55 73 36 25 92 35 15 63 62 42</t>
  </si>
  <si>
    <t>Card  43: 68 59  4 90 73 88 28 83 82 64 | 62 33 56 45 95 26 23 84 87 44 46 13 91 22 41 12 29 96 19 49 14 16 52  1 20</t>
  </si>
  <si>
    <t>Card  44: 76 13 98 40 54 14 72 71 83 55 | 86 75 68 16 62 15 79 35 23 34 39 18 99 47 42  1 29 92 70 94 37 21 90 36 65</t>
  </si>
  <si>
    <t>Card  45: 67 28 87 93  3 22 49 34 43 37 | 53 64 46 19 92 88 71  8 98 52 81 17 54 21 94  7 77 15 20 47 69 37 90 91 42</t>
  </si>
  <si>
    <t>Card  46: 24 41 12 39 95 69 16 56 30 15 | 81 98 34  4 52 48 66 57 71 72 60 51  7 11 14 65 31 73 97 68 18 67 80 90 74</t>
  </si>
  <si>
    <t>Card  47: 21 15 77 16 94 82 18 23 60 39 | 29 44 57 39 74 21 16 77 47  4 60 82 31  8 37 75 15 18 94 90 23 89 12 58 13</t>
  </si>
  <si>
    <t>Card  48: 25 90 68 93 10 60 30 80 82 67 | 82 96 61 56 83 50 63 57 25 70 86 80 93 30 34  3 79 67 68 49 53 39 90 60 10</t>
  </si>
  <si>
    <t>Card  49: 60 21 29 41 63 24 98 37 15 54 | 42 24 17 89 37 39  7 21 60 15 92 79 14 93 61 98 28 63 29 45 54 40 77 95 41</t>
  </si>
  <si>
    <t>Card  50: 43 29 50 84  5  9 73 49  1 65 | 93 35 72  8 91 19 85 89 32 75 14 16 69 57  1 49 43 73 28 71  2 84 54  3 11</t>
  </si>
  <si>
    <t>Card  51:  7 59 53 16  6 49 32  1 64 12 | 38  2 51 32 16 23 29 12 53 17 85 59  1 49 28 20 47  6 46 10  7 94 64 98 93</t>
  </si>
  <si>
    <t>Card  52: 23 80 74 19 90 37  7 15 47 21 | 41  4 24 70 83 60 11 18 69 36 25 78 85 14 75 95 64  1 56 16  9 30 96 15 90</t>
  </si>
  <si>
    <t>Card  53: 22 29 42 84 33 64 62 58 28 19 | 52 54 73 28 61 84 12 81 58 23 19 64 60 29 67 14 33 69 42 62 22 80 89 41  3</t>
  </si>
  <si>
    <t>Card  54:  6 38 14 43 88 62 56 41 91 79 | 25 43 53 80 54 41 50 82 13 88  1 59 36 42 62 92 10 66 79  6 89 14 56 47 51</t>
  </si>
  <si>
    <t>Card  55: 79 35 83 80  2 56 34 46 22 33 | 35 22 87 56 31 59  2 34 46 54 83 93 61 79 36 80 86 64 30 21 42 12 17  1 33</t>
  </si>
  <si>
    <t>Card  56: 27 60 38 62 32  6 39 94 33 88 | 86 97 56 64 93 80 71 88 34 46 60  6 41 69 11 27 53  8 33 38 94 10  2  1 91</t>
  </si>
  <si>
    <t>Card  57:  4  8 60 63 16 52 10 35 79 33 | 16 59 99 82  4 81  3 35 37 98  6 77 27  2 63 30 92 23 10 86 52 60 69 28 43</t>
  </si>
  <si>
    <t>Card  58: 46 72 21 59 38 11 53 31 13 99 | 65 63 93 40 30 94 71 86  7 56 37 55 69 22 34 61 70 74 36 10 54 43 28 23 32</t>
  </si>
  <si>
    <t>Card  59: 62 54 66 16 51 97 19 77 73 35 | 87 43 32 59 15 69 93  8 79  4 25 19 10 52 12 81  5 89 82 49 67 63 65  7 36</t>
  </si>
  <si>
    <t>Card  60: 35 66 37 64 10 90 50 57 46 32 | 51 96  4 29 53 15 47 98 25 46 79 62 22 12 13 32 44 91 18 33 75 14 17 10 16</t>
  </si>
  <si>
    <t>Card  61: 14 96 73 41 85  4 74  5 15 55 | 50 84 48 49 88 82 30 61 94 96 98 24 42  1 13 91 83 54 25 75 21 38 34  2 74</t>
  </si>
  <si>
    <t>Card  62: 15 28 75 50 60 12 67 71 22 27 | 33 90 64 57 42 82 19 87 76 97  1 24 65 27 75 47 68 84 60 83 32 62 52 40 77</t>
  </si>
  <si>
    <t>Card  63: 66 32 99 86 44 58 67 62 30  4 | 12 40 80 39 75 69 73 92 38 29 67 77 89 55 97  2 11 35 72 83 49  1 57 61 23</t>
  </si>
  <si>
    <t>Card  64: 84 57 76 95 43 81  2 59  8 63 | 72 15 92 69 79 74 95 53 75 64 50 78 25 44 20 87 88 40 91 82 65 30 96 16 31</t>
  </si>
  <si>
    <t>Card  65: 59 45 80 67 35  2 94 41 15 14 | 57 63 96 72 47 43 52 50 93 17 42 46 33 11 86 20 73 48  1 38 28 53 77 60 61</t>
  </si>
  <si>
    <t>Card  66: 30 74 44 92 36 13 84 91 96 89 | 47 40 35 13 69 89 36 14 67 30 11  3 65 24  8 74  4 41 96 84 64 26 44 92 91</t>
  </si>
  <si>
    <t>Card  67: 11 40 16 75 81 43 86 72 91 54 | 75 37 16 91 48 11 86 72  9 90 52 40 44 85 17 18 49 92 81 42 43 56 94 54 88</t>
  </si>
  <si>
    <t>Card  68: 66 67 77 21 87 96 88 81 89  9 | 63 34 58 84 89 66 57 68 81 51 88 54 87 85 99 67 77 96  9 29 17 21 75 82 30</t>
  </si>
  <si>
    <t>Card  69: 79 58 53  7 96 14 33 34  1 19 |  7 27 40 29 57 46 51 63 35 16 56 19 14 59 64 26 77 96 33  1 82 79 72 58 89</t>
  </si>
  <si>
    <t>Card  70: 97 79 38 41 77  9 99 75 17 93 | 96 39 14 54 16 83 37 51 20 38 97 19 17 87 99 74 79 77 41 93  9 25 66  3 75</t>
  </si>
  <si>
    <t>Card  71: 31  9 72 50 46 76 78 77  2 24 | 78 39 33 50 37 24 41  2 97 72  9 83 13 31 49 77 66 25 54 69 46 68 14 90 76</t>
  </si>
  <si>
    <t>Card  72: 93 71 62 79 72 30 40 28 82  4 | 30 24 83 95 19 40 78 18 28 47 71  1 21 33 62 80 79 38 72 48 82 25 93 81  4</t>
  </si>
  <si>
    <t>Card  73: 13 35 39 25  7 89 41 45 66 20 | 22 90 92 47 44 19 26 36 77 72 23 24 85 48 51 28 64 53 61 69  1 32 12  4 73</t>
  </si>
  <si>
    <t>Card  74: 52 78 40 80  8 86 94 68 87  1 | 94 62  1 51 68 36 73 40  8 15 78 58 52 80 84 82 32 74 76 87 86  7 85 72 28</t>
  </si>
  <si>
    <t>Card  75:  5  7 91 33 17 69 89 53 25 71 | 99 96 98  9 77 83 86  2 44 68 14 32 61 85 46 95 26 28 21 18 49 48 55 63 27</t>
  </si>
  <si>
    <t>Card  76: 35 19 36 47 25  8 15 85 77 95 | 64 11 25 36 72 41 63 76 45 97 65 49  1 47  8  6  4 90 30 75 23  7 50 33 86</t>
  </si>
  <si>
    <t>Card  77: 78 36  4 41 48 68 39 80 28 89 | 86 88 66 14 35 97 42 10 23 57 70 84 79  7 32 12 94 34 15 74 27 81  6 90 52</t>
  </si>
  <si>
    <t>Card  78: 91 33 48 92 13 49 60 81 45 68 | 96 33 49 85  7 82 93 60 48 45 36 81 68 34 52 92 13 46 26 91 38 41 84  8 63</t>
  </si>
  <si>
    <t>Card  79: 22 53 82 48 96 61 27 54 11 21 | 87  3 58 92 21 89  4 97 20 69 22  1 13 44 50  5 43 77 23 11 59 27 71 78 68</t>
  </si>
  <si>
    <t>Card  80:  8 21 41 33 72 37 71 66 22 83 | 79 63 17 87 74 94 47 22 66 37 16 91 65 61 68 71 67 46 97 40  3  5 21  4 33</t>
  </si>
  <si>
    <t>Card  81: 27 99 71 37 49 90 16 79 76 66 | 99 90 28 16 54 35 82 46 45 17  7 60 50 39 59 64 66 56 27 76 91 49 11 10 33</t>
  </si>
  <si>
    <t>Card  82: 42 99 30 13 94 63  3 19 89 29 | 85 51  7 68 14 92 72 12 19 31 93 13 32 78 33 20 55 81 99 77 47 41 15 91 70</t>
  </si>
  <si>
    <t>Card  83: 32 71 44 46 90 50 39 87 78  4 |  3  6  2 77 82 75 23 95  8  9 88 64 57 93 71 38 40 66 94 79 62 42 30 52 19</t>
  </si>
  <si>
    <t>Card  84: 60 89 66 34 37 57 44 80 54 25 | 41 77 47 49 96  7 18 92 51 20 83 31 56 55 46 60 45 40  6 65 97 21 42 69 82</t>
  </si>
  <si>
    <t>Card  85:  1  9 56  7 47  5 30 17 81 36 | 61 83 58 97 10 24  8 94 46 75 52 42 28 25 86 66 82 73 87 23 29 15 26 54 31</t>
  </si>
  <si>
    <t>Card  86: 87 17 81 13 21 29 70 65 39 98 | 11 38 35 66 20 23  3 81 17 19 24 77 61 55 28 94 92 30 37 42 97 27 12 76 91</t>
  </si>
  <si>
    <t>Card  87: 16 99 66 52 98 85 64 14 36  2 | 51 48 72 24 54 33 83 40 13 97 60 69 96 20 75 65 58  9 76 49 62 53 47 92 71</t>
  </si>
  <si>
    <t>Card  88:  2 14 59 25 93 10 30  9 11 80 | 96 85 27 77 84 47 43 69 70 78 58 20 65 38 55  1 34 72 67 57 68 62 83 17 86</t>
  </si>
  <si>
    <t>Card  89: 34 93 46 55  1 54 39 67  5 44 | 51  4 14 82 75 65 95 81  3 84 85 66 86 22 80 43 38 61 60 45 72 69 24 70 37</t>
  </si>
  <si>
    <t>Card  90:  2 69 96 64  1 19 47  3 17 29 | 22 86 44 41 40 70 84 21  7 43 62 88 82 83 32 28 75 42  8 76 54 98 91 85 97</t>
  </si>
  <si>
    <t>Card  91: 86 84 22 70 17 51 34 75 14 72 |  6 31 18  5 19 69 21 27 53  3 71 12 80 41 56  9 52 89 67 73 95 98 50 65 92</t>
  </si>
  <si>
    <t>Card  92: 40 13  2  4 58 85 72 19 38 66 | 67 81 11 69  7 20  5 70 12 45 16  4 52 96 56 71 48 64 94 99 26 59 97 50  8</t>
  </si>
  <si>
    <t>Card  93: 72 65 42 55 83 10 63 75 79  5 | 83 75  3 87 42 10 47 99 21 50 55 12 61 22 65 84 85 62 34 37 72 63  5 25 79</t>
  </si>
  <si>
    <t>Card  94: 15 29 78 36 80 83 62 63 88 21 | 88 83 54 72 36 21 63  6 62 25 34 71 15 29 78 95  9 86 80 87 14 51 69 17 22</t>
  </si>
  <si>
    <t>Card  95: 46 19 66 37  5 77 27 55 44 33 | 23  8 40 46 51 82 37 19 77 49 63 24 20 91 55 96 33 27 39  5 43 61 44 66  1</t>
  </si>
  <si>
    <t>Card  96: 40 71 18 81 30 97 94 43 77 85 | 89 34 92 12 31 52 43 40 71 97 77 14 10 38 85 61 56 94 62 18 54 16 81 30 50</t>
  </si>
  <si>
    <t>Card  97: 18 79 90 17 80 22 99 83 60 69 | 76 81 73 78 56 48 99 94 41 90  2  3 32 57 11 54 13 84 60 46 49 44 40  6 62</t>
  </si>
  <si>
    <t>Card  98: 80 63 44 84 32 75 24 97 91 70 | 23 28 79 55 11 48 93 32 12 86 20  4 36 77 94 65 37  3  2 95 83 26 29 63 54</t>
  </si>
  <si>
    <t>Card  99: 24 55 98 10 59 35 78 86 72 83 | 83 99 55 72 68 10 62 35 52 59 23 31 67 78 24 44 71 76 86 25 74 98 91 82 65</t>
  </si>
  <si>
    <t>Card 100: 34 14 66  5 74 76 30  4 42 35 | 30 49 10 82  7  4 62 68 72 81 14 61 85 29 60 44 69 67  5 42 93 34 54 39 13</t>
  </si>
  <si>
    <t>Card 101: 73 83 88 89 49 75  2 94  4 56 | 50 61 92 53 76  4 25  2 26 91 82 67 41 63 35 98 73 89 93 90 84 55 85 88 56</t>
  </si>
  <si>
    <t>Card 102: 49  8 64 86 30 83 33 74 19 98 | 24 97 33 92 60 20 37 21 76 66 40 65 31  8 41 98 77 86 84 54 47 72 62 30  1</t>
  </si>
  <si>
    <t>Card 103: 93 94 77 84 69 80 63 56 68 70 | 10 34 78 89  5 92 60 82 62 39 30 87 15 44 40 99  1 61 54 93  6 38 86 80 81</t>
  </si>
  <si>
    <t>Card 104: 54 84 83 27 18 12 14  4 92 75 | 54 46 64 20 15 14 37 30 34  1 68 38  8 32 41 16 17 36 12 49  9 59 61 31 67</t>
  </si>
  <si>
    <t>Card 105: 53 66 18 51  1 72 30 13 21 39 | 24 58 33 41 35 92 42 27 37 55 96 83 28 84 32  8 60 38 94 63 23 93 90 76 43</t>
  </si>
  <si>
    <t>Card 106: 18 38  5 40 47 88 75 19 98 81 | 84 12  2 38 68 23 62 48 20 60 29 36 70 16 53 56 42 58 73 86  3 45 51 92 46</t>
  </si>
  <si>
    <t>Card 107: 88  3 70 12 84 22 41 77 50 26 | 69 84 45 96  8 29 74 23 32 15 54 11 58 47 33  9 66 81 82 97 63 53 95 61 93</t>
  </si>
  <si>
    <t>Card 108: 67  6 40 22 87 80 57 41 39 33 | 30 66 44 56 84  9 80  2 65 69 10 92 63  8 32 81 90  3 60 71 40 25 24 93 72</t>
  </si>
  <si>
    <t>Card 109: 65 84 61 45  4 34 44 89 35 75 | 46 86 51 32 57 52 59 21 93 98 96 18 56 12 63 55  7 13 44 20  1 23 11 82 43</t>
  </si>
  <si>
    <t>Card 110:  3 70 67  8 59 13 93 99 52 83 |  2 68 16 39  7 77 75 64 57 47 56 30 73 62 20 82  4 31 28 81  1 19  6 76 32</t>
  </si>
  <si>
    <t>Card 111: 44 11 15 95 36 88 31 46 28 40 | 15 88 39  6 80 35 24 28 86 40 97 73 44 19 95 75 31 36 56 79 46 81 11 84 78</t>
  </si>
  <si>
    <t>Card 112: 99 27 74 32 44 63 35  4 85  1 | 12  4 44 88 70 53 16 35 77 58 10 24 38 47 80 25 32 89 27  1  9 74 45 86 94</t>
  </si>
  <si>
    <t>Card 113: 87  8 79 59 40 56 80 82 67 44 |  8 65 57 75 81 29 89 60 72 17 67 34 37 47 90 97 83  2 99 28 55 58 80 22 98</t>
  </si>
  <si>
    <t>Card 114: 78 44 69 83 34 39 58 26 87 53 | 37 84  4 34 41 81 35 49 79 85 66 31 48 58  5 96 91 43 82  8 73 77 14 27 53</t>
  </si>
  <si>
    <t>Card 115: 89 80 32 56 85 75 63 21 38 64 | 38 85  4 71 56 89 24 98 32 47 93 40 80 33 21 96 64 63 75 62  9 44 67 86 91</t>
  </si>
  <si>
    <t>Card 116: 66  5 23 29 97 58 20 48 30 80 | 10 78 29 25 66 87 43  5 76 88 99 28 48 97 26 80 20 58 86  6 23 67 21 30 79</t>
  </si>
  <si>
    <t>Card 117: 86 99 26  3 44 75 91 62 48 96 | 36  3 19 44  5 33 57 86 26 13 98 68 91 99 48 56 62 96 60 94 30 58  4 40 75</t>
  </si>
  <si>
    <t>Card 118: 46 53 84 64 52 36 43  5 51 72 | 27 40 82 65 34 31 61 88 68 45 78 36 96  8 74 58 81 90 18 98 51 77 73 25 66</t>
  </si>
  <si>
    <t>Card 119: 66 96 72 55 62 52 45 41 85 53 | 26 72 78 97 87 31 42 76 70 35 30 91 88 17 32 64 92 12 46 38 50 59 34 15 71</t>
  </si>
  <si>
    <t>Card 120: 74 13 12 21  4  9 27 79 85 84 |  9 88 55 15 51 22 94 47 59 53 93 65 92 80  1 67 10 28 98  8 18 56 81 31 14</t>
  </si>
  <si>
    <t>Card 121: 24 57 86 44  5 37 11 17 34 49 |  3 69 98 29 21 64 74 28 68  4 79  7 30 65 18 83 54  6 16 40 23 25 60 48 17</t>
  </si>
  <si>
    <t>Card 122: 98 35 60 50 21 20 18 84 76 15 |  6 81 29 14 15 68 45 75 43 33 31 54 35 34 98 27 63 49 87 18 20 19 28 84  2</t>
  </si>
  <si>
    <t>Card 123: 10 84 46  7 71  9 68 40 88 81 | 30 74 72 23 25 71 16 56 85 50 15 11 89 67  5  3 59 81 51 47 26 70 73 61 46</t>
  </si>
  <si>
    <t>Card 124: 99 76 66 81 11 42 44 17  6 21 | 17 21  4 19 96 22 39 81 44  6 74 55 66 75 99 85 79 86 73 48 24 27 45 11 92</t>
  </si>
  <si>
    <t>Card 125: 83 64 91 54 59 73 18 20 10 53 | 10 83 11 37 33  4 20 42 82 78 65 26 59 49 39 86  8 40 92 76 14 68 69 63 53</t>
  </si>
  <si>
    <t>Card 126: 89  8 18 80 24  7 94 31 93 54 | 62 75 19 89 52 31  3 36 87 35 82 80 22 25 94 97 17  8 96 59  2 10  4  1  6</t>
  </si>
  <si>
    <t>Card 127:  2 78 37 93 30 23 56 62 51 52 | 60 28 52 26 68 85  8 43 19 40  9 42 56 24 30 79 88 91 71 33 93 31 98 54 23</t>
  </si>
  <si>
    <t>Card 128: 26 55 97 30 36 66 72 73 15 98 | 86 62 53 76 13 16 99 94 25 65 90 34 81  4 56 49 69 68 29 41 46 59 52 45 82</t>
  </si>
  <si>
    <t>Card 129: 27  6 16 87 56  1 28 24 83 97 | 46 14 54 58 40 94 96  4 59 48 24  2 23  5 95 51  7 25 85 60 37 79 75 36 35</t>
  </si>
  <si>
    <t>Card 130: 24 67 17 27 66 32 36 31 77  3 | 97 49 57 96 81 89 41 18 86 82 12  6 52 16 10 65  2 60 90  9 64 13 71 22  7</t>
  </si>
  <si>
    <t>Card 131: 34 38 70 58 41 46 79 64 90 81 | 82 84 74 90 19 73 22 71 55 43 98 28 10 57 39 62 85 51  9  8  5 59 15 72 63</t>
  </si>
  <si>
    <t>Card 132: 10  9 39 95 66 14 69 44 73 89 | 37 85 32  4 58 79  7 87 55 40 92 68 27 99 13 88  6 86 98 26 41 50 94 21 91</t>
  </si>
  <si>
    <t>Card 133: 51 46 20 45 26 58 36 56 68 50 | 30 55 97  2 67 78 42 69 63 93 81  1 74 14 16 52 89 20 25 11 22 82 41 32 90</t>
  </si>
  <si>
    <t>Card 134:  3 84  4 98 57 72 35 37 75 42 | 54 26 58 42 68 57 37 35 72 92 87 90 75 11  4 81 82 51  8 71 93 63 84 98  3</t>
  </si>
  <si>
    <t>Card 135: 96 84 52 43 57 12 34  6  7 61 | 51 52 29 61 36 83 77 88 57 45 12 18 72  6 64 30 26 34 43  7 96 84 58 35 87</t>
  </si>
  <si>
    <t>Card 136: 63 52 45 17 56 44 41  7 76 68 | 94 11 14 43 47 89 74  9 82 80 81 73 67 92 16  2  8 61 50 91 40 96 97 84 10</t>
  </si>
  <si>
    <t>Card 137: 79 97 77 60 93 20 71 53 90 27 | 86 48 64 74 20  9 72 37 97 34 71 35 36 79 90 87 77 60 53 78 70 11  4  3 28</t>
  </si>
  <si>
    <t>Card 138: 54 91 30 72 11 98 34 59 17 80 | 18 57 89 72 73 70 19 98 17 80 91 75 59 83 54 11 63 60 39 30 85 40 44 69 34</t>
  </si>
  <si>
    <t>Card 139: 53 14 49 35 47 79 82 39 65  1 | 81  2 75 52 82 65 83 38 53 27  1 18 47 44 10 13 49 79 37 26 54 14 39 60 35</t>
  </si>
  <si>
    <t>Card 140: 92 20 84 44 78  4 23 22 15 38 | 92 48 56 45 23 43 38 20 24  4 25 16 32  1 15 78 26 22 63 71 44  6 13 84 11</t>
  </si>
  <si>
    <t>Card 141: 69  4 96 18 31 56 76 73  2 63 | 91 44 25 17 36 87 82 14 11 71 55 24 65 97 94 90  7 86 21 39 16 59 74 28  3</t>
  </si>
  <si>
    <t>Card 142: 36 84 27 91 33 45 29 90 68  1 | 61 36 16 22 14  5 58 47 80 68 51 86 89 85 48 38 32 45 35 44 84 98 83 28 11</t>
  </si>
  <si>
    <t>Card 143: 17  8 57  9 23 85 62 33 44 86 | 67 68 33 22 85 53 32 64 23 35 38 86 17 51 58 49 90 44 77  9  8 81 88 62 57</t>
  </si>
  <si>
    <t>Card 144: 42 36 23 74 87 46 15 57 21 89 | 82  1 68 10  8 13 98 67 46 75 52 42 79  3 28 38 84 86 34 43 41 81 93 91 74</t>
  </si>
  <si>
    <t>Card 145: 47 50 77 89 54 87 94  6 21  2 | 99  9 32 97 21 87 16 84 55 14 15  2 98 51 77 94 20  4 39 50 41 47 54  7 33</t>
  </si>
  <si>
    <t>Card 146: 52 23 65 51 72 71 28 41 62 92 | 93 55 28 37 20 31 62 67 39 41 58 74 72 13 52  3 68 71 11 23 42 90 99  1 43</t>
  </si>
  <si>
    <t>Card 147: 88 81 42  8 56 85 75 60 46 10 | 15  8 88 22 78 58 48 93  3 46 42 38 75  6 56 85 77 13 31 81 34 10 24 40 54</t>
  </si>
  <si>
    <t>Card 148: 28 81 55 69  6 61  8 80 34 74 | 25 55 64 34 43  9 32 37 28 91 13 36 93 38 49 48 52 19  2 20 68 65  6 79 14</t>
  </si>
  <si>
    <t>Card 149: 30 17 68 89 84 86  2 85 59 74 | 97 53 85 68 38 31 59 40 44  4 17 25  2 89 13 42  9 21 50 12 87 93 32 83 84</t>
  </si>
  <si>
    <t>Card 150: 98 41 62 35 80  4 37 45 48 61 | 79 53 36 34  4 92 83 80 58 81 29 39 98  3 14 73 48 71 28 32 44 12  9  1 15</t>
  </si>
  <si>
    <t>Card 151: 75 65 45 66 99 62 69  8 76 53 | 15 27 26 71 33 62 24 74 61 36 43 34 65 20 45  3 44  5 47 73  8 29 78 69 63</t>
  </si>
  <si>
    <t>Card 152: 29 91 25 33 96 59 22 56 90 85 | 15 10 45 19 50 28 96 71 46  2 32 67  8 47 30 83 20 48 57 76 77 18 81 49 25</t>
  </si>
  <si>
    <t>Card 153:  5 70 13 58 72 17 28 53 73 63 |  6 63 18 45 16 89 10 71 68  8 78 11 90 83 14  2 60 41 86 20 92 23 21 27 82</t>
  </si>
  <si>
    <t>Card 154: 38 57 44 92 97 51 53 76 22 13 | 39 50 63 58 85  5 31 43 67 32 54 69 72 62 36 45  7 33 41 64 71 81 84 21 75</t>
  </si>
  <si>
    <t>Card 155: 81 86 77  2 51  4 98 85 47 24 |  7 70 79 78 11 67 64 31 76 50 33 20 59 92 46 55 16 10 62 61 52 65 94 38 99</t>
  </si>
  <si>
    <t>Card 156: 39 69 49 46 84 62 37 28 12 80 | 35 54 20 73 21 67 72 93  8 82 33 59 61 31 13 45 77 53 74 32 40 19 83 36 47</t>
  </si>
  <si>
    <t>Card 157: 45 12 73 64 11 50 78 34 87 53 | 43 32 40 18 53 88  8 68 46 45 12 34 74 83 87 33 42 91 58  7 82 44 23  3  6</t>
  </si>
  <si>
    <t>Card 158: 91 89 80 26 37 94 66 20 51 42 | 66 89 20 91 68 30 51 26 42 63 81 28 96 94  9 88 12  5 87 59 37 80  8 31 16</t>
  </si>
  <si>
    <t>Card 159: 48 96 58 26 43 22  3 95 52  4 | 18 88 77 14 41 56 67 47 90 30 61 28 73 39 11 44 92 49 55 79 27 91 85 93 24</t>
  </si>
  <si>
    <t>Card 160: 12 40 90 73 85 25  8 94 97 95 | 35 99 25  7 97 12 90 40 95 96 73 26 69 74  8 65 94  2 85  6 38 23 55 79 52</t>
  </si>
  <si>
    <t>Card 161: 77 72 44 62  7 32 46 73 76 11 |  7 41 72 93 62 67 17 88 53 54 73 66 71 42 76 82 44 11 36 46 13 32 77 28 89</t>
  </si>
  <si>
    <t>Card 162: 69 93  2 89 35 21 39 33 84 98 | 33 84 43 94 71 49 68 39 75 61 93 25 10 47 35 27 20 89 48 21  4 69 98  6  2</t>
  </si>
  <si>
    <t>Card 163: 64 11 74 16 26 68 22 88 47 14 | 14  8  9 74 36 88 16 68 12 19 26 99 64 66 27 22 95 89 47 71 92 94 18 35 11</t>
  </si>
  <si>
    <t>Card 164: 82 69 65  9  4  8 28 91 33 88 | 92 34 65  9 82 91  8 28 88 33 61 72 46  6 11  4 20 69 16 96 36 68 81 75 30</t>
  </si>
  <si>
    <t>Card 165: 13 17 85  1 39 53 73 49 75 15 | 90 42  4 77 71 89  9 74 85 75 72 47 17 13 40 53  6 30 39 73 16 49 76  1 15</t>
  </si>
  <si>
    <t>Card 166: 62 84 15 89 14  6 61 24 63  8 | 76 61  7 72 85 24  6 42 71 11 66 55 62 70 83 51 96 23 63 18 68 16 86 15 67</t>
  </si>
  <si>
    <t>Card 167: 44 66 31 17 88 99 10 95 52 80 |  5 13 78 91  7 43 15 65 26 95 67 86 80 37 25 21 85 71 48 36 84 47 53 98 58</t>
  </si>
  <si>
    <t>Card 168: 20  5 61 79 18 42 78 15 58  4 | 41 35 79 63 20 70 69 66 94 57 84  6  2 80 49 18 78 93 27 72 50 24 86 51 55</t>
  </si>
  <si>
    <t>Card 169:  1 63 57 93 36  2 11 22 16 74 | 99 52 58 86 37 28 59 12 81 41 68 24 89 92 26 35 97 17 43  9 62 67  5 82 49</t>
  </si>
  <si>
    <t>Card 170: 89  5 18 92 64 67 83  6 30 13 | 86 92 90 89 95 20 29 64 94  6 10 80  1 67 32 58 17 15 36 93 74 83 13 14 30</t>
  </si>
  <si>
    <t>Card 171:  3 53 67 46 57 93 84 74 18 35 |  1 91 35 53 74 23 47 54 68 18 98 84 60 67 70 46 93 86 27 78 76  8 41 57 77</t>
  </si>
  <si>
    <t>Card 172: 64 51 57 83 61 50 98 44 81 80 | 48 36 98 84 30 27 92 33 93 45 77 56 68 91 10 64 99 44 37  1 32 86  7 34 85</t>
  </si>
  <si>
    <t>Card 173: 22 54 35 53 21 11 31 71 46 24 | 58 89 54 98 99 75 14 35 11 27 15 86 30 53 24  4 62 29 13 87 64 71 21 31 52</t>
  </si>
  <si>
    <t>Card 174: 69 72 51 48 79  7 76 94 52 88 | 16 68 96 28 38 26 39 83 98 49 37 99 80 22 95 29 74 41 12 78  9  4 67 62 20</t>
  </si>
  <si>
    <t>Card 175: 23 50 76 67 55 30 81 62 51 27 | 67 53 55 94 35  5 33 77 62 61 90 10 52 57 23  3 54 34 74 28 29 87 11 68 85</t>
  </si>
  <si>
    <t>Card 176:  3 77 61 47 74 70 26 81 35 37 | 63 85  1 12 71 44 77 25 67 87 15 10 69 46 98 52 90  3 21 64 16 26 36 48 75</t>
  </si>
  <si>
    <t>Card 177: 29 22 69 67 81 70 14 43  5 33 | 44 60 56 10 48 91  2 96 81 25 68 78 12 61 17 21 51 19 79  1 94 39 16  5 57</t>
  </si>
  <si>
    <t>Card 178: 72 63 36 17 26 70 38 87 94 56 | 37  5 29 93 64 97 20 24 56 17 25 12 74 71 47 51 83 98 30 55 16 18 86 15 39</t>
  </si>
  <si>
    <t>Card 179: 65 34 96 71  1 76 82 69 13  3 | 46 48 24 36  7 30  8 57  9 37 68 63 40 62 44 39 64  6 70 17 47 49 85 26 20</t>
  </si>
  <si>
    <t>Card 180: 87 70 67 33 84 51 59 36  7 31 |  2 91 25 65 66 23 62 22 29 96 34 59 54 55 52 32 16 10 13 24  5 63 18 48 97</t>
  </si>
  <si>
    <t>Card 181: 69  4 14 26 89 30 93 56 87 61 | 32 35 78 55 44 25 46 22 27 45  2  7 50 15 97 53 86 85 63  6 74 36  3 29 47</t>
  </si>
  <si>
    <t>Card 182: 66 49 41 67 17 10 19 83 90  2 | 90 93  7  5 37 60 11 42  6 16 76 98 13  8 94 45 77 32 64 82 62 52 61 81 59</t>
  </si>
  <si>
    <t>Card 183: 72 63 47 22 10 45 50 23  3 82 | 19  8 92 22 47 91 75 93 74 14 45 63 25 56 72 98 68  7 82 80 10 94 50  3 23</t>
  </si>
  <si>
    <t>Card 184: 23 84 64  4  9 16  8 81 82 27 | 23 41  4 36 33 81 42 16 27 78 40 87 29  2 64 10 44 69 84 68 80 79 26 57 11</t>
  </si>
  <si>
    <t>Card 185: 37 73 36 16 46 19 31 55  9 38 | 64 46 54 74 58 99 71 31 22 55 83 67 97 73 12 37 36 13 16 51 19 38  9 45 39</t>
  </si>
  <si>
    <t>Card 186: 12 95  3 46 39 66 11 45 93 76 | 73 21  6 91 55 45 86 74 88 66 82 14 69 29 98  9 90 54 10 50 40 34 89 77  3</t>
  </si>
  <si>
    <t>Card 187: 24 10 11 46  5 40 23 45 84 88 | 46 85 16  8 65 55 81 88 28  3 59 40 45 10  5 84 31 82 24  9 54 33 23 70 11</t>
  </si>
  <si>
    <t>Card 188:  8 58 85 60 22  1 77 86 33 99 | 60  8  1  7 15 63 92 67  5 62 87 19 99 85 66 48 43 41 86 34 73 37 81 59 58</t>
  </si>
  <si>
    <t>Card 189: 63 77 32 50  1 48 75 33 73 64 | 50 72 75 29  1 80 96  2 89 57 69 85 63 33 95 73  9 82 16 39 77  5 97 64 37</t>
  </si>
  <si>
    <t>Card 190: 79 81 74  6 23 95 29 84 62 12 | 88 71 83 64 98 69 60 34 61 50  7 21  6  2  5 82 10 36 78 32 11 86 37 85 49</t>
  </si>
  <si>
    <t>Card 191: 29 19 94 63 57 68  6 96  9 51 |  1 40 96 50 46 47 27  9 88 57 95 45 32 34  4 69 63 51 52 33 79 18 87 13 80</t>
  </si>
  <si>
    <t>Card 192:  2 37  8 67 14 76 23 29 93 17 | 25 61  7 14  9 82 21 29 62 80 65 58 39 73 33 44 27 22  8 87 51 19 37 10 17</t>
  </si>
  <si>
    <t>Card 193: 46 21 58 99 17 26 16  7 22 84 | 97 99 12 21 70 67 31 44 15 16 91 17 89 45 58 68 80 24 63 39 84 62 19 87 98</t>
  </si>
  <si>
    <t>Card 194: 36 93 81 31 35 98 57 76 14 21 | 11 14 29 30 26 62  5 55 97 81 31 65 77 61 93 36  2 24 70 75 17 35 92 57 68</t>
  </si>
  <si>
    <t>Card 195: 81 44 83 66  9 32 12  4 94 29 | 61 32 98 44 30 57 81 94 83 41 42 34 36 70  4 21 51 91  5 99  9 82 13 29 66</t>
  </si>
  <si>
    <t>Card 196: 19 41 80 11 74 58 47 15 93 81 |  1 69 85 42 65  6 29 57 63 45 19 70 88 27 31 11 48 83 58 72 33 25 32 54 15</t>
  </si>
  <si>
    <t>Card 197: 79 74 77 88 84 38 41 36 46 64 | 62 39 31 92 36 12 54 69 70  2 46 14 17 97 52 18 83 63 94 68 13 38  7 20 32</t>
  </si>
  <si>
    <t>Card 198:  8 89 96 68 22  2 73 13 25 42 | 13  9 82 28 67 75 55 31 39 77  6 23 48 15 37 33 26 30 34  2 88  1  3 35 12</t>
  </si>
  <si>
    <t>Card 199: 67 63 19  3 53 22 11 43 35 15 | 82 69 43 83 45 28 41 21  3 93 26 53 31 56 63  7 40 25 90 57 37 50 13 35  8</t>
  </si>
  <si>
    <t>Card 200: 26  8 73 24 56 37 64 67 94 65 | 50 42 91 37 98 17 72 22 24 66 53 39 95 78 65 25 80 92 18 94 89 15 71 29  7</t>
  </si>
  <si>
    <t>Card 201:  7 91 79 92 86 64 44 73 38 24 | 28 12  1  8 72 38 62 65 94 15 90 32 30 50  4 37 46 49 97 86 27 71 44 53 25</t>
  </si>
  <si>
    <t>Card 202: 65 81 61 69 10 76  3 66 44 46 | 32 84 99 30 22 54 60 67 47 33 53 91 21 35 15 45 62 43 98 63 87 95 19 93  2</t>
  </si>
  <si>
    <t>Card 203: 62  8 54 23 21 36 93 26 51 34 | 65 79 18 45 46 84 32 20 55  6 19 68 94 23 97 76 33 16 48 86  9 42 52 91 75</t>
  </si>
  <si>
    <t>Card 204: 63  8 26 49 37 10 80 48 83 19 | 60 95  9 15 30 92 78 29  2 74 16  7 81 43 75 77 41 79 18 64 97  3 28 20 45</t>
  </si>
  <si>
    <t>Card 205:  8 21  5 15 29  2 48 87 26 13 | 76 90 71 17 96 78 35  4 85 95 55 73 70 43 20 97 61 14 58 56 18 42  6 28 49</t>
  </si>
  <si>
    <t>Card 206: 41  1 34 22 18 15 16 66 43 19 | 24 74 32 28 96 38 68 35 97 84 94 61 51 91 56 16 29 52 50 92 72 67  7 44  1</t>
  </si>
  <si>
    <t>Card 207: 88 85 76 84 58 97 32 46 93 13 | 84  1 32 72  9 41 92 93 13 80 88 16 10 46 60 62 58  3 98 87 76  8 85 97 59</t>
  </si>
  <si>
    <t>Card 208: 69 54 50 57 96 53 43 30 76 17 | 95 41 33 10 96 30 92 74 57 55 50 53 63 68 84 85 54 43 19 76 98 17 39 31 69</t>
  </si>
  <si>
    <t>Card 209: 32 37 59 47 72 90 71 23 74  1 | 56 23 63 47  7 36 37 20 83 86 74 72 51 82 55 59 32 94 12  1 98  3 42 90  4</t>
  </si>
  <si>
    <t>Card 210: 98 26 32 92 69 53 59 12 45 89 | 45 32 71 35 41  6 59 16 53 78 62 72  1 92 69 12  2 76 26 34 36 22 40 89 98</t>
  </si>
  <si>
    <t>Card 211:  4 33 38 84 59 95 80 70 76  3 | 93 52 45 60 81 96 62  9 17 41 30 99 86 54 14 57 58 92 91 69 42  5 36 27 70</t>
  </si>
  <si>
    <t>Card 212: 74 82 19  3 99 10 13 15 17 90 | 77 40 99 10 54 61 58 17 51 11 57 15 94 86 90 74 44 81 14 24 26 36 43 70 37</t>
  </si>
  <si>
    <t>Card 213: 79 75 20 55 18  6 99 17 62 94 | 13  4 35  7 10  2 48 25 21 85 40  3 15 11 63 65 34 60 39 77 43  5 67 52 31</t>
  </si>
  <si>
    <t>Card 214: 24 34 58  4 98  1 87  6 54 42 | 24 29 88  4 90 65 73 17 23 57 56 39 33 11 25 76  5 99 96 37 61 13 86 38 71</t>
  </si>
  <si>
    <t>Card 215: 37 29 74 35 52 58 42 98 53 49 | 99 43 13 98 47 29 32  5 14 27 87 78 23 21 97 94 17 95 63 12 64 37 59 72 49</t>
  </si>
  <si>
    <t>Card 216:  4 54 14 92 12 21 98 25 19 70 | 72 49 65 94 93 76 33 91 10 22 69 36 37 62 40 13 28 34  5 99  6 47 56 59  1</t>
  </si>
  <si>
    <t>Card 217:  1 19 56 72 30 75 55 38 16 11 | 20 50 85 55 23 73 48 56 61 93 19  7 35 46  1 97 70  9 65 75 36 62 22 31 18</t>
  </si>
  <si>
    <t>Card 218: 38 28  1 50 10 24 13 31 69 26 | 23 25 78 87 29 19 90 15 56 17 63  9 74 89 91 75 50 21 59 51 54  4 16 82 36</t>
  </si>
  <si>
    <t>Card 219: 54 44 11 57 83 94 25 28 97 17 | 85 67 90 89  6 87 48 77  4  5 56 26 94 17 82 49 91 98 92 50 76 31 39 57 34</t>
  </si>
  <si>
    <t>Card 220: 20 72 33 25 54 39 34 56 51 27 | 67 33 87  5 71 29 97 72 21 46 41 13 98 47 38 99 64 66 95 62 26 82 89 52  2</t>
  </si>
  <si>
    <t>Card 221: 30 16 95 71 10 63 36  2 57 48 | 25 84 18  8 68 47 58  5  4 33 40 99 70 45 21  9 29 72 11 32 67  6 62 39 88</t>
  </si>
  <si>
    <t>Card 222: 60 34 77 64 92 54 58 78 33  1 | 20 85  7 17  2 66 70 84 42 29 87 44 43 12 95 15 16 41 79 35 47 75 53 46 36</t>
  </si>
  <si>
    <t>Card 223: 76 93 82 50 99 57 92  1 54  3 |  2  4 27  7 98 95 77 65 41 91 97 73 67 72 32 40 64 10 20 70 39 55 81 56 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</si>
</sst>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f>SUM(Q5:Q1000)</f>
        <v>32001</v>
      </c>
      <c r="B2" s="2"/>
      <c r="C2" s="2"/>
      <c r="D2" s="1" t="s">
        <v>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2"/>
      <c r="B3" s="2"/>
      <c r="C3" s="2"/>
      <c r="D3" s="3">
        <f>2</f>
        <v>2</v>
      </c>
      <c r="E3" s="3">
        <f t="shared" ref="E3:M3" si="1">D3+(1*3)</f>
        <v>5</v>
      </c>
      <c r="F3" s="3">
        <f t="shared" si="1"/>
        <v>8</v>
      </c>
      <c r="G3" s="3">
        <f t="shared" si="1"/>
        <v>11</v>
      </c>
      <c r="H3" s="3">
        <f t="shared" si="1"/>
        <v>14</v>
      </c>
      <c r="I3" s="3">
        <f t="shared" si="1"/>
        <v>17</v>
      </c>
      <c r="J3" s="3">
        <f t="shared" si="1"/>
        <v>20</v>
      </c>
      <c r="K3" s="3">
        <f t="shared" si="1"/>
        <v>23</v>
      </c>
      <c r="L3" s="3">
        <f t="shared" si="1"/>
        <v>26</v>
      </c>
      <c r="M3" s="3">
        <f t="shared" si="1"/>
        <v>29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 t="s">
        <v>2</v>
      </c>
      <c r="B4" s="1" t="s">
        <v>3</v>
      </c>
      <c r="C4" s="1" t="s">
        <v>4</v>
      </c>
      <c r="D4" s="1" t="s">
        <v>5</v>
      </c>
      <c r="N4" s="1" t="s">
        <v>6</v>
      </c>
      <c r="O4" s="1" t="s">
        <v>7</v>
      </c>
      <c r="P4" s="1" t="s">
        <v>8</v>
      </c>
      <c r="Q4" s="1" t="s">
        <v>9</v>
      </c>
      <c r="R4" s="2"/>
      <c r="S4" s="2"/>
      <c r="T4" s="2"/>
      <c r="U4" s="2"/>
      <c r="V4" s="2"/>
      <c r="W4" s="2"/>
      <c r="X4" s="2"/>
    </row>
    <row r="5">
      <c r="A5" s="2" t="s">
        <v>10</v>
      </c>
      <c r="B5" s="2" t="str">
        <f>IFERROR(__xludf.DUMMYFUNCTION("SPLIT(INDEX(SPLIT(A5&amp;"" "","":""),,2),""|"")")," 75 68 35 36 86 83 30 11 14 59 ")</f>
        <v> 75 68 35 36 86 83 30 11 14 59 </v>
      </c>
      <c r="C5" s="2" t="str">
        <f>IFERROR(__xludf.DUMMYFUNCTION("""COMPUTED_VALUE""")," 86 25 63 57 59 91 68 14 72 32 36 74 66 44 30 28 11 35 75 34 55 83 69 56 38 ")</f>
        <v> 86 25 63 57 59 91 68 14 72 32 36 74 66 44 30 28 11 35 75 34 55 83 69 56 38 </v>
      </c>
      <c r="D5" s="2" t="str">
        <f t="shared" ref="D5:M5" si="2">MID($B5,D$3,2)</f>
        <v>75</v>
      </c>
      <c r="E5" s="2" t="str">
        <f t="shared" si="2"/>
        <v>68</v>
      </c>
      <c r="F5" s="2" t="str">
        <f t="shared" si="2"/>
        <v>35</v>
      </c>
      <c r="G5" s="2" t="str">
        <f t="shared" si="2"/>
        <v>36</v>
      </c>
      <c r="H5" s="2" t="str">
        <f t="shared" si="2"/>
        <v>86</v>
      </c>
      <c r="I5" s="2" t="str">
        <f t="shared" si="2"/>
        <v>83</v>
      </c>
      <c r="J5" s="2" t="str">
        <f t="shared" si="2"/>
        <v>30</v>
      </c>
      <c r="K5" s="2" t="str">
        <f t="shared" si="2"/>
        <v>11</v>
      </c>
      <c r="L5" s="2" t="str">
        <f t="shared" si="2"/>
        <v>14</v>
      </c>
      <c r="M5" s="2" t="str">
        <f t="shared" si="2"/>
        <v>59</v>
      </c>
      <c r="N5" s="2" t="str">
        <f t="shared" ref="N5:N227" si="4">SUBSTITUTE(SUBSTITUTE(SUBSTITUTE(SUBSTITUTE(SUBSTITUTE(SUBSTITUTE(SUBSTITUTE(SUBSTITUTE(SUBSTITUTE(SUBSTITUTE(C5,D5&amp;" "," "),E5&amp;" "," "),F5&amp;" "," "),G5&amp;" "," "),H5&amp;" "," "),I5&amp;" "," "),J5&amp;" "," "),K5&amp;" "," "),L5&amp;" "," "),M5&amp;" "," ")</f>
        <v>  25 63 57  91   72 32  74 66 44  28    34 55  69 56 38 </v>
      </c>
      <c r="O5" s="3">
        <f t="shared" ref="O5:O227" si="5">LEN(N5)</f>
        <v>56</v>
      </c>
      <c r="P5" s="3">
        <f t="shared" ref="P5:P227" si="6">LEN(C5)</f>
        <v>76</v>
      </c>
      <c r="Q5" s="3">
        <f t="shared" ref="Q5:Q227" si="7">IF(EQ(P5-O5,0),0,POW(2,((P5-O5)/2)-1))</f>
        <v>512</v>
      </c>
      <c r="R5" s="2"/>
      <c r="S5" s="2"/>
      <c r="T5" s="2"/>
      <c r="U5" s="2"/>
      <c r="V5" s="2"/>
      <c r="W5" s="2"/>
      <c r="X5" s="2"/>
    </row>
    <row r="6">
      <c r="A6" s="2" t="s">
        <v>11</v>
      </c>
      <c r="B6" s="2" t="str">
        <f>IFERROR(__xludf.DUMMYFUNCTION("SPLIT(INDEX(SPLIT(A6&amp;"" "","":""),,2),""|"")")," 49 62 66 89 53 16 59 19 58 99 ")</f>
        <v> 49 62 66 89 53 16 59 19 58 99 </v>
      </c>
      <c r="C6" s="2" t="str">
        <f>IFERROR(__xludf.DUMMYFUNCTION("""COMPUTED_VALUE""")," 99 29 21 59 53 66  1 77 15 92 98 23  9 49 75  4 16 12 62 89 58 82 19 60 14 ")</f>
        <v> 99 29 21 59 53 66  1 77 15 92 98 23  9 49 75  4 16 12 62 89 58 82 19 60 14 </v>
      </c>
      <c r="D6" s="2" t="str">
        <f t="shared" ref="D6:M6" si="3">MID($B6,D$3,2)</f>
        <v>49</v>
      </c>
      <c r="E6" s="2" t="str">
        <f t="shared" si="3"/>
        <v>62</v>
      </c>
      <c r="F6" s="2" t="str">
        <f t="shared" si="3"/>
        <v>66</v>
      </c>
      <c r="G6" s="2" t="str">
        <f t="shared" si="3"/>
        <v>89</v>
      </c>
      <c r="H6" s="2" t="str">
        <f t="shared" si="3"/>
        <v>53</v>
      </c>
      <c r="I6" s="2" t="str">
        <f t="shared" si="3"/>
        <v>16</v>
      </c>
      <c r="J6" s="2" t="str">
        <f t="shared" si="3"/>
        <v>59</v>
      </c>
      <c r="K6" s="2" t="str">
        <f t="shared" si="3"/>
        <v>19</v>
      </c>
      <c r="L6" s="2" t="str">
        <f t="shared" si="3"/>
        <v>58</v>
      </c>
      <c r="M6" s="2" t="str">
        <f t="shared" si="3"/>
        <v>99</v>
      </c>
      <c r="N6" s="2" t="str">
        <f t="shared" si="4"/>
        <v>  29 21     1 77 15 92 98 23  9  75  4  12    82  60 14 </v>
      </c>
      <c r="O6" s="3">
        <f t="shared" si="5"/>
        <v>56</v>
      </c>
      <c r="P6" s="3">
        <f t="shared" si="6"/>
        <v>76</v>
      </c>
      <c r="Q6" s="3">
        <f t="shared" si="7"/>
        <v>512</v>
      </c>
      <c r="R6" s="2"/>
      <c r="S6" s="2"/>
      <c r="T6" s="2"/>
      <c r="U6" s="2"/>
      <c r="V6" s="2"/>
      <c r="W6" s="2"/>
      <c r="X6" s="2"/>
    </row>
    <row r="7">
      <c r="A7" s="2" t="s">
        <v>12</v>
      </c>
      <c r="B7" s="2" t="str">
        <f>IFERROR(__xludf.DUMMYFUNCTION("SPLIT(INDEX(SPLIT(A7&amp;"" "","":""),,2),""|"")")," 37 77  5 90 41 15 46 27 38 53 ")</f>
        <v> 37 77  5 90 41 15 46 27 38 53 </v>
      </c>
      <c r="C7" s="2" t="str">
        <f>IFERROR(__xludf.DUMMYFUNCTION("""COMPUTED_VALUE""")," 47 27 41 90 77 53 65 50 69 72 37 91  9 31 67 11 46 56 85 49 15 20 40  5 38 ")</f>
        <v> 47 27 41 90 77 53 65 50 69 72 37 91  9 31 67 11 46 56 85 49 15 20 40  5 38 </v>
      </c>
      <c r="D7" s="2" t="str">
        <f t="shared" ref="D7:M7" si="8">MID($B7,D$3,2)</f>
        <v>37</v>
      </c>
      <c r="E7" s="2" t="str">
        <f t="shared" si="8"/>
        <v>77</v>
      </c>
      <c r="F7" s="2" t="str">
        <f t="shared" si="8"/>
        <v> 5</v>
      </c>
      <c r="G7" s="2" t="str">
        <f t="shared" si="8"/>
        <v>90</v>
      </c>
      <c r="H7" s="2" t="str">
        <f t="shared" si="8"/>
        <v>41</v>
      </c>
      <c r="I7" s="2" t="str">
        <f t="shared" si="8"/>
        <v>15</v>
      </c>
      <c r="J7" s="2" t="str">
        <f t="shared" si="8"/>
        <v>46</v>
      </c>
      <c r="K7" s="2" t="str">
        <f t="shared" si="8"/>
        <v>27</v>
      </c>
      <c r="L7" s="2" t="str">
        <f t="shared" si="8"/>
        <v>38</v>
      </c>
      <c r="M7" s="2" t="str">
        <f t="shared" si="8"/>
        <v>53</v>
      </c>
      <c r="N7" s="2" t="str">
        <f t="shared" si="4"/>
        <v> 47      65 50 69 72  91  9 31 67 11  56 85 49  20 40   </v>
      </c>
      <c r="O7" s="3">
        <f t="shared" si="5"/>
        <v>56</v>
      </c>
      <c r="P7" s="3">
        <f t="shared" si="6"/>
        <v>76</v>
      </c>
      <c r="Q7" s="3">
        <f t="shared" si="7"/>
        <v>512</v>
      </c>
      <c r="R7" s="2"/>
      <c r="S7" s="2"/>
      <c r="T7" s="2"/>
      <c r="U7" s="2"/>
      <c r="V7" s="2"/>
      <c r="W7" s="2"/>
      <c r="X7" s="2"/>
    </row>
    <row r="8">
      <c r="A8" s="2" t="s">
        <v>13</v>
      </c>
      <c r="B8" s="2" t="str">
        <f>IFERROR(__xludf.DUMMYFUNCTION("SPLIT(INDEX(SPLIT(A8&amp;"" "","":""),,2),""|"")")," 97 24 29 70 37 95 83 78 66 19 ")</f>
        <v> 97 24 29 70 37 95 83 78 66 19 </v>
      </c>
      <c r="C8" s="2" t="str">
        <f>IFERROR(__xludf.DUMMYFUNCTION("""COMPUTED_VALUE""")," 24 44 21 29 39 51 78 79 66 97 19 88 89 35 83 95 84 70  6 34 62 32 37 72 80 ")</f>
        <v> 24 44 21 29 39 51 78 79 66 97 19 88 89 35 83 95 84 70  6 34 62 32 37 72 80 </v>
      </c>
      <c r="D8" s="2" t="str">
        <f t="shared" ref="D8:M8" si="9">MID($B8,D$3,2)</f>
        <v>97</v>
      </c>
      <c r="E8" s="2" t="str">
        <f t="shared" si="9"/>
        <v>24</v>
      </c>
      <c r="F8" s="2" t="str">
        <f t="shared" si="9"/>
        <v>29</v>
      </c>
      <c r="G8" s="2" t="str">
        <f t="shared" si="9"/>
        <v>70</v>
      </c>
      <c r="H8" s="2" t="str">
        <f t="shared" si="9"/>
        <v>37</v>
      </c>
      <c r="I8" s="2" t="str">
        <f t="shared" si="9"/>
        <v>95</v>
      </c>
      <c r="J8" s="2" t="str">
        <f t="shared" si="9"/>
        <v>83</v>
      </c>
      <c r="K8" s="2" t="str">
        <f t="shared" si="9"/>
        <v>78</v>
      </c>
      <c r="L8" s="2" t="str">
        <f t="shared" si="9"/>
        <v>66</v>
      </c>
      <c r="M8" s="2" t="str">
        <f t="shared" si="9"/>
        <v>19</v>
      </c>
      <c r="N8" s="2" t="str">
        <f t="shared" si="4"/>
        <v>  44 21  39 51  79    88 89 35   84   6 34 62 32  72 80 </v>
      </c>
      <c r="O8" s="3">
        <f t="shared" si="5"/>
        <v>56</v>
      </c>
      <c r="P8" s="3">
        <f t="shared" si="6"/>
        <v>76</v>
      </c>
      <c r="Q8" s="3">
        <f t="shared" si="7"/>
        <v>512</v>
      </c>
      <c r="R8" s="2"/>
      <c r="S8" s="2"/>
      <c r="T8" s="2"/>
      <c r="U8" s="2"/>
      <c r="V8" s="2"/>
      <c r="W8" s="2"/>
      <c r="X8" s="2"/>
    </row>
    <row r="9">
      <c r="A9" s="2" t="s">
        <v>14</v>
      </c>
      <c r="B9" s="2" t="str">
        <f>IFERROR(__xludf.DUMMYFUNCTION("SPLIT(INDEX(SPLIT(A9&amp;"" "","":""),,2),""|"")")," 41 58 67 35 33 36 73 70 64 55 ")</f>
        <v> 41 58 67 35 33 36 73 70 64 55 </v>
      </c>
      <c r="C9" s="2" t="str">
        <f>IFERROR(__xludf.DUMMYFUNCTION("""COMPUTED_VALUE""")," 93 29 77 60 56 35 68 53  2 55  3 92 81 78  8 30 87 73 64 85 16 20 33  5 66 ")</f>
        <v> 93 29 77 60 56 35 68 53  2 55  3 92 81 78  8 30 87 73 64 85 16 20 33  5 66 </v>
      </c>
      <c r="D9" s="2" t="str">
        <f t="shared" ref="D9:M9" si="10">MID($B9,D$3,2)</f>
        <v>41</v>
      </c>
      <c r="E9" s="2" t="str">
        <f t="shared" si="10"/>
        <v>58</v>
      </c>
      <c r="F9" s="2" t="str">
        <f t="shared" si="10"/>
        <v>67</v>
      </c>
      <c r="G9" s="2" t="str">
        <f t="shared" si="10"/>
        <v>35</v>
      </c>
      <c r="H9" s="2" t="str">
        <f t="shared" si="10"/>
        <v>33</v>
      </c>
      <c r="I9" s="2" t="str">
        <f t="shared" si="10"/>
        <v>36</v>
      </c>
      <c r="J9" s="2" t="str">
        <f t="shared" si="10"/>
        <v>73</v>
      </c>
      <c r="K9" s="2" t="str">
        <f t="shared" si="10"/>
        <v>70</v>
      </c>
      <c r="L9" s="2" t="str">
        <f t="shared" si="10"/>
        <v>64</v>
      </c>
      <c r="M9" s="2" t="str">
        <f t="shared" si="10"/>
        <v>55</v>
      </c>
      <c r="N9" s="2" t="str">
        <f t="shared" si="4"/>
        <v> 93 29 77 60 56  68 53  2   3 92 81 78  8 30 87   85 16 20   5 66 </v>
      </c>
      <c r="O9" s="3">
        <f t="shared" si="5"/>
        <v>66</v>
      </c>
      <c r="P9" s="3">
        <f t="shared" si="6"/>
        <v>76</v>
      </c>
      <c r="Q9" s="3">
        <f t="shared" si="7"/>
        <v>16</v>
      </c>
      <c r="R9" s="2"/>
      <c r="S9" s="2"/>
      <c r="T9" s="2"/>
      <c r="U9" s="2"/>
      <c r="V9" s="2"/>
      <c r="W9" s="2"/>
      <c r="X9" s="2"/>
    </row>
    <row r="10">
      <c r="A10" s="2" t="s">
        <v>15</v>
      </c>
      <c r="B10" s="2" t="str">
        <f>IFERROR(__xludf.DUMMYFUNCTION("SPLIT(INDEX(SPLIT(A10&amp;"" "","":""),,2),""|"")")," 25 72 59 52 79  4 17 15 69 41 ")</f>
        <v> 25 72 59 52 79  4 17 15 69 41 </v>
      </c>
      <c r="C10" s="2" t="str">
        <f>IFERROR(__xludf.DUMMYFUNCTION("""COMPUTED_VALUE""")," 98 84 36 15 71 67 53 34 26 48 43 90 94 89 85 81 45 29 47 75  7 82 27 19 96 ")</f>
        <v> 98 84 36 15 71 67 53 34 26 48 43 90 94 89 85 81 45 29 47 75  7 82 27 19 96 </v>
      </c>
      <c r="D10" s="2" t="str">
        <f t="shared" ref="D10:M10" si="11">MID($B10,D$3,2)</f>
        <v>25</v>
      </c>
      <c r="E10" s="2" t="str">
        <f t="shared" si="11"/>
        <v>72</v>
      </c>
      <c r="F10" s="2" t="str">
        <f t="shared" si="11"/>
        <v>59</v>
      </c>
      <c r="G10" s="2" t="str">
        <f t="shared" si="11"/>
        <v>52</v>
      </c>
      <c r="H10" s="2" t="str">
        <f t="shared" si="11"/>
        <v>79</v>
      </c>
      <c r="I10" s="2" t="str">
        <f t="shared" si="11"/>
        <v> 4</v>
      </c>
      <c r="J10" s="2" t="str">
        <f t="shared" si="11"/>
        <v>17</v>
      </c>
      <c r="K10" s="2" t="str">
        <f t="shared" si="11"/>
        <v>15</v>
      </c>
      <c r="L10" s="2" t="str">
        <f t="shared" si="11"/>
        <v>69</v>
      </c>
      <c r="M10" s="2" t="str">
        <f t="shared" si="11"/>
        <v>41</v>
      </c>
      <c r="N10" s="2" t="str">
        <f t="shared" si="4"/>
        <v> 98 84 36  71 67 53 34 26 48 43 90 94 89 85 81 45 29 47 75  7 82 27 19 96 </v>
      </c>
      <c r="O10" s="3">
        <f t="shared" si="5"/>
        <v>74</v>
      </c>
      <c r="P10" s="3">
        <f t="shared" si="6"/>
        <v>76</v>
      </c>
      <c r="Q10" s="3">
        <f t="shared" si="7"/>
        <v>1</v>
      </c>
      <c r="R10" s="2"/>
      <c r="S10" s="2"/>
      <c r="T10" s="2"/>
      <c r="U10" s="2"/>
      <c r="V10" s="2"/>
      <c r="W10" s="2"/>
      <c r="X10" s="2"/>
    </row>
    <row r="11">
      <c r="A11" s="2" t="s">
        <v>16</v>
      </c>
      <c r="B11" s="2" t="str">
        <f>IFERROR(__xludf.DUMMYFUNCTION("SPLIT(INDEX(SPLIT(A11&amp;"" "","":""),,2),""|"")")," 12 52 49 53 59 96 72  2 56 66 ")</f>
        <v> 12 52 49 53 59 96 72  2 56 66 </v>
      </c>
      <c r="C11" s="2" t="str">
        <f>IFERROR(__xludf.DUMMYFUNCTION("""COMPUTED_VALUE""")," 83 68 10 33 44 53 79 20 71 92 11 48 81 84 26 14 27 36 93 97 12 90 99 31 35 ")</f>
        <v> 83 68 10 33 44 53 79 20 71 92 11 48 81 84 26 14 27 36 93 97 12 90 99 31 35 </v>
      </c>
      <c r="D11" s="2" t="str">
        <f t="shared" ref="D11:M11" si="12">MID($B11,D$3,2)</f>
        <v>12</v>
      </c>
      <c r="E11" s="2" t="str">
        <f t="shared" si="12"/>
        <v>52</v>
      </c>
      <c r="F11" s="2" t="str">
        <f t="shared" si="12"/>
        <v>49</v>
      </c>
      <c r="G11" s="2" t="str">
        <f t="shared" si="12"/>
        <v>53</v>
      </c>
      <c r="H11" s="2" t="str">
        <f t="shared" si="12"/>
        <v>59</v>
      </c>
      <c r="I11" s="2" t="str">
        <f t="shared" si="12"/>
        <v>96</v>
      </c>
      <c r="J11" s="2" t="str">
        <f t="shared" si="12"/>
        <v>72</v>
      </c>
      <c r="K11" s="2" t="str">
        <f t="shared" si="12"/>
        <v> 2</v>
      </c>
      <c r="L11" s="2" t="str">
        <f t="shared" si="12"/>
        <v>56</v>
      </c>
      <c r="M11" s="2" t="str">
        <f t="shared" si="12"/>
        <v>66</v>
      </c>
      <c r="N11" s="2" t="str">
        <f t="shared" si="4"/>
        <v> 83 68 10 33 44  79 20 71 92 11 48 81 84 26 14 27 36 93 97  90 99 31 35 </v>
      </c>
      <c r="O11" s="3">
        <f t="shared" si="5"/>
        <v>72</v>
      </c>
      <c r="P11" s="3">
        <f t="shared" si="6"/>
        <v>76</v>
      </c>
      <c r="Q11" s="3">
        <f t="shared" si="7"/>
        <v>2</v>
      </c>
      <c r="R11" s="2"/>
      <c r="S11" s="2"/>
      <c r="T11" s="2"/>
      <c r="U11" s="2"/>
      <c r="V11" s="2"/>
      <c r="W11" s="2"/>
      <c r="X11" s="2"/>
    </row>
    <row r="12">
      <c r="A12" s="2" t="s">
        <v>17</v>
      </c>
      <c r="B12" s="2" t="str">
        <f>IFERROR(__xludf.DUMMYFUNCTION("SPLIT(INDEX(SPLIT(A12&amp;"" "","":""),,2),""|"")")," 53 46 23 30 11 20 64 81  7 18 ")</f>
        <v> 53 46 23 30 11 20 64 81  7 18 </v>
      </c>
      <c r="C12" s="2" t="str">
        <f>IFERROR(__xludf.DUMMYFUNCTION("""COMPUTED_VALUE""")," 58 46 97  6  8 53 75 18 33 64 23 73 11 10 20 44 86 67  4 68 30 81  7 91 15 ")</f>
        <v> 58 46 97  6  8 53 75 18 33 64 23 73 11 10 20 44 86 67  4 68 30 81  7 91 15 </v>
      </c>
      <c r="D12" s="2" t="str">
        <f t="shared" ref="D12:M12" si="13">MID($B12,D$3,2)</f>
        <v>53</v>
      </c>
      <c r="E12" s="2" t="str">
        <f t="shared" si="13"/>
        <v>46</v>
      </c>
      <c r="F12" s="2" t="str">
        <f t="shared" si="13"/>
        <v>23</v>
      </c>
      <c r="G12" s="2" t="str">
        <f t="shared" si="13"/>
        <v>30</v>
      </c>
      <c r="H12" s="2" t="str">
        <f t="shared" si="13"/>
        <v>11</v>
      </c>
      <c r="I12" s="2" t="str">
        <f t="shared" si="13"/>
        <v>20</v>
      </c>
      <c r="J12" s="2" t="str">
        <f t="shared" si="13"/>
        <v>64</v>
      </c>
      <c r="K12" s="2" t="str">
        <f t="shared" si="13"/>
        <v>81</v>
      </c>
      <c r="L12" s="2" t="str">
        <f t="shared" si="13"/>
        <v> 7</v>
      </c>
      <c r="M12" s="2" t="str">
        <f t="shared" si="13"/>
        <v>18</v>
      </c>
      <c r="N12" s="2" t="str">
        <f t="shared" si="4"/>
        <v> 58  97  6  8  75  33   73  10  44 86 67  4 68    91 15 </v>
      </c>
      <c r="O12" s="3">
        <f t="shared" si="5"/>
        <v>56</v>
      </c>
      <c r="P12" s="3">
        <f t="shared" si="6"/>
        <v>76</v>
      </c>
      <c r="Q12" s="3">
        <f t="shared" si="7"/>
        <v>512</v>
      </c>
      <c r="R12" s="2"/>
      <c r="S12" s="2"/>
      <c r="T12" s="2"/>
      <c r="U12" s="2"/>
      <c r="V12" s="2"/>
      <c r="W12" s="2"/>
      <c r="X12" s="2"/>
    </row>
    <row r="13">
      <c r="A13" s="2" t="s">
        <v>18</v>
      </c>
      <c r="B13" s="2" t="str">
        <f>IFERROR(__xludf.DUMMYFUNCTION("SPLIT(INDEX(SPLIT(A13&amp;"" "","":""),,2),""|"")")," 51 31 21 26 16 92 37 66  2 56 ")</f>
        <v> 51 31 21 26 16 92 37 66  2 56 </v>
      </c>
      <c r="C13" s="2" t="str">
        <f>IFERROR(__xludf.DUMMYFUNCTION("""COMPUTED_VALUE""")," 90  1 21 65 76 73 37 61 74 18 70 68 16  2 92 93 26 66 41 51 87 31 56 39 78 ")</f>
        <v> 90  1 21 65 76 73 37 61 74 18 70 68 16  2 92 93 26 66 41 51 87 31 56 39 78 </v>
      </c>
      <c r="D13" s="2" t="str">
        <f t="shared" ref="D13:M13" si="14">MID($B13,D$3,2)</f>
        <v>51</v>
      </c>
      <c r="E13" s="2" t="str">
        <f t="shared" si="14"/>
        <v>31</v>
      </c>
      <c r="F13" s="2" t="str">
        <f t="shared" si="14"/>
        <v>21</v>
      </c>
      <c r="G13" s="2" t="str">
        <f t="shared" si="14"/>
        <v>26</v>
      </c>
      <c r="H13" s="2" t="str">
        <f t="shared" si="14"/>
        <v>16</v>
      </c>
      <c r="I13" s="2" t="str">
        <f t="shared" si="14"/>
        <v>92</v>
      </c>
      <c r="J13" s="2" t="str">
        <f t="shared" si="14"/>
        <v>37</v>
      </c>
      <c r="K13" s="2" t="str">
        <f t="shared" si="14"/>
        <v>66</v>
      </c>
      <c r="L13" s="2" t="str">
        <f t="shared" si="14"/>
        <v> 2</v>
      </c>
      <c r="M13" s="2" t="str">
        <f t="shared" si="14"/>
        <v>56</v>
      </c>
      <c r="N13" s="2" t="str">
        <f t="shared" si="4"/>
        <v> 90  1  65 76 73  61 74 18 70 68    93   41  87   39 78 </v>
      </c>
      <c r="O13" s="3">
        <f t="shared" si="5"/>
        <v>56</v>
      </c>
      <c r="P13" s="3">
        <f t="shared" si="6"/>
        <v>76</v>
      </c>
      <c r="Q13" s="3">
        <f t="shared" si="7"/>
        <v>512</v>
      </c>
      <c r="R13" s="2"/>
      <c r="S13" s="2"/>
      <c r="T13" s="2"/>
      <c r="U13" s="2"/>
      <c r="V13" s="2"/>
      <c r="W13" s="2"/>
      <c r="X13" s="2"/>
    </row>
    <row r="14">
      <c r="A14" s="2" t="s">
        <v>19</v>
      </c>
      <c r="B14" s="2" t="str">
        <f>IFERROR(__xludf.DUMMYFUNCTION("SPLIT(INDEX(SPLIT(A14&amp;"" "","":""),,2),""|"")")," 97 65 81 32 36  9 35  5 60 29 ")</f>
        <v> 97 65 81 32 36  9 35  5 60 29 </v>
      </c>
      <c r="C14" s="2" t="str">
        <f>IFERROR(__xludf.DUMMYFUNCTION("""COMPUTED_VALUE""")," 92 80  6 29 20 30 85 11 60 10  7 62 36 70 17 43 79 72 89 34 97 32 35 77 39 ")</f>
        <v> 92 80  6 29 20 30 85 11 60 10  7 62 36 70 17 43 79 72 89 34 97 32 35 77 39 </v>
      </c>
      <c r="D14" s="2" t="str">
        <f t="shared" ref="D14:M14" si="15">MID($B14,D$3,2)</f>
        <v>97</v>
      </c>
      <c r="E14" s="2" t="str">
        <f t="shared" si="15"/>
        <v>65</v>
      </c>
      <c r="F14" s="2" t="str">
        <f t="shared" si="15"/>
        <v>81</v>
      </c>
      <c r="G14" s="2" t="str">
        <f t="shared" si="15"/>
        <v>32</v>
      </c>
      <c r="H14" s="2" t="str">
        <f t="shared" si="15"/>
        <v>36</v>
      </c>
      <c r="I14" s="2" t="str">
        <f t="shared" si="15"/>
        <v> 9</v>
      </c>
      <c r="J14" s="2" t="str">
        <f t="shared" si="15"/>
        <v>35</v>
      </c>
      <c r="K14" s="2" t="str">
        <f t="shared" si="15"/>
        <v> 5</v>
      </c>
      <c r="L14" s="2" t="str">
        <f t="shared" si="15"/>
        <v>60</v>
      </c>
      <c r="M14" s="2" t="str">
        <f t="shared" si="15"/>
        <v>29</v>
      </c>
      <c r="N14" s="2" t="str">
        <f t="shared" si="4"/>
        <v> 92 80  6  20 30 85 11  10  7 62  70 17 43 79 72 89 34    77 39 </v>
      </c>
      <c r="O14" s="3">
        <f t="shared" si="5"/>
        <v>64</v>
      </c>
      <c r="P14" s="3">
        <f t="shared" si="6"/>
        <v>76</v>
      </c>
      <c r="Q14" s="3">
        <f t="shared" si="7"/>
        <v>32</v>
      </c>
      <c r="R14" s="2"/>
      <c r="S14" s="2"/>
      <c r="T14" s="2"/>
      <c r="U14" s="2"/>
      <c r="V14" s="2"/>
      <c r="W14" s="2"/>
      <c r="X14" s="2"/>
    </row>
    <row r="15">
      <c r="A15" s="2" t="s">
        <v>20</v>
      </c>
      <c r="B15" s="2" t="str">
        <f>IFERROR(__xludf.DUMMYFUNCTION("SPLIT(INDEX(SPLIT(A15&amp;"" "","":""),,2),""|"")")," 10 11 97 96 33 18 79 46 51 80 ")</f>
        <v> 10 11 97 96 33 18 79 46 51 80 </v>
      </c>
      <c r="C15" s="2" t="str">
        <f>IFERROR(__xludf.DUMMYFUNCTION("""COMPUTED_VALUE""")," 73 16 58 18 97 11 79 52 46 33 56 96 92 51 37  5 29  6 61 80 90 66 10 34 38 ")</f>
        <v> 73 16 58 18 97 11 79 52 46 33 56 96 92 51 37  5 29  6 61 80 90 66 10 34 38 </v>
      </c>
      <c r="D15" s="2" t="str">
        <f t="shared" ref="D15:M15" si="16">MID($B15,D$3,2)</f>
        <v>10</v>
      </c>
      <c r="E15" s="2" t="str">
        <f t="shared" si="16"/>
        <v>11</v>
      </c>
      <c r="F15" s="2" t="str">
        <f t="shared" si="16"/>
        <v>97</v>
      </c>
      <c r="G15" s="2" t="str">
        <f t="shared" si="16"/>
        <v>96</v>
      </c>
      <c r="H15" s="2" t="str">
        <f t="shared" si="16"/>
        <v>33</v>
      </c>
      <c r="I15" s="2" t="str">
        <f t="shared" si="16"/>
        <v>18</v>
      </c>
      <c r="J15" s="2" t="str">
        <f t="shared" si="16"/>
        <v>79</v>
      </c>
      <c r="K15" s="2" t="str">
        <f t="shared" si="16"/>
        <v>46</v>
      </c>
      <c r="L15" s="2" t="str">
        <f t="shared" si="16"/>
        <v>51</v>
      </c>
      <c r="M15" s="2" t="str">
        <f t="shared" si="16"/>
        <v>80</v>
      </c>
      <c r="N15" s="2" t="str">
        <f t="shared" si="4"/>
        <v> 73 16 58     52   56  92  37  5 29  6 61  90 66  34 38 </v>
      </c>
      <c r="O15" s="3">
        <f t="shared" si="5"/>
        <v>56</v>
      </c>
      <c r="P15" s="3">
        <f t="shared" si="6"/>
        <v>76</v>
      </c>
      <c r="Q15" s="3">
        <f t="shared" si="7"/>
        <v>512</v>
      </c>
      <c r="R15" s="2"/>
      <c r="S15" s="2"/>
      <c r="T15" s="2"/>
      <c r="U15" s="2"/>
      <c r="V15" s="2"/>
      <c r="W15" s="2"/>
      <c r="X15" s="2"/>
    </row>
    <row r="16">
      <c r="A16" s="2" t="s">
        <v>21</v>
      </c>
      <c r="B16" s="2" t="str">
        <f>IFERROR(__xludf.DUMMYFUNCTION("SPLIT(INDEX(SPLIT(A16&amp;"" "","":""),,2),""|"")")," 66 26 81 28 20  1 59 11 70  9 ")</f>
        <v> 66 26 81 28 20  1 59 11 70  9 </v>
      </c>
      <c r="C16" s="2" t="str">
        <f>IFERROR(__xludf.DUMMYFUNCTION("""COMPUTED_VALUE""")," 81 72  5 27 26 97 78 16 94 62 47 75 43 37  1 25 44 60 51 55  7 63 87 12 93 ")</f>
        <v> 81 72  5 27 26 97 78 16 94 62 47 75 43 37  1 25 44 60 51 55  7 63 87 12 93 </v>
      </c>
      <c r="D16" s="2" t="str">
        <f t="shared" ref="D16:M16" si="17">MID($B16,D$3,2)</f>
        <v>66</v>
      </c>
      <c r="E16" s="2" t="str">
        <f t="shared" si="17"/>
        <v>26</v>
      </c>
      <c r="F16" s="2" t="str">
        <f t="shared" si="17"/>
        <v>81</v>
      </c>
      <c r="G16" s="2" t="str">
        <f t="shared" si="17"/>
        <v>28</v>
      </c>
      <c r="H16" s="2" t="str">
        <f t="shared" si="17"/>
        <v>20</v>
      </c>
      <c r="I16" s="2" t="str">
        <f t="shared" si="17"/>
        <v> 1</v>
      </c>
      <c r="J16" s="2" t="str">
        <f t="shared" si="17"/>
        <v>59</v>
      </c>
      <c r="K16" s="2" t="str">
        <f t="shared" si="17"/>
        <v>11</v>
      </c>
      <c r="L16" s="2" t="str">
        <f t="shared" si="17"/>
        <v>70</v>
      </c>
      <c r="M16" s="2" t="str">
        <f t="shared" si="17"/>
        <v> 9</v>
      </c>
      <c r="N16" s="2" t="str">
        <f t="shared" si="4"/>
        <v>  72  5 27  97 78 16 94 62 47 75 43 37  25 44 60 51 55  7 63 87 12 93 </v>
      </c>
      <c r="O16" s="3">
        <f t="shared" si="5"/>
        <v>70</v>
      </c>
      <c r="P16" s="3">
        <f t="shared" si="6"/>
        <v>76</v>
      </c>
      <c r="Q16" s="3">
        <f t="shared" si="7"/>
        <v>4</v>
      </c>
      <c r="R16" s="2"/>
      <c r="S16" s="2"/>
      <c r="T16" s="2"/>
      <c r="U16" s="2"/>
      <c r="V16" s="2"/>
      <c r="W16" s="2"/>
      <c r="X16" s="2"/>
    </row>
    <row r="17">
      <c r="A17" s="2" t="s">
        <v>22</v>
      </c>
      <c r="B17" s="2" t="str">
        <f>IFERROR(__xludf.DUMMYFUNCTION("SPLIT(INDEX(SPLIT(A17&amp;"" "","":""),,2),""|"")")," 44 56 25 36 35 12  2 28 19 22 ")</f>
        <v> 44 56 25 36 35 12  2 28 19 22 </v>
      </c>
      <c r="C17" s="2" t="str">
        <f>IFERROR(__xludf.DUMMYFUNCTION("""COMPUTED_VALUE""")," 31  2 14 22 12 89 36 61 30 15 68 99  7 35 39 74 67 52 25 84 18 58 77 81 80 ")</f>
        <v> 31  2 14 22 12 89 36 61 30 15 68 99  7 35 39 74 67 52 25 84 18 58 77 81 80 </v>
      </c>
      <c r="D17" s="2" t="str">
        <f t="shared" ref="D17:M17" si="18">MID($B17,D$3,2)</f>
        <v>44</v>
      </c>
      <c r="E17" s="2" t="str">
        <f t="shared" si="18"/>
        <v>56</v>
      </c>
      <c r="F17" s="2" t="str">
        <f t="shared" si="18"/>
        <v>25</v>
      </c>
      <c r="G17" s="2" t="str">
        <f t="shared" si="18"/>
        <v>36</v>
      </c>
      <c r="H17" s="2" t="str">
        <f t="shared" si="18"/>
        <v>35</v>
      </c>
      <c r="I17" s="2" t="str">
        <f t="shared" si="18"/>
        <v>12</v>
      </c>
      <c r="J17" s="2" t="str">
        <f t="shared" si="18"/>
        <v> 2</v>
      </c>
      <c r="K17" s="2" t="str">
        <f t="shared" si="18"/>
        <v>28</v>
      </c>
      <c r="L17" s="2" t="str">
        <f t="shared" si="18"/>
        <v>19</v>
      </c>
      <c r="M17" s="2" t="str">
        <f t="shared" si="18"/>
        <v>22</v>
      </c>
      <c r="N17" s="2" t="str">
        <f t="shared" si="4"/>
        <v> 31  14   89  61 30 15 68 99  7  39 74 67 52  84 18 58 77 81 80 </v>
      </c>
      <c r="O17" s="3">
        <f t="shared" si="5"/>
        <v>64</v>
      </c>
      <c r="P17" s="3">
        <f t="shared" si="6"/>
        <v>76</v>
      </c>
      <c r="Q17" s="3">
        <f t="shared" si="7"/>
        <v>32</v>
      </c>
      <c r="R17" s="2"/>
      <c r="S17" s="2"/>
      <c r="T17" s="2"/>
      <c r="U17" s="2"/>
      <c r="V17" s="2"/>
      <c r="W17" s="2"/>
      <c r="X17" s="2"/>
    </row>
    <row r="18">
      <c r="A18" s="2" t="s">
        <v>23</v>
      </c>
      <c r="B18" s="2" t="str">
        <f>IFERROR(__xludf.DUMMYFUNCTION("SPLIT(INDEX(SPLIT(A18&amp;"" "","":""),,2),""|"")")," 69 28  5 99 31 46 84 26 66 37 ")</f>
        <v> 69 28  5 99 31 46 84 26 66 37 </v>
      </c>
      <c r="C18" s="2" t="str">
        <f>IFERROR(__xludf.DUMMYFUNCTION("""COMPUTED_VALUE""")," 21 15  5 69 35  2 85 44 58 90 27 94 86 50  9 97 24 84 30 18 28 99 36 37 59 ")</f>
        <v> 21 15  5 69 35  2 85 44 58 90 27 94 86 50  9 97 24 84 30 18 28 99 36 37 59 </v>
      </c>
      <c r="D18" s="2" t="str">
        <f t="shared" ref="D18:M18" si="19">MID($B18,D$3,2)</f>
        <v>69</v>
      </c>
      <c r="E18" s="2" t="str">
        <f t="shared" si="19"/>
        <v>28</v>
      </c>
      <c r="F18" s="2" t="str">
        <f t="shared" si="19"/>
        <v> 5</v>
      </c>
      <c r="G18" s="2" t="str">
        <f t="shared" si="19"/>
        <v>99</v>
      </c>
      <c r="H18" s="2" t="str">
        <f t="shared" si="19"/>
        <v>31</v>
      </c>
      <c r="I18" s="2" t="str">
        <f t="shared" si="19"/>
        <v>46</v>
      </c>
      <c r="J18" s="2" t="str">
        <f t="shared" si="19"/>
        <v>84</v>
      </c>
      <c r="K18" s="2" t="str">
        <f t="shared" si="19"/>
        <v>26</v>
      </c>
      <c r="L18" s="2" t="str">
        <f t="shared" si="19"/>
        <v>66</v>
      </c>
      <c r="M18" s="2" t="str">
        <f t="shared" si="19"/>
        <v>37</v>
      </c>
      <c r="N18" s="2" t="str">
        <f t="shared" si="4"/>
        <v> 21 15   35  2 85 44 58 90 27 94 86 50  9 97 24  30 18   36  59 </v>
      </c>
      <c r="O18" s="3">
        <f t="shared" si="5"/>
        <v>64</v>
      </c>
      <c r="P18" s="3">
        <f t="shared" si="6"/>
        <v>76</v>
      </c>
      <c r="Q18" s="3">
        <f t="shared" si="7"/>
        <v>32</v>
      </c>
      <c r="R18" s="2"/>
      <c r="S18" s="2"/>
      <c r="T18" s="2"/>
      <c r="U18" s="2"/>
      <c r="V18" s="2"/>
      <c r="W18" s="2"/>
      <c r="X18" s="2"/>
    </row>
    <row r="19">
      <c r="A19" s="2" t="s">
        <v>24</v>
      </c>
      <c r="B19" s="2" t="str">
        <f>IFERROR(__xludf.DUMMYFUNCTION("SPLIT(INDEX(SPLIT(A19&amp;"" "","":""),,2),""|"")")," 56 78 61 36 25 16 92 32 29 97 ")</f>
        <v> 56 78 61 36 25 16 92 32 29 97 </v>
      </c>
      <c r="C19" s="2" t="str">
        <f>IFERROR(__xludf.DUMMYFUNCTION("""COMPUTED_VALUE""")," 61  3 85 49 36 29 79 56 44 50 60 78 15 54 77 16 21 32 10 17 97  2 92  6 37 ")</f>
        <v> 61  3 85 49 36 29 79 56 44 50 60 78 15 54 77 16 21 32 10 17 97  2 92  6 37 </v>
      </c>
      <c r="D19" s="2" t="str">
        <f t="shared" ref="D19:M19" si="20">MID($B19,D$3,2)</f>
        <v>56</v>
      </c>
      <c r="E19" s="2" t="str">
        <f t="shared" si="20"/>
        <v>78</v>
      </c>
      <c r="F19" s="2" t="str">
        <f t="shared" si="20"/>
        <v>61</v>
      </c>
      <c r="G19" s="2" t="str">
        <f t="shared" si="20"/>
        <v>36</v>
      </c>
      <c r="H19" s="2" t="str">
        <f t="shared" si="20"/>
        <v>25</v>
      </c>
      <c r="I19" s="2" t="str">
        <f t="shared" si="20"/>
        <v>16</v>
      </c>
      <c r="J19" s="2" t="str">
        <f t="shared" si="20"/>
        <v>92</v>
      </c>
      <c r="K19" s="2" t="str">
        <f t="shared" si="20"/>
        <v>32</v>
      </c>
      <c r="L19" s="2" t="str">
        <f t="shared" si="20"/>
        <v>29</v>
      </c>
      <c r="M19" s="2" t="str">
        <f t="shared" si="20"/>
        <v>97</v>
      </c>
      <c r="N19" s="2" t="str">
        <f t="shared" si="4"/>
        <v>   3 85 49   79  44 50 60  15 54 77  21  10 17   2   6 37 </v>
      </c>
      <c r="O19" s="3">
        <f t="shared" si="5"/>
        <v>58</v>
      </c>
      <c r="P19" s="3">
        <f t="shared" si="6"/>
        <v>76</v>
      </c>
      <c r="Q19" s="3">
        <f t="shared" si="7"/>
        <v>256</v>
      </c>
      <c r="R19" s="2"/>
      <c r="S19" s="2"/>
      <c r="T19" s="2"/>
      <c r="U19" s="2"/>
      <c r="V19" s="2"/>
      <c r="W19" s="2"/>
      <c r="X19" s="2"/>
    </row>
    <row r="20">
      <c r="A20" s="2" t="s">
        <v>25</v>
      </c>
      <c r="B20" s="2" t="str">
        <f>IFERROR(__xludf.DUMMYFUNCTION("SPLIT(INDEX(SPLIT(A20&amp;"" "","":""),,2),""|"")")," 16 43 91 36 27 19 49 70 79 68 ")</f>
        <v> 16 43 91 36 27 19 49 70 79 68 </v>
      </c>
      <c r="C20" s="2" t="str">
        <f>IFERROR(__xludf.DUMMYFUNCTION("""COMPUTED_VALUE""")," 40 51 26 95 10 44 90 12 88 85 86 34 94 32 41 81 66 17 87 53 83 72 18 14 45 ")</f>
        <v> 40 51 26 95 10 44 90 12 88 85 86 34 94 32 41 81 66 17 87 53 83 72 18 14 45 </v>
      </c>
      <c r="D20" s="2" t="str">
        <f t="shared" ref="D20:M20" si="21">MID($B20,D$3,2)</f>
        <v>16</v>
      </c>
      <c r="E20" s="2" t="str">
        <f t="shared" si="21"/>
        <v>43</v>
      </c>
      <c r="F20" s="2" t="str">
        <f t="shared" si="21"/>
        <v>91</v>
      </c>
      <c r="G20" s="2" t="str">
        <f t="shared" si="21"/>
        <v>36</v>
      </c>
      <c r="H20" s="2" t="str">
        <f t="shared" si="21"/>
        <v>27</v>
      </c>
      <c r="I20" s="2" t="str">
        <f t="shared" si="21"/>
        <v>19</v>
      </c>
      <c r="J20" s="2" t="str">
        <f t="shared" si="21"/>
        <v>49</v>
      </c>
      <c r="K20" s="2" t="str">
        <f t="shared" si="21"/>
        <v>70</v>
      </c>
      <c r="L20" s="2" t="str">
        <f t="shared" si="21"/>
        <v>79</v>
      </c>
      <c r="M20" s="2" t="str">
        <f t="shared" si="21"/>
        <v>68</v>
      </c>
      <c r="N20" s="2" t="str">
        <f t="shared" si="4"/>
        <v> 40 51 26 95 10 44 90 12 88 85 86 34 94 32 41 81 66 17 87 53 83 72 18 14 45 </v>
      </c>
      <c r="O20" s="3">
        <f t="shared" si="5"/>
        <v>76</v>
      </c>
      <c r="P20" s="3">
        <f t="shared" si="6"/>
        <v>76</v>
      </c>
      <c r="Q20" s="3">
        <f t="shared" si="7"/>
        <v>0</v>
      </c>
      <c r="R20" s="2"/>
      <c r="S20" s="2"/>
      <c r="T20" s="2"/>
      <c r="U20" s="2"/>
      <c r="V20" s="2"/>
      <c r="W20" s="2"/>
      <c r="X20" s="2"/>
    </row>
    <row r="21">
      <c r="A21" s="2" t="s">
        <v>26</v>
      </c>
      <c r="B21" s="2" t="str">
        <f>IFERROR(__xludf.DUMMYFUNCTION("SPLIT(INDEX(SPLIT(A21&amp;"" "","":""),,2),""|"")")," 66 49 60 87  9 35 86 80 40 26 ")</f>
        <v> 66 49 60 87  9 35 86 80 40 26 </v>
      </c>
      <c r="C21" s="2" t="str">
        <f>IFERROR(__xludf.DUMMYFUNCTION("""COMPUTED_VALUE""")," 48  1 82 34 53 78 30  4 86 22 97 26 54  2 49 88 23 94 13 90 32 98 38 51 25 ")</f>
        <v> 48  1 82 34 53 78 30  4 86 22 97 26 54  2 49 88 23 94 13 90 32 98 38 51 25 </v>
      </c>
      <c r="D21" s="2" t="str">
        <f t="shared" ref="D21:M21" si="22">MID($B21,D$3,2)</f>
        <v>66</v>
      </c>
      <c r="E21" s="2" t="str">
        <f t="shared" si="22"/>
        <v>49</v>
      </c>
      <c r="F21" s="2" t="str">
        <f t="shared" si="22"/>
        <v>60</v>
      </c>
      <c r="G21" s="2" t="str">
        <f t="shared" si="22"/>
        <v>87</v>
      </c>
      <c r="H21" s="2" t="str">
        <f t="shared" si="22"/>
        <v> 9</v>
      </c>
      <c r="I21" s="2" t="str">
        <f t="shared" si="22"/>
        <v>35</v>
      </c>
      <c r="J21" s="2" t="str">
        <f t="shared" si="22"/>
        <v>86</v>
      </c>
      <c r="K21" s="2" t="str">
        <f t="shared" si="22"/>
        <v>80</v>
      </c>
      <c r="L21" s="2" t="str">
        <f t="shared" si="22"/>
        <v>40</v>
      </c>
      <c r="M21" s="2" t="str">
        <f t="shared" si="22"/>
        <v>26</v>
      </c>
      <c r="N21" s="2" t="str">
        <f t="shared" si="4"/>
        <v> 48  1 82 34 53 78 30  4  22 97  54  2  88 23 94 13 90 32 98 38 51 25 </v>
      </c>
      <c r="O21" s="3">
        <f t="shared" si="5"/>
        <v>70</v>
      </c>
      <c r="P21" s="3">
        <f t="shared" si="6"/>
        <v>76</v>
      </c>
      <c r="Q21" s="3">
        <f t="shared" si="7"/>
        <v>4</v>
      </c>
      <c r="R21" s="2"/>
      <c r="S21" s="2"/>
      <c r="T21" s="2"/>
      <c r="U21" s="2"/>
      <c r="V21" s="2"/>
      <c r="W21" s="2"/>
      <c r="X21" s="2"/>
    </row>
    <row r="22">
      <c r="A22" s="2" t="s">
        <v>27</v>
      </c>
      <c r="B22" s="2" t="str">
        <f>IFERROR(__xludf.DUMMYFUNCTION("SPLIT(INDEX(SPLIT(A22&amp;"" "","":""),,2),""|"")"),"  7  1 88 50 42 51 60 58 21 66 ")</f>
        <v>  7  1 88 50 42 51 60 58 21 66 </v>
      </c>
      <c r="C22" s="2" t="str">
        <f>IFERROR(__xludf.DUMMYFUNCTION("""COMPUTED_VALUE""")," 29 53 16 52 77 99 98 54 70 97 17 96 15 91 40 87 45 72 75 11  2 32 81 26 82 ")</f>
        <v> 29 53 16 52 77 99 98 54 70 97 17 96 15 91 40 87 45 72 75 11  2 32 81 26 82 </v>
      </c>
      <c r="D22" s="2" t="str">
        <f t="shared" ref="D22:M22" si="23">MID($B22,D$3,2)</f>
        <v> 7</v>
      </c>
      <c r="E22" s="2" t="str">
        <f t="shared" si="23"/>
        <v> 1</v>
      </c>
      <c r="F22" s="2" t="str">
        <f t="shared" si="23"/>
        <v>88</v>
      </c>
      <c r="G22" s="2" t="str">
        <f t="shared" si="23"/>
        <v>50</v>
      </c>
      <c r="H22" s="2" t="str">
        <f t="shared" si="23"/>
        <v>42</v>
      </c>
      <c r="I22" s="2" t="str">
        <f t="shared" si="23"/>
        <v>51</v>
      </c>
      <c r="J22" s="2" t="str">
        <f t="shared" si="23"/>
        <v>60</v>
      </c>
      <c r="K22" s="2" t="str">
        <f t="shared" si="23"/>
        <v>58</v>
      </c>
      <c r="L22" s="2" t="str">
        <f t="shared" si="23"/>
        <v>21</v>
      </c>
      <c r="M22" s="2" t="str">
        <f t="shared" si="23"/>
        <v>66</v>
      </c>
      <c r="N22" s="2" t="str">
        <f t="shared" si="4"/>
        <v> 29 53 16 52 77 99 98 54 70 97 17 96 15 91 40 87 45 72 75 11  2 32 81 26 82 </v>
      </c>
      <c r="O22" s="3">
        <f t="shared" si="5"/>
        <v>76</v>
      </c>
      <c r="P22" s="3">
        <f t="shared" si="6"/>
        <v>76</v>
      </c>
      <c r="Q22" s="3">
        <f t="shared" si="7"/>
        <v>0</v>
      </c>
      <c r="R22" s="2"/>
      <c r="S22" s="2"/>
      <c r="T22" s="2"/>
      <c r="U22" s="2"/>
      <c r="V22" s="2"/>
      <c r="W22" s="2"/>
      <c r="X22" s="2"/>
    </row>
    <row r="23">
      <c r="A23" s="2" t="s">
        <v>28</v>
      </c>
      <c r="B23" s="2" t="str">
        <f>IFERROR(__xludf.DUMMYFUNCTION("SPLIT(INDEX(SPLIT(A23&amp;"" "","":""),,2),""|"")")," 35 56 44 99 24 79 78  6 41 23 ")</f>
        <v> 35 56 44 99 24 79 78  6 41 23 </v>
      </c>
      <c r="C23" s="2" t="str">
        <f>IFERROR(__xludf.DUMMYFUNCTION("""COMPUTED_VALUE""")," 44 85 63 65 75 95 38  6 86 42 62 56 71 34  9 43 50 46 15 66 23 72 45 87 79 ")</f>
        <v> 44 85 63 65 75 95 38  6 86 42 62 56 71 34  9 43 50 46 15 66 23 72 45 87 79 </v>
      </c>
      <c r="D23" s="2" t="str">
        <f t="shared" ref="D23:M23" si="24">MID($B23,D$3,2)</f>
        <v>35</v>
      </c>
      <c r="E23" s="2" t="str">
        <f t="shared" si="24"/>
        <v>56</v>
      </c>
      <c r="F23" s="2" t="str">
        <f t="shared" si="24"/>
        <v>44</v>
      </c>
      <c r="G23" s="2" t="str">
        <f t="shared" si="24"/>
        <v>99</v>
      </c>
      <c r="H23" s="2" t="str">
        <f t="shared" si="24"/>
        <v>24</v>
      </c>
      <c r="I23" s="2" t="str">
        <f t="shared" si="24"/>
        <v>79</v>
      </c>
      <c r="J23" s="2" t="str">
        <f t="shared" si="24"/>
        <v>78</v>
      </c>
      <c r="K23" s="2" t="str">
        <f t="shared" si="24"/>
        <v> 6</v>
      </c>
      <c r="L23" s="2" t="str">
        <f t="shared" si="24"/>
        <v>41</v>
      </c>
      <c r="M23" s="2" t="str">
        <f t="shared" si="24"/>
        <v>23</v>
      </c>
      <c r="N23" s="2" t="str">
        <f t="shared" si="4"/>
        <v>  85 63 65 75 95 38  86 42 62  71 34  9 43 50 46 15 66  72 45 87  </v>
      </c>
      <c r="O23" s="3">
        <f t="shared" si="5"/>
        <v>66</v>
      </c>
      <c r="P23" s="3">
        <f t="shared" si="6"/>
        <v>76</v>
      </c>
      <c r="Q23" s="3">
        <f t="shared" si="7"/>
        <v>16</v>
      </c>
      <c r="R23" s="2"/>
      <c r="S23" s="2"/>
      <c r="T23" s="2"/>
      <c r="U23" s="2"/>
      <c r="V23" s="2"/>
      <c r="W23" s="2"/>
      <c r="X23" s="2"/>
    </row>
    <row r="24">
      <c r="A24" s="2" t="s">
        <v>29</v>
      </c>
      <c r="B24" s="2" t="str">
        <f>IFERROR(__xludf.DUMMYFUNCTION("SPLIT(INDEX(SPLIT(A24&amp;"" "","":""),,2),""|"")")," 90 42 20 45 98 86  1 13  9 25 ")</f>
        <v> 90 42 20 45 98 86  1 13  9 25 </v>
      </c>
      <c r="C24" s="2" t="str">
        <f>IFERROR(__xludf.DUMMYFUNCTION("""COMPUTED_VALUE"""),"  8 93 14 29 23 59 61 62 85 15 72 89 21 91 92 66  4 90 31 10  5 87 79 47 11 ")</f>
        <v>  8 93 14 29 23 59 61 62 85 15 72 89 21 91 92 66  4 90 31 10  5 87 79 47 11 </v>
      </c>
      <c r="D24" s="2" t="str">
        <f t="shared" ref="D24:M24" si="25">MID($B24,D$3,2)</f>
        <v>90</v>
      </c>
      <c r="E24" s="2" t="str">
        <f t="shared" si="25"/>
        <v>42</v>
      </c>
      <c r="F24" s="2" t="str">
        <f t="shared" si="25"/>
        <v>20</v>
      </c>
      <c r="G24" s="2" t="str">
        <f t="shared" si="25"/>
        <v>45</v>
      </c>
      <c r="H24" s="2" t="str">
        <f t="shared" si="25"/>
        <v>98</v>
      </c>
      <c r="I24" s="2" t="str">
        <f t="shared" si="25"/>
        <v>86</v>
      </c>
      <c r="J24" s="2" t="str">
        <f t="shared" si="25"/>
        <v> 1</v>
      </c>
      <c r="K24" s="2" t="str">
        <f t="shared" si="25"/>
        <v>13</v>
      </c>
      <c r="L24" s="2" t="str">
        <f t="shared" si="25"/>
        <v> 9</v>
      </c>
      <c r="M24" s="2" t="str">
        <f t="shared" si="25"/>
        <v>25</v>
      </c>
      <c r="N24" s="2" t="str">
        <f t="shared" si="4"/>
        <v>  8 93 14 29 23 59 61 62 85 15 72 89 21 91 92 66  4  31 10  5 87 79 47 11 </v>
      </c>
      <c r="O24" s="3">
        <f t="shared" si="5"/>
        <v>74</v>
      </c>
      <c r="P24" s="3">
        <f t="shared" si="6"/>
        <v>76</v>
      </c>
      <c r="Q24" s="3">
        <f t="shared" si="7"/>
        <v>1</v>
      </c>
      <c r="R24" s="2"/>
      <c r="S24" s="2"/>
      <c r="T24" s="2"/>
      <c r="U24" s="2"/>
      <c r="V24" s="2"/>
      <c r="W24" s="2"/>
      <c r="X24" s="2"/>
    </row>
    <row r="25">
      <c r="A25" s="2" t="s">
        <v>30</v>
      </c>
      <c r="B25" s="2" t="str">
        <f>IFERROR(__xludf.DUMMYFUNCTION("SPLIT(INDEX(SPLIT(A25&amp;"" "","":""),,2),""|"")")," 10 51  4 33 77 26 53 60 15 17 ")</f>
        <v> 10 51  4 33 77 26 53 60 15 17 </v>
      </c>
      <c r="C25" s="2" t="str">
        <f>IFERROR(__xludf.DUMMYFUNCTION("""COMPUTED_VALUE""")," 50 40 37 48 32 69 68 62 89 17  1 80 14 88  5 27 61 51 11 21 59 96 49 94 34 ")</f>
        <v> 50 40 37 48 32 69 68 62 89 17  1 80 14 88  5 27 61 51 11 21 59 96 49 94 34 </v>
      </c>
      <c r="D25" s="2" t="str">
        <f t="shared" ref="D25:M25" si="26">MID($B25,D$3,2)</f>
        <v>10</v>
      </c>
      <c r="E25" s="2" t="str">
        <f t="shared" si="26"/>
        <v>51</v>
      </c>
      <c r="F25" s="2" t="str">
        <f t="shared" si="26"/>
        <v> 4</v>
      </c>
      <c r="G25" s="2" t="str">
        <f t="shared" si="26"/>
        <v>33</v>
      </c>
      <c r="H25" s="2" t="str">
        <f t="shared" si="26"/>
        <v>77</v>
      </c>
      <c r="I25" s="2" t="str">
        <f t="shared" si="26"/>
        <v>26</v>
      </c>
      <c r="J25" s="2" t="str">
        <f t="shared" si="26"/>
        <v>53</v>
      </c>
      <c r="K25" s="2" t="str">
        <f t="shared" si="26"/>
        <v>60</v>
      </c>
      <c r="L25" s="2" t="str">
        <f t="shared" si="26"/>
        <v>15</v>
      </c>
      <c r="M25" s="2" t="str">
        <f t="shared" si="26"/>
        <v>17</v>
      </c>
      <c r="N25" s="2" t="str">
        <f t="shared" si="4"/>
        <v> 50 40 37 48 32 69 68 62 89   1 80 14 88  5 27 61  11 21 59 96 49 94 34 </v>
      </c>
      <c r="O25" s="3">
        <f t="shared" si="5"/>
        <v>72</v>
      </c>
      <c r="P25" s="3">
        <f t="shared" si="6"/>
        <v>76</v>
      </c>
      <c r="Q25" s="3">
        <f t="shared" si="7"/>
        <v>2</v>
      </c>
      <c r="R25" s="2"/>
      <c r="S25" s="2"/>
      <c r="T25" s="2"/>
      <c r="U25" s="2"/>
      <c r="V25" s="2"/>
      <c r="W25" s="2"/>
      <c r="X25" s="2"/>
    </row>
    <row r="26">
      <c r="A26" s="2" t="s">
        <v>31</v>
      </c>
      <c r="B26" s="2" t="str">
        <f>IFERROR(__xludf.DUMMYFUNCTION("SPLIT(INDEX(SPLIT(A26&amp;"" "","":""),,2),""|"")")," 12 68 81 66 61 20 28 64 62 44 ")</f>
        <v> 12 68 81 66 61 20 28 64 62 44 </v>
      </c>
      <c r="C26" s="2" t="str">
        <f>IFERROR(__xludf.DUMMYFUNCTION("""COMPUTED_VALUE""")," 42 23 53 48 13 88 70 50  3 80 95 25 22 99 55 30 26 78 47  9 27 73 92 56 15 ")</f>
        <v> 42 23 53 48 13 88 70 50  3 80 95 25 22 99 55 30 26 78 47  9 27 73 92 56 15 </v>
      </c>
      <c r="D26" s="2" t="str">
        <f t="shared" ref="D26:M26" si="27">MID($B26,D$3,2)</f>
        <v>12</v>
      </c>
      <c r="E26" s="2" t="str">
        <f t="shared" si="27"/>
        <v>68</v>
      </c>
      <c r="F26" s="2" t="str">
        <f t="shared" si="27"/>
        <v>81</v>
      </c>
      <c r="G26" s="2" t="str">
        <f t="shared" si="27"/>
        <v>66</v>
      </c>
      <c r="H26" s="2" t="str">
        <f t="shared" si="27"/>
        <v>61</v>
      </c>
      <c r="I26" s="2" t="str">
        <f t="shared" si="27"/>
        <v>20</v>
      </c>
      <c r="J26" s="2" t="str">
        <f t="shared" si="27"/>
        <v>28</v>
      </c>
      <c r="K26" s="2" t="str">
        <f t="shared" si="27"/>
        <v>64</v>
      </c>
      <c r="L26" s="2" t="str">
        <f t="shared" si="27"/>
        <v>62</v>
      </c>
      <c r="M26" s="2" t="str">
        <f t="shared" si="27"/>
        <v>44</v>
      </c>
      <c r="N26" s="2" t="str">
        <f t="shared" si="4"/>
        <v> 42 23 53 48 13 88 70 50  3 80 95 25 22 99 55 30 26 78 47  9 27 73 92 56 15 </v>
      </c>
      <c r="O26" s="3">
        <f t="shared" si="5"/>
        <v>76</v>
      </c>
      <c r="P26" s="3">
        <f t="shared" si="6"/>
        <v>76</v>
      </c>
      <c r="Q26" s="3">
        <f t="shared" si="7"/>
        <v>0</v>
      </c>
      <c r="R26" s="2"/>
      <c r="S26" s="2"/>
      <c r="T26" s="2"/>
      <c r="U26" s="2"/>
      <c r="V26" s="2"/>
      <c r="W26" s="2"/>
      <c r="X26" s="2"/>
    </row>
    <row r="27">
      <c r="A27" s="2" t="s">
        <v>32</v>
      </c>
      <c r="B27" s="2" t="str">
        <f>IFERROR(__xludf.DUMMYFUNCTION("SPLIT(INDEX(SPLIT(A27&amp;"" "","":""),,2),""|"")")," 14 79 23 60 16 55 83 45 58 52 ")</f>
        <v> 14 79 23 60 16 55 83 45 58 52 </v>
      </c>
      <c r="C27" s="2" t="str">
        <f>IFERROR(__xludf.DUMMYFUNCTION("""COMPUTED_VALUE""")," 61 91  4 33 84  2 13 44 17 54 65 29 42 88 66 81 74 10 22 92 15 30  8 28  3 ")</f>
        <v> 61 91  4 33 84  2 13 44 17 54 65 29 42 88 66 81 74 10 22 92 15 30  8 28  3 </v>
      </c>
      <c r="D27" s="2" t="str">
        <f t="shared" ref="D27:M27" si="28">MID($B27,D$3,2)</f>
        <v>14</v>
      </c>
      <c r="E27" s="2" t="str">
        <f t="shared" si="28"/>
        <v>79</v>
      </c>
      <c r="F27" s="2" t="str">
        <f t="shared" si="28"/>
        <v>23</v>
      </c>
      <c r="G27" s="2" t="str">
        <f t="shared" si="28"/>
        <v>60</v>
      </c>
      <c r="H27" s="2" t="str">
        <f t="shared" si="28"/>
        <v>16</v>
      </c>
      <c r="I27" s="2" t="str">
        <f t="shared" si="28"/>
        <v>55</v>
      </c>
      <c r="J27" s="2" t="str">
        <f t="shared" si="28"/>
        <v>83</v>
      </c>
      <c r="K27" s="2" t="str">
        <f t="shared" si="28"/>
        <v>45</v>
      </c>
      <c r="L27" s="2" t="str">
        <f t="shared" si="28"/>
        <v>58</v>
      </c>
      <c r="M27" s="2" t="str">
        <f t="shared" si="28"/>
        <v>52</v>
      </c>
      <c r="N27" s="2" t="str">
        <f t="shared" si="4"/>
        <v> 61 91  4 33 84  2 13 44 17 54 65 29 42 88 66 81 74 10 22 92 15 30  8 28  3 </v>
      </c>
      <c r="O27" s="3">
        <f t="shared" si="5"/>
        <v>76</v>
      </c>
      <c r="P27" s="3">
        <f t="shared" si="6"/>
        <v>76</v>
      </c>
      <c r="Q27" s="3">
        <f t="shared" si="7"/>
        <v>0</v>
      </c>
      <c r="R27" s="2"/>
      <c r="S27" s="2"/>
      <c r="T27" s="2"/>
      <c r="U27" s="2"/>
      <c r="V27" s="2"/>
      <c r="W27" s="2"/>
      <c r="X27" s="2"/>
    </row>
    <row r="28">
      <c r="A28" s="2" t="s">
        <v>33</v>
      </c>
      <c r="B28" s="2" t="str">
        <f>IFERROR(__xludf.DUMMYFUNCTION("SPLIT(INDEX(SPLIT(A28&amp;"" "","":""),,2),""|"")")," 38 11 15 57 50 47 31 98 33 96 ")</f>
        <v> 38 11 15 57 50 47 31 98 33 96 </v>
      </c>
      <c r="C28" s="2" t="str">
        <f>IFERROR(__xludf.DUMMYFUNCTION("""COMPUTED_VALUE""")," 34 64 52 67 49 24 63 54 51 92 29 22 41 73 17 84 12 53 32 71 28 86  2 75  8 ")</f>
        <v> 34 64 52 67 49 24 63 54 51 92 29 22 41 73 17 84 12 53 32 71 28 86  2 75  8 </v>
      </c>
      <c r="D28" s="2" t="str">
        <f t="shared" ref="D28:M28" si="29">MID($B28,D$3,2)</f>
        <v>38</v>
      </c>
      <c r="E28" s="2" t="str">
        <f t="shared" si="29"/>
        <v>11</v>
      </c>
      <c r="F28" s="2" t="str">
        <f t="shared" si="29"/>
        <v>15</v>
      </c>
      <c r="G28" s="2" t="str">
        <f t="shared" si="29"/>
        <v>57</v>
      </c>
      <c r="H28" s="2" t="str">
        <f t="shared" si="29"/>
        <v>50</v>
      </c>
      <c r="I28" s="2" t="str">
        <f t="shared" si="29"/>
        <v>47</v>
      </c>
      <c r="J28" s="2" t="str">
        <f t="shared" si="29"/>
        <v>31</v>
      </c>
      <c r="K28" s="2" t="str">
        <f t="shared" si="29"/>
        <v>98</v>
      </c>
      <c r="L28" s="2" t="str">
        <f t="shared" si="29"/>
        <v>33</v>
      </c>
      <c r="M28" s="2" t="str">
        <f t="shared" si="29"/>
        <v>96</v>
      </c>
      <c r="N28" s="2" t="str">
        <f t="shared" si="4"/>
        <v> 34 64 52 67 49 24 63 54 51 92 29 22 41 73 17 84 12 53 32 71 28 86  2 75  8 </v>
      </c>
      <c r="O28" s="3">
        <f t="shared" si="5"/>
        <v>76</v>
      </c>
      <c r="P28" s="3">
        <f t="shared" si="6"/>
        <v>76</v>
      </c>
      <c r="Q28" s="3">
        <f t="shared" si="7"/>
        <v>0</v>
      </c>
      <c r="R28" s="2"/>
      <c r="S28" s="2"/>
      <c r="T28" s="2"/>
      <c r="U28" s="2"/>
      <c r="V28" s="2"/>
      <c r="W28" s="2"/>
      <c r="X28" s="2"/>
    </row>
    <row r="29">
      <c r="A29" s="2" t="s">
        <v>34</v>
      </c>
      <c r="B29" s="2" t="str">
        <f>IFERROR(__xludf.DUMMYFUNCTION("SPLIT(INDEX(SPLIT(A29&amp;"" "","":""),,2),""|"")")," 57 58 44 15 71 31 22 24 14 48 ")</f>
        <v> 57 58 44 15 71 31 22 24 14 48 </v>
      </c>
      <c r="C29" s="2" t="str">
        <f>IFERROR(__xludf.DUMMYFUNCTION("""COMPUTED_VALUE""")," 99 31 44 24 60 14 16  2 19 48 58 55 71 15 50 22 85 96 34 68 28  4 69 79 57 ")</f>
        <v> 99 31 44 24 60 14 16  2 19 48 58 55 71 15 50 22 85 96 34 68 28  4 69 79 57 </v>
      </c>
      <c r="D29" s="2" t="str">
        <f t="shared" ref="D29:M29" si="30">MID($B29,D$3,2)</f>
        <v>57</v>
      </c>
      <c r="E29" s="2" t="str">
        <f t="shared" si="30"/>
        <v>58</v>
      </c>
      <c r="F29" s="2" t="str">
        <f t="shared" si="30"/>
        <v>44</v>
      </c>
      <c r="G29" s="2" t="str">
        <f t="shared" si="30"/>
        <v>15</v>
      </c>
      <c r="H29" s="2" t="str">
        <f t="shared" si="30"/>
        <v>71</v>
      </c>
      <c r="I29" s="2" t="str">
        <f t="shared" si="30"/>
        <v>31</v>
      </c>
      <c r="J29" s="2" t="str">
        <f t="shared" si="30"/>
        <v>22</v>
      </c>
      <c r="K29" s="2" t="str">
        <f t="shared" si="30"/>
        <v>24</v>
      </c>
      <c r="L29" s="2" t="str">
        <f t="shared" si="30"/>
        <v>14</v>
      </c>
      <c r="M29" s="2" t="str">
        <f t="shared" si="30"/>
        <v>48</v>
      </c>
      <c r="N29" s="2" t="str">
        <f t="shared" si="4"/>
        <v> 99    60  16  2 19   55   50  85 96 34 68 28  4 69 79  </v>
      </c>
      <c r="O29" s="3">
        <f t="shared" si="5"/>
        <v>56</v>
      </c>
      <c r="P29" s="3">
        <f t="shared" si="6"/>
        <v>76</v>
      </c>
      <c r="Q29" s="3">
        <f t="shared" si="7"/>
        <v>512</v>
      </c>
      <c r="R29" s="2"/>
      <c r="S29" s="2"/>
      <c r="T29" s="2"/>
      <c r="U29" s="2"/>
      <c r="V29" s="2"/>
      <c r="W29" s="2"/>
      <c r="X29" s="2"/>
    </row>
    <row r="30">
      <c r="A30" s="2" t="s">
        <v>35</v>
      </c>
      <c r="B30" s="2" t="str">
        <f>IFERROR(__xludf.DUMMYFUNCTION("SPLIT(INDEX(SPLIT(A30&amp;"" "","":""),,2),""|"")")," 44  4 24 52 21 81 69 38 32 55 ")</f>
        <v> 44  4 24 52 21 81 69 38 32 55 </v>
      </c>
      <c r="C30" s="2" t="str">
        <f>IFERROR(__xludf.DUMMYFUNCTION("""COMPUTED_VALUE""")," 22 52 44 62 15 55 34 79 41 81 61 21 27 43 40 51 24  4 23 69 75 31 32 38 92 ")</f>
        <v> 22 52 44 62 15 55 34 79 41 81 61 21 27 43 40 51 24  4 23 69 75 31 32 38 92 </v>
      </c>
      <c r="D30" s="2" t="str">
        <f t="shared" ref="D30:M30" si="31">MID($B30,D$3,2)</f>
        <v>44</v>
      </c>
      <c r="E30" s="2" t="str">
        <f t="shared" si="31"/>
        <v> 4</v>
      </c>
      <c r="F30" s="2" t="str">
        <f t="shared" si="31"/>
        <v>24</v>
      </c>
      <c r="G30" s="2" t="str">
        <f t="shared" si="31"/>
        <v>52</v>
      </c>
      <c r="H30" s="2" t="str">
        <f t="shared" si="31"/>
        <v>21</v>
      </c>
      <c r="I30" s="2" t="str">
        <f t="shared" si="31"/>
        <v>81</v>
      </c>
      <c r="J30" s="2" t="str">
        <f t="shared" si="31"/>
        <v>69</v>
      </c>
      <c r="K30" s="2" t="str">
        <f t="shared" si="31"/>
        <v>38</v>
      </c>
      <c r="L30" s="2" t="str">
        <f t="shared" si="31"/>
        <v>32</v>
      </c>
      <c r="M30" s="2" t="str">
        <f t="shared" si="31"/>
        <v>55</v>
      </c>
      <c r="N30" s="2" t="str">
        <f t="shared" si="4"/>
        <v> 22   62 15  34 79 41  61  27 43 40 51   23  75 31   92 </v>
      </c>
      <c r="O30" s="3">
        <f t="shared" si="5"/>
        <v>56</v>
      </c>
      <c r="P30" s="3">
        <f t="shared" si="6"/>
        <v>76</v>
      </c>
      <c r="Q30" s="3">
        <f t="shared" si="7"/>
        <v>512</v>
      </c>
      <c r="R30" s="2"/>
      <c r="S30" s="2"/>
      <c r="T30" s="2"/>
      <c r="U30" s="2"/>
      <c r="V30" s="2"/>
      <c r="W30" s="2"/>
      <c r="X30" s="2"/>
    </row>
    <row r="31">
      <c r="A31" s="2" t="s">
        <v>36</v>
      </c>
      <c r="B31" s="2" t="str">
        <f>IFERROR(__xludf.DUMMYFUNCTION("SPLIT(INDEX(SPLIT(A31&amp;"" "","":""),,2),""|"")")," 92 48 63 57 82 29 58  3 31 32 ")</f>
        <v> 92 48 63 57 82 29 58  3 31 32 </v>
      </c>
      <c r="C31" s="2" t="str">
        <f>IFERROR(__xludf.DUMMYFUNCTION("""COMPUTED_VALUE""")," 90 34 49 20 48 45 29 74 58 76 32  9  3 63 31 84 92 57 40 79  8 78 77 82 88 ")</f>
        <v> 90 34 49 20 48 45 29 74 58 76 32  9  3 63 31 84 92 57 40 79  8 78 77 82 88 </v>
      </c>
      <c r="D31" s="2" t="str">
        <f t="shared" ref="D31:M31" si="32">MID($B31,D$3,2)</f>
        <v>92</v>
      </c>
      <c r="E31" s="2" t="str">
        <f t="shared" si="32"/>
        <v>48</v>
      </c>
      <c r="F31" s="2" t="str">
        <f t="shared" si="32"/>
        <v>63</v>
      </c>
      <c r="G31" s="2" t="str">
        <f t="shared" si="32"/>
        <v>57</v>
      </c>
      <c r="H31" s="2" t="str">
        <f t="shared" si="32"/>
        <v>82</v>
      </c>
      <c r="I31" s="2" t="str">
        <f t="shared" si="32"/>
        <v>29</v>
      </c>
      <c r="J31" s="2" t="str">
        <f t="shared" si="32"/>
        <v>58</v>
      </c>
      <c r="K31" s="2" t="str">
        <f t="shared" si="32"/>
        <v> 3</v>
      </c>
      <c r="L31" s="2" t="str">
        <f t="shared" si="32"/>
        <v>31</v>
      </c>
      <c r="M31" s="2" t="str">
        <f t="shared" si="32"/>
        <v>32</v>
      </c>
      <c r="N31" s="2" t="str">
        <f t="shared" si="4"/>
        <v> 90 34 49 20  45  74  76   9    84   40 79  8 78 77  88 </v>
      </c>
      <c r="O31" s="3">
        <f t="shared" si="5"/>
        <v>56</v>
      </c>
      <c r="P31" s="3">
        <f t="shared" si="6"/>
        <v>76</v>
      </c>
      <c r="Q31" s="3">
        <f t="shared" si="7"/>
        <v>512</v>
      </c>
      <c r="R31" s="2"/>
      <c r="S31" s="2"/>
      <c r="T31" s="2"/>
      <c r="U31" s="2"/>
      <c r="V31" s="2"/>
      <c r="W31" s="2"/>
      <c r="X31" s="2"/>
    </row>
    <row r="32">
      <c r="A32" s="2" t="s">
        <v>37</v>
      </c>
      <c r="B32" s="2" t="str">
        <f>IFERROR(__xludf.DUMMYFUNCTION("SPLIT(INDEX(SPLIT(A32&amp;"" "","":""),,2),""|"")")," 88 63 12 31 87 27 21 40  4 26 ")</f>
        <v> 88 63 12 31 87 27 21 40  4 26 </v>
      </c>
      <c r="C32" s="2" t="str">
        <f>IFERROR(__xludf.DUMMYFUNCTION("""COMPUTED_VALUE""")," 19 12 14 87 66 47 85 42 86 10 56 91 29 98 97 37 21  6 30 82 34 80 23 63 89 ")</f>
        <v> 19 12 14 87 66 47 85 42 86 10 56 91 29 98 97 37 21  6 30 82 34 80 23 63 89 </v>
      </c>
      <c r="D32" s="2" t="str">
        <f t="shared" ref="D32:M32" si="33">MID($B32,D$3,2)</f>
        <v>88</v>
      </c>
      <c r="E32" s="2" t="str">
        <f t="shared" si="33"/>
        <v>63</v>
      </c>
      <c r="F32" s="2" t="str">
        <f t="shared" si="33"/>
        <v>12</v>
      </c>
      <c r="G32" s="2" t="str">
        <f t="shared" si="33"/>
        <v>31</v>
      </c>
      <c r="H32" s="2" t="str">
        <f t="shared" si="33"/>
        <v>87</v>
      </c>
      <c r="I32" s="2" t="str">
        <f t="shared" si="33"/>
        <v>27</v>
      </c>
      <c r="J32" s="2" t="str">
        <f t="shared" si="33"/>
        <v>21</v>
      </c>
      <c r="K32" s="2" t="str">
        <f t="shared" si="33"/>
        <v>40</v>
      </c>
      <c r="L32" s="2" t="str">
        <f t="shared" si="33"/>
        <v> 4</v>
      </c>
      <c r="M32" s="2" t="str">
        <f t="shared" si="33"/>
        <v>26</v>
      </c>
      <c r="N32" s="2" t="str">
        <f t="shared" si="4"/>
        <v> 19  14  66 47 85 42 86 10 56 91 29 98 97 37   6 30 82 34 80 23  89 </v>
      </c>
      <c r="O32" s="3">
        <f t="shared" si="5"/>
        <v>68</v>
      </c>
      <c r="P32" s="3">
        <f t="shared" si="6"/>
        <v>76</v>
      </c>
      <c r="Q32" s="3">
        <f t="shared" si="7"/>
        <v>8</v>
      </c>
      <c r="R32" s="2"/>
      <c r="S32" s="2"/>
      <c r="T32" s="2"/>
      <c r="U32" s="2"/>
      <c r="V32" s="2"/>
      <c r="W32" s="2"/>
      <c r="X32" s="2"/>
    </row>
    <row r="33">
      <c r="A33" s="2" t="s">
        <v>38</v>
      </c>
      <c r="B33" s="2" t="str">
        <f>IFERROR(__xludf.DUMMYFUNCTION("SPLIT(INDEX(SPLIT(A33&amp;"" "","":""),,2),""|"")")," 50 25 33 31 26 99  2 95 67 45 ")</f>
        <v> 50 25 33 31 26 99  2 95 67 45 </v>
      </c>
      <c r="C33" s="2" t="str">
        <f>IFERROR(__xludf.DUMMYFUNCTION("""COMPUTED_VALUE""")," 14 90  8 51 27 11 43 61 64 74 16 84 76 19 17 23 53 81 42 38 66 32 88 18 22 ")</f>
        <v> 14 90  8 51 27 11 43 61 64 74 16 84 76 19 17 23 53 81 42 38 66 32 88 18 22 </v>
      </c>
      <c r="D33" s="2" t="str">
        <f t="shared" ref="D33:M33" si="34">MID($B33,D$3,2)</f>
        <v>50</v>
      </c>
      <c r="E33" s="2" t="str">
        <f t="shared" si="34"/>
        <v>25</v>
      </c>
      <c r="F33" s="2" t="str">
        <f t="shared" si="34"/>
        <v>33</v>
      </c>
      <c r="G33" s="2" t="str">
        <f t="shared" si="34"/>
        <v>31</v>
      </c>
      <c r="H33" s="2" t="str">
        <f t="shared" si="34"/>
        <v>26</v>
      </c>
      <c r="I33" s="2" t="str">
        <f t="shared" si="34"/>
        <v>99</v>
      </c>
      <c r="J33" s="2" t="str">
        <f t="shared" si="34"/>
        <v> 2</v>
      </c>
      <c r="K33" s="2" t="str">
        <f t="shared" si="34"/>
        <v>95</v>
      </c>
      <c r="L33" s="2" t="str">
        <f t="shared" si="34"/>
        <v>67</v>
      </c>
      <c r="M33" s="2" t="str">
        <f t="shared" si="34"/>
        <v>45</v>
      </c>
      <c r="N33" s="2" t="str">
        <f t="shared" si="4"/>
        <v> 14 90  8 51 27 11 43 61 64 74 16 84 76 19 17 23 53 81 42 38 66 32 88 18 22 </v>
      </c>
      <c r="O33" s="3">
        <f t="shared" si="5"/>
        <v>76</v>
      </c>
      <c r="P33" s="3">
        <f t="shared" si="6"/>
        <v>76</v>
      </c>
      <c r="Q33" s="3">
        <f t="shared" si="7"/>
        <v>0</v>
      </c>
      <c r="R33" s="2"/>
      <c r="S33" s="2"/>
      <c r="T33" s="2"/>
      <c r="U33" s="2"/>
      <c r="V33" s="2"/>
      <c r="W33" s="2"/>
      <c r="X33" s="2"/>
    </row>
    <row r="34">
      <c r="A34" s="2" t="s">
        <v>39</v>
      </c>
      <c r="B34" s="2" t="str">
        <f>IFERROR(__xludf.DUMMYFUNCTION("SPLIT(INDEX(SPLIT(A34&amp;"" "","":""),,2),""|"")")," 80 85 86 93 12 35 79 43 95 32 ")</f>
        <v> 80 85 86 93 12 35 79 43 95 32 </v>
      </c>
      <c r="C34" s="2" t="str">
        <f>IFERROR(__xludf.DUMMYFUNCTION("""COMPUTED_VALUE""")," 47  7 67 93 76 16 95 86 45 23 18 70 30 32 90 12 43 79 24 80 48 10 85 60 35 ")</f>
        <v> 47  7 67 93 76 16 95 86 45 23 18 70 30 32 90 12 43 79 24 80 48 10 85 60 35 </v>
      </c>
      <c r="D34" s="2" t="str">
        <f t="shared" ref="D34:M34" si="35">MID($B34,D$3,2)</f>
        <v>80</v>
      </c>
      <c r="E34" s="2" t="str">
        <f t="shared" si="35"/>
        <v>85</v>
      </c>
      <c r="F34" s="2" t="str">
        <f t="shared" si="35"/>
        <v>86</v>
      </c>
      <c r="G34" s="2" t="str">
        <f t="shared" si="35"/>
        <v>93</v>
      </c>
      <c r="H34" s="2" t="str">
        <f t="shared" si="35"/>
        <v>12</v>
      </c>
      <c r="I34" s="2" t="str">
        <f t="shared" si="35"/>
        <v>35</v>
      </c>
      <c r="J34" s="2" t="str">
        <f t="shared" si="35"/>
        <v>79</v>
      </c>
      <c r="K34" s="2" t="str">
        <f t="shared" si="35"/>
        <v>43</v>
      </c>
      <c r="L34" s="2" t="str">
        <f t="shared" si="35"/>
        <v>95</v>
      </c>
      <c r="M34" s="2" t="str">
        <f t="shared" si="35"/>
        <v>32</v>
      </c>
      <c r="N34" s="2" t="str">
        <f t="shared" si="4"/>
        <v> 47  7 67  76 16   45 23 18 70 30  90    24  48 10  60  </v>
      </c>
      <c r="O34" s="3">
        <f t="shared" si="5"/>
        <v>56</v>
      </c>
      <c r="P34" s="3">
        <f t="shared" si="6"/>
        <v>76</v>
      </c>
      <c r="Q34" s="3">
        <f t="shared" si="7"/>
        <v>512</v>
      </c>
      <c r="R34" s="2"/>
      <c r="S34" s="2"/>
      <c r="T34" s="2"/>
      <c r="U34" s="2"/>
      <c r="V34" s="2"/>
      <c r="W34" s="2"/>
      <c r="X34" s="2"/>
    </row>
    <row r="35">
      <c r="A35" s="2" t="s">
        <v>40</v>
      </c>
      <c r="B35" s="2" t="str">
        <f>IFERROR(__xludf.DUMMYFUNCTION("SPLIT(INDEX(SPLIT(A35&amp;"" "","":""),,2),""|"")")," 24 89 26 13 42 65 20 88 57 64 ")</f>
        <v> 24 89 26 13 42 65 20 88 57 64 </v>
      </c>
      <c r="C35" s="2" t="str">
        <f>IFERROR(__xludf.DUMMYFUNCTION("""COMPUTED_VALUE""")," 98  6  4 96 26 56 86 44 28 10 77 64 16 20 65 18 41 89 90 38 48 72 24 36 85 ")</f>
        <v> 98  6  4 96 26 56 86 44 28 10 77 64 16 20 65 18 41 89 90 38 48 72 24 36 85 </v>
      </c>
      <c r="D35" s="2" t="str">
        <f t="shared" ref="D35:M35" si="36">MID($B35,D$3,2)</f>
        <v>24</v>
      </c>
      <c r="E35" s="2" t="str">
        <f t="shared" si="36"/>
        <v>89</v>
      </c>
      <c r="F35" s="2" t="str">
        <f t="shared" si="36"/>
        <v>26</v>
      </c>
      <c r="G35" s="2" t="str">
        <f t="shared" si="36"/>
        <v>13</v>
      </c>
      <c r="H35" s="2" t="str">
        <f t="shared" si="36"/>
        <v>42</v>
      </c>
      <c r="I35" s="2" t="str">
        <f t="shared" si="36"/>
        <v>65</v>
      </c>
      <c r="J35" s="2" t="str">
        <f t="shared" si="36"/>
        <v>20</v>
      </c>
      <c r="K35" s="2" t="str">
        <f t="shared" si="36"/>
        <v>88</v>
      </c>
      <c r="L35" s="2" t="str">
        <f t="shared" si="36"/>
        <v>57</v>
      </c>
      <c r="M35" s="2" t="str">
        <f t="shared" si="36"/>
        <v>64</v>
      </c>
      <c r="N35" s="2" t="str">
        <f t="shared" si="4"/>
        <v> 98  6  4 96  56 86 44 28 10 77  16   18 41  90 38 48 72  36 85 </v>
      </c>
      <c r="O35" s="3">
        <f t="shared" si="5"/>
        <v>64</v>
      </c>
      <c r="P35" s="3">
        <f t="shared" si="6"/>
        <v>76</v>
      </c>
      <c r="Q35" s="3">
        <f t="shared" si="7"/>
        <v>32</v>
      </c>
      <c r="R35" s="2"/>
      <c r="S35" s="2"/>
      <c r="T35" s="2"/>
      <c r="U35" s="2"/>
      <c r="V35" s="2"/>
      <c r="W35" s="2"/>
      <c r="X35" s="2"/>
    </row>
    <row r="36">
      <c r="A36" s="2" t="s">
        <v>41</v>
      </c>
      <c r="B36" s="2" t="str">
        <f>IFERROR(__xludf.DUMMYFUNCTION("SPLIT(INDEX(SPLIT(A36&amp;"" "","":""),,2),""|"")"),"  9 81 55 58 34 49 46 71 70 15 ")</f>
        <v>  9 81 55 58 34 49 46 71 70 15 </v>
      </c>
      <c r="C36" s="2" t="str">
        <f>IFERROR(__xludf.DUMMYFUNCTION("""COMPUTED_VALUE""")," 45 49 92 99 17 10 85 61 28 78 94 48 88 62 80 63  1  3 95 24 69 11 82 33 50 ")</f>
        <v> 45 49 92 99 17 10 85 61 28 78 94 48 88 62 80 63  1  3 95 24 69 11 82 33 50 </v>
      </c>
      <c r="D36" s="2" t="str">
        <f t="shared" ref="D36:M36" si="37">MID($B36,D$3,2)</f>
        <v> 9</v>
      </c>
      <c r="E36" s="2" t="str">
        <f t="shared" si="37"/>
        <v>81</v>
      </c>
      <c r="F36" s="2" t="str">
        <f t="shared" si="37"/>
        <v>55</v>
      </c>
      <c r="G36" s="2" t="str">
        <f t="shared" si="37"/>
        <v>58</v>
      </c>
      <c r="H36" s="2" t="str">
        <f t="shared" si="37"/>
        <v>34</v>
      </c>
      <c r="I36" s="2" t="str">
        <f t="shared" si="37"/>
        <v>49</v>
      </c>
      <c r="J36" s="2" t="str">
        <f t="shared" si="37"/>
        <v>46</v>
      </c>
      <c r="K36" s="2" t="str">
        <f t="shared" si="37"/>
        <v>71</v>
      </c>
      <c r="L36" s="2" t="str">
        <f t="shared" si="37"/>
        <v>70</v>
      </c>
      <c r="M36" s="2" t="str">
        <f t="shared" si="37"/>
        <v>15</v>
      </c>
      <c r="N36" s="2" t="str">
        <f t="shared" si="4"/>
        <v> 45  92 99 17 10 85 61 28 78 94 48 88 62 80 63  1  3 95 24 69 11 82 33 50 </v>
      </c>
      <c r="O36" s="3">
        <f t="shared" si="5"/>
        <v>74</v>
      </c>
      <c r="P36" s="3">
        <f t="shared" si="6"/>
        <v>76</v>
      </c>
      <c r="Q36" s="3">
        <f t="shared" si="7"/>
        <v>1</v>
      </c>
      <c r="R36" s="2"/>
      <c r="S36" s="2"/>
      <c r="T36" s="2"/>
      <c r="U36" s="2"/>
      <c r="V36" s="2"/>
      <c r="W36" s="2"/>
      <c r="X36" s="2"/>
    </row>
    <row r="37">
      <c r="A37" s="2" t="s">
        <v>42</v>
      </c>
      <c r="B37" s="2" t="str">
        <f>IFERROR(__xludf.DUMMYFUNCTION("SPLIT(INDEX(SPLIT(A37&amp;"" "","":""),,2),""|"")")," 59 31  3 85 81 20 91 33 16 39 ")</f>
        <v> 59 31  3 85 81 20 91 33 16 39 </v>
      </c>
      <c r="C37" s="2" t="str">
        <f>IFERROR(__xludf.DUMMYFUNCTION("""COMPUTED_VALUE""")," 24  3 89 45 74 93 78 19 96 73 57  8 75 59 88 87 20 13 32 15 42 61 69 39 23 ")</f>
        <v> 24  3 89 45 74 93 78 19 96 73 57  8 75 59 88 87 20 13 32 15 42 61 69 39 23 </v>
      </c>
      <c r="D37" s="2" t="str">
        <f t="shared" ref="D37:M37" si="38">MID($B37,D$3,2)</f>
        <v>59</v>
      </c>
      <c r="E37" s="2" t="str">
        <f t="shared" si="38"/>
        <v>31</v>
      </c>
      <c r="F37" s="2" t="str">
        <f t="shared" si="38"/>
        <v> 3</v>
      </c>
      <c r="G37" s="2" t="str">
        <f t="shared" si="38"/>
        <v>85</v>
      </c>
      <c r="H37" s="2" t="str">
        <f t="shared" si="38"/>
        <v>81</v>
      </c>
      <c r="I37" s="2" t="str">
        <f t="shared" si="38"/>
        <v>20</v>
      </c>
      <c r="J37" s="2" t="str">
        <f t="shared" si="38"/>
        <v>91</v>
      </c>
      <c r="K37" s="2" t="str">
        <f t="shared" si="38"/>
        <v>33</v>
      </c>
      <c r="L37" s="2" t="str">
        <f t="shared" si="38"/>
        <v>16</v>
      </c>
      <c r="M37" s="2" t="str">
        <f t="shared" si="38"/>
        <v>39</v>
      </c>
      <c r="N37" s="2" t="str">
        <f t="shared" si="4"/>
        <v> 24  89 45 74 93 78 19 96 73 57  8 75  88 87  13 32 15 42 61 69  23 </v>
      </c>
      <c r="O37" s="3">
        <f t="shared" si="5"/>
        <v>68</v>
      </c>
      <c r="P37" s="3">
        <f t="shared" si="6"/>
        <v>76</v>
      </c>
      <c r="Q37" s="3">
        <f t="shared" si="7"/>
        <v>8</v>
      </c>
      <c r="R37" s="2"/>
      <c r="S37" s="2"/>
      <c r="T37" s="2"/>
      <c r="U37" s="2"/>
      <c r="V37" s="2"/>
      <c r="W37" s="2"/>
      <c r="X37" s="2"/>
    </row>
    <row r="38">
      <c r="A38" s="2" t="s">
        <v>43</v>
      </c>
      <c r="B38" s="2" t="str">
        <f>IFERROR(__xludf.DUMMYFUNCTION("SPLIT(INDEX(SPLIT(A38&amp;"" "","":""),,2),""|"")")," 11  6 74 83 98 71 26 82 97 84 ")</f>
        <v> 11  6 74 83 98 71 26 82 97 84 </v>
      </c>
      <c r="C38" s="2" t="str">
        <f>IFERROR(__xludf.DUMMYFUNCTION("""COMPUTED_VALUE""")," 93 66 76 82  2 89 16 98 11 80 83 20  6 26 84 32 13 21 97  3 78 74  9 71 43 ")</f>
        <v> 93 66 76 82  2 89 16 98 11 80 83 20  6 26 84 32 13 21 97  3 78 74  9 71 43 </v>
      </c>
      <c r="D38" s="2" t="str">
        <f t="shared" ref="D38:M38" si="39">MID($B38,D$3,2)</f>
        <v>11</v>
      </c>
      <c r="E38" s="2" t="str">
        <f t="shared" si="39"/>
        <v> 6</v>
      </c>
      <c r="F38" s="2" t="str">
        <f t="shared" si="39"/>
        <v>74</v>
      </c>
      <c r="G38" s="2" t="str">
        <f t="shared" si="39"/>
        <v>83</v>
      </c>
      <c r="H38" s="2" t="str">
        <f t="shared" si="39"/>
        <v>98</v>
      </c>
      <c r="I38" s="2" t="str">
        <f t="shared" si="39"/>
        <v>71</v>
      </c>
      <c r="J38" s="2" t="str">
        <f t="shared" si="39"/>
        <v>26</v>
      </c>
      <c r="K38" s="2" t="str">
        <f t="shared" si="39"/>
        <v>82</v>
      </c>
      <c r="L38" s="2" t="str">
        <f t="shared" si="39"/>
        <v>97</v>
      </c>
      <c r="M38" s="2" t="str">
        <f t="shared" si="39"/>
        <v>84</v>
      </c>
      <c r="N38" s="2" t="str">
        <f t="shared" si="4"/>
        <v> 93 66 76   2 89 16   80  20    32 13 21   3 78   9  43 </v>
      </c>
      <c r="O38" s="3">
        <f t="shared" si="5"/>
        <v>56</v>
      </c>
      <c r="P38" s="3">
        <f t="shared" si="6"/>
        <v>76</v>
      </c>
      <c r="Q38" s="3">
        <f t="shared" si="7"/>
        <v>512</v>
      </c>
      <c r="R38" s="2"/>
      <c r="S38" s="2"/>
      <c r="T38" s="2"/>
      <c r="U38" s="2"/>
      <c r="V38" s="2"/>
      <c r="W38" s="2"/>
      <c r="X38" s="2"/>
    </row>
    <row r="39">
      <c r="A39" s="2" t="s">
        <v>44</v>
      </c>
      <c r="B39" s="2" t="str">
        <f>IFERROR(__xludf.DUMMYFUNCTION("SPLIT(INDEX(SPLIT(A39&amp;"" "","":""),,2),""|"")")," 42 24 70 48  3 14 50 17 67  5 ")</f>
        <v> 42 24 70 48  3 14 50 17 67  5 </v>
      </c>
      <c r="C39" s="2" t="str">
        <f>IFERROR(__xludf.DUMMYFUNCTION("""COMPUTED_VALUE""")," 24 50 67 10 70 63 61 96 48  4 34 65 11 43 14 44 55 52 33 20 30 17 22  6  5 ")</f>
        <v> 24 50 67 10 70 63 61 96 48  4 34 65 11 43 14 44 55 52 33 20 30 17 22  6  5 </v>
      </c>
      <c r="D39" s="2" t="str">
        <f t="shared" ref="D39:M39" si="40">MID($B39,D$3,2)</f>
        <v>42</v>
      </c>
      <c r="E39" s="2" t="str">
        <f t="shared" si="40"/>
        <v>24</v>
      </c>
      <c r="F39" s="2" t="str">
        <f t="shared" si="40"/>
        <v>70</v>
      </c>
      <c r="G39" s="2" t="str">
        <f t="shared" si="40"/>
        <v>48</v>
      </c>
      <c r="H39" s="2" t="str">
        <f t="shared" si="40"/>
        <v> 3</v>
      </c>
      <c r="I39" s="2" t="str">
        <f t="shared" si="40"/>
        <v>14</v>
      </c>
      <c r="J39" s="2" t="str">
        <f t="shared" si="40"/>
        <v>50</v>
      </c>
      <c r="K39" s="2" t="str">
        <f t="shared" si="40"/>
        <v>17</v>
      </c>
      <c r="L39" s="2" t="str">
        <f t="shared" si="40"/>
        <v>67</v>
      </c>
      <c r="M39" s="2" t="str">
        <f t="shared" si="40"/>
        <v> 5</v>
      </c>
      <c r="N39" s="2" t="str">
        <f t="shared" si="4"/>
        <v>    10  63 61 96   4 34 65 11 43  44 55 52 33 20 30  22  6  </v>
      </c>
      <c r="O39" s="3">
        <f t="shared" si="5"/>
        <v>60</v>
      </c>
      <c r="P39" s="3">
        <f t="shared" si="6"/>
        <v>76</v>
      </c>
      <c r="Q39" s="3">
        <f t="shared" si="7"/>
        <v>128</v>
      </c>
      <c r="R39" s="2"/>
      <c r="S39" s="2"/>
      <c r="T39" s="2"/>
      <c r="U39" s="2"/>
      <c r="V39" s="2"/>
      <c r="W39" s="2"/>
      <c r="X39" s="2"/>
    </row>
    <row r="40">
      <c r="A40" s="2" t="s">
        <v>45</v>
      </c>
      <c r="B40" s="2" t="str">
        <f>IFERROR(__xludf.DUMMYFUNCTION("SPLIT(INDEX(SPLIT(A40&amp;"" "","":""),,2),""|"")")," 18 11 66 31 93 88 90  8 39  7 ")</f>
        <v> 18 11 66 31 93 88 90  8 39  7 </v>
      </c>
      <c r="C40" s="2" t="str">
        <f>IFERROR(__xludf.DUMMYFUNCTION("""COMPUTED_VALUE""")," 13 54 16 74  8 68 93 31 90 28 41 18 66 30 55 81  7 29 88  6 39 12 11 65 47 ")</f>
        <v> 13 54 16 74  8 68 93 31 90 28 41 18 66 30 55 81  7 29 88  6 39 12 11 65 47 </v>
      </c>
      <c r="D40" s="2" t="str">
        <f t="shared" ref="D40:M40" si="41">MID($B40,D$3,2)</f>
        <v>18</v>
      </c>
      <c r="E40" s="2" t="str">
        <f t="shared" si="41"/>
        <v>11</v>
      </c>
      <c r="F40" s="2" t="str">
        <f t="shared" si="41"/>
        <v>66</v>
      </c>
      <c r="G40" s="2" t="str">
        <f t="shared" si="41"/>
        <v>31</v>
      </c>
      <c r="H40" s="2" t="str">
        <f t="shared" si="41"/>
        <v>93</v>
      </c>
      <c r="I40" s="2" t="str">
        <f t="shared" si="41"/>
        <v>88</v>
      </c>
      <c r="J40" s="2" t="str">
        <f t="shared" si="41"/>
        <v>90</v>
      </c>
      <c r="K40" s="2" t="str">
        <f t="shared" si="41"/>
        <v> 8</v>
      </c>
      <c r="L40" s="2" t="str">
        <f t="shared" si="41"/>
        <v>39</v>
      </c>
      <c r="M40" s="2" t="str">
        <f t="shared" si="41"/>
        <v> 7</v>
      </c>
      <c r="N40" s="2" t="str">
        <f t="shared" si="4"/>
        <v> 13 54 16 74  68    28 41   30 55 81  29   6  12  65 47 </v>
      </c>
      <c r="O40" s="3">
        <f t="shared" si="5"/>
        <v>56</v>
      </c>
      <c r="P40" s="3">
        <f t="shared" si="6"/>
        <v>76</v>
      </c>
      <c r="Q40" s="3">
        <f t="shared" si="7"/>
        <v>512</v>
      </c>
      <c r="R40" s="2"/>
      <c r="S40" s="4"/>
      <c r="T40" s="2"/>
      <c r="U40" s="2"/>
      <c r="V40" s="2"/>
      <c r="W40" s="2"/>
      <c r="X40" s="2"/>
    </row>
    <row r="41">
      <c r="A41" s="2" t="s">
        <v>46</v>
      </c>
      <c r="B41" s="2" t="str">
        <f>IFERROR(__xludf.DUMMYFUNCTION("SPLIT(INDEX(SPLIT(A41&amp;"" "","":""),,2),""|"")")," 33 55  7 62 42 46 58 32 12 65 ")</f>
        <v> 33 55  7 62 42 46 58 32 12 65 </v>
      </c>
      <c r="C41" s="2" t="str">
        <f>IFERROR(__xludf.DUMMYFUNCTION("""COMPUTED_VALUE""")," 48 10 28 73 20 54 99 90 75 45 64 94 89 62 47 33 78 26 12  4 44 63 40 65 76 ")</f>
        <v> 48 10 28 73 20 54 99 90 75 45 64 94 89 62 47 33 78 26 12  4 44 63 40 65 76 </v>
      </c>
      <c r="D41" s="2" t="str">
        <f t="shared" ref="D41:M41" si="42">MID($B41,D$3,2)</f>
        <v>33</v>
      </c>
      <c r="E41" s="2" t="str">
        <f t="shared" si="42"/>
        <v>55</v>
      </c>
      <c r="F41" s="2" t="str">
        <f t="shared" si="42"/>
        <v> 7</v>
      </c>
      <c r="G41" s="2" t="str">
        <f t="shared" si="42"/>
        <v>62</v>
      </c>
      <c r="H41" s="2" t="str">
        <f t="shared" si="42"/>
        <v>42</v>
      </c>
      <c r="I41" s="2" t="str">
        <f t="shared" si="42"/>
        <v>46</v>
      </c>
      <c r="J41" s="2" t="str">
        <f t="shared" si="42"/>
        <v>58</v>
      </c>
      <c r="K41" s="2" t="str">
        <f t="shared" si="42"/>
        <v>32</v>
      </c>
      <c r="L41" s="2" t="str">
        <f t="shared" si="42"/>
        <v>12</v>
      </c>
      <c r="M41" s="2" t="str">
        <f t="shared" si="42"/>
        <v>65</v>
      </c>
      <c r="N41" s="2" t="str">
        <f t="shared" si="4"/>
        <v> 48 10 28 73 20 54 99 90 75 45 64 94 89  47  78 26   4 44 63 40  76 </v>
      </c>
      <c r="O41" s="3">
        <f t="shared" si="5"/>
        <v>68</v>
      </c>
      <c r="P41" s="3">
        <f t="shared" si="6"/>
        <v>76</v>
      </c>
      <c r="Q41" s="3">
        <f t="shared" si="7"/>
        <v>8</v>
      </c>
      <c r="R41" s="2"/>
      <c r="S41" s="2"/>
      <c r="T41" s="2"/>
      <c r="U41" s="2"/>
      <c r="V41" s="2"/>
      <c r="W41" s="2"/>
      <c r="X41" s="2"/>
    </row>
    <row r="42">
      <c r="A42" s="2" t="s">
        <v>47</v>
      </c>
      <c r="B42" s="2" t="str">
        <f>IFERROR(__xludf.DUMMYFUNCTION("SPLIT(INDEX(SPLIT(A42&amp;"" "","":""),,2),""|"")")," 95 27 45 14  7 23 73 22 36 86 ")</f>
        <v> 95 27 45 14  7 23 73 22 36 86 </v>
      </c>
      <c r="C42" s="2" t="str">
        <f>IFERROR(__xludf.DUMMYFUNCTION("""COMPUTED_VALUE""")," 67 53 10  6 12 46 48 16 62 61 51 85 74 80 56 20 52  5 79 92 69 41 26 13 64 ")</f>
        <v> 67 53 10  6 12 46 48 16 62 61 51 85 74 80 56 20 52  5 79 92 69 41 26 13 64 </v>
      </c>
      <c r="D42" s="2" t="str">
        <f t="shared" ref="D42:M42" si="43">MID($B42,D$3,2)</f>
        <v>95</v>
      </c>
      <c r="E42" s="2" t="str">
        <f t="shared" si="43"/>
        <v>27</v>
      </c>
      <c r="F42" s="2" t="str">
        <f t="shared" si="43"/>
        <v>45</v>
      </c>
      <c r="G42" s="2" t="str">
        <f t="shared" si="43"/>
        <v>14</v>
      </c>
      <c r="H42" s="2" t="str">
        <f t="shared" si="43"/>
        <v> 7</v>
      </c>
      <c r="I42" s="2" t="str">
        <f t="shared" si="43"/>
        <v>23</v>
      </c>
      <c r="J42" s="2" t="str">
        <f t="shared" si="43"/>
        <v>73</v>
      </c>
      <c r="K42" s="2" t="str">
        <f t="shared" si="43"/>
        <v>22</v>
      </c>
      <c r="L42" s="2" t="str">
        <f t="shared" si="43"/>
        <v>36</v>
      </c>
      <c r="M42" s="2" t="str">
        <f t="shared" si="43"/>
        <v>86</v>
      </c>
      <c r="N42" s="2" t="str">
        <f t="shared" si="4"/>
        <v> 67 53 10  6 12 46 48 16 62 61 51 85 74 80 56 20 52  5 79 92 69 41 26 13 64 </v>
      </c>
      <c r="O42" s="3">
        <f t="shared" si="5"/>
        <v>76</v>
      </c>
      <c r="P42" s="3">
        <f t="shared" si="6"/>
        <v>76</v>
      </c>
      <c r="Q42" s="3">
        <f t="shared" si="7"/>
        <v>0</v>
      </c>
      <c r="R42" s="2"/>
      <c r="S42" s="2"/>
      <c r="T42" s="2"/>
      <c r="U42" s="2"/>
      <c r="V42" s="2"/>
      <c r="W42" s="2"/>
      <c r="X42" s="2"/>
    </row>
    <row r="43">
      <c r="A43" s="2" t="s">
        <v>48</v>
      </c>
      <c r="B43" s="2" t="str">
        <f>IFERROR(__xludf.DUMMYFUNCTION("SPLIT(INDEX(SPLIT(A43&amp;"" "","":""),,2),""|"")")," 16 62 77 88 59  6 80 63 99 79 ")</f>
        <v> 16 62 77 88 59  6 80 63 99 79 </v>
      </c>
      <c r="C43" s="2" t="str">
        <f>IFERROR(__xludf.DUMMYFUNCTION("""COMPUTED_VALUE""")," 11  9 15  6 58 59  3 76 93 38 25 78 79 67 99 62 98  2 16 46 92 19 75 94 18 ")</f>
        <v> 11  9 15  6 58 59  3 76 93 38 25 78 79 67 99 62 98  2 16 46 92 19 75 94 18 </v>
      </c>
      <c r="D43" s="2" t="str">
        <f t="shared" ref="D43:M43" si="44">MID($B43,D$3,2)</f>
        <v>16</v>
      </c>
      <c r="E43" s="2" t="str">
        <f t="shared" si="44"/>
        <v>62</v>
      </c>
      <c r="F43" s="2" t="str">
        <f t="shared" si="44"/>
        <v>77</v>
      </c>
      <c r="G43" s="2" t="str">
        <f t="shared" si="44"/>
        <v>88</v>
      </c>
      <c r="H43" s="2" t="str">
        <f t="shared" si="44"/>
        <v>59</v>
      </c>
      <c r="I43" s="2" t="str">
        <f t="shared" si="44"/>
        <v> 6</v>
      </c>
      <c r="J43" s="2" t="str">
        <f t="shared" si="44"/>
        <v>80</v>
      </c>
      <c r="K43" s="2" t="str">
        <f t="shared" si="44"/>
        <v>63</v>
      </c>
      <c r="L43" s="2" t="str">
        <f t="shared" si="44"/>
        <v>99</v>
      </c>
      <c r="M43" s="2" t="str">
        <f t="shared" si="44"/>
        <v>79</v>
      </c>
      <c r="N43" s="2" t="str">
        <f t="shared" si="4"/>
        <v> 11  9 15  58   3 76 93 38 25 78  67   98  2  46 92 19 75 94 18 </v>
      </c>
      <c r="O43" s="3">
        <f t="shared" si="5"/>
        <v>64</v>
      </c>
      <c r="P43" s="3">
        <f t="shared" si="6"/>
        <v>76</v>
      </c>
      <c r="Q43" s="3">
        <f t="shared" si="7"/>
        <v>32</v>
      </c>
      <c r="R43" s="2"/>
      <c r="S43" s="2"/>
      <c r="T43" s="2"/>
      <c r="U43" s="2"/>
      <c r="V43" s="2"/>
      <c r="W43" s="2"/>
      <c r="X43" s="2"/>
    </row>
    <row r="44">
      <c r="A44" s="2" t="s">
        <v>49</v>
      </c>
      <c r="B44" s="2" t="str">
        <f>IFERROR(__xludf.DUMMYFUNCTION("SPLIT(INDEX(SPLIT(A44&amp;"" "","":""),,2),""|"")")," 13 64 53 78 88 10 39 47 69 81 ")</f>
        <v> 13 64 53 78 88 10 39 47 69 81 </v>
      </c>
      <c r="C44" s="2" t="str">
        <f>IFERROR(__xludf.DUMMYFUNCTION("""COMPUTED_VALUE""")," 63  2 55 89 60 86 65 79 24 47 11 49 62 74 30 43 54 57 83 35 90 33 45 34  3 ")</f>
        <v> 63  2 55 89 60 86 65 79 24 47 11 49 62 74 30 43 54 57 83 35 90 33 45 34  3 </v>
      </c>
      <c r="D44" s="2" t="str">
        <f t="shared" ref="D44:M44" si="45">MID($B44,D$3,2)</f>
        <v>13</v>
      </c>
      <c r="E44" s="2" t="str">
        <f t="shared" si="45"/>
        <v>64</v>
      </c>
      <c r="F44" s="2" t="str">
        <f t="shared" si="45"/>
        <v>53</v>
      </c>
      <c r="G44" s="2" t="str">
        <f t="shared" si="45"/>
        <v>78</v>
      </c>
      <c r="H44" s="2" t="str">
        <f t="shared" si="45"/>
        <v>88</v>
      </c>
      <c r="I44" s="2" t="str">
        <f t="shared" si="45"/>
        <v>10</v>
      </c>
      <c r="J44" s="2" t="str">
        <f t="shared" si="45"/>
        <v>39</v>
      </c>
      <c r="K44" s="2" t="str">
        <f t="shared" si="45"/>
        <v>47</v>
      </c>
      <c r="L44" s="2" t="str">
        <f t="shared" si="45"/>
        <v>69</v>
      </c>
      <c r="M44" s="2" t="str">
        <f t="shared" si="45"/>
        <v>81</v>
      </c>
      <c r="N44" s="2" t="str">
        <f t="shared" si="4"/>
        <v> 63  2 55 89 60 86 65 79 24  11 49 62 74 30 43 54 57 83 35 90 33 45 34  3 </v>
      </c>
      <c r="O44" s="3">
        <f t="shared" si="5"/>
        <v>74</v>
      </c>
      <c r="P44" s="3">
        <f t="shared" si="6"/>
        <v>76</v>
      </c>
      <c r="Q44" s="3">
        <f t="shared" si="7"/>
        <v>1</v>
      </c>
      <c r="R44" s="2"/>
      <c r="S44" s="2"/>
      <c r="T44" s="2"/>
      <c r="U44" s="2"/>
      <c r="V44" s="2"/>
      <c r="W44" s="2"/>
      <c r="X44" s="2"/>
    </row>
    <row r="45">
      <c r="A45" s="2" t="s">
        <v>50</v>
      </c>
      <c r="B45" s="2" t="str">
        <f>IFERROR(__xludf.DUMMYFUNCTION("SPLIT(INDEX(SPLIT(A45&amp;"" "","":""),,2),""|"")"),"  5 49 44 54 38 69 73 71 35 88 ")</f>
        <v>  5 49 44 54 38 69 73 71 35 88 </v>
      </c>
      <c r="C45" s="2" t="str">
        <f>IFERROR(__xludf.DUMMYFUNCTION("""COMPUTED_VALUE""")," 46 92 90  8 45 57 40 47 74 55 81 33 26 83 18 16 25 51 76 52 14  6 98  9 34 ")</f>
        <v> 46 92 90  8 45 57 40 47 74 55 81 33 26 83 18 16 25 51 76 52 14  6 98  9 34 </v>
      </c>
      <c r="D45" s="2" t="str">
        <f t="shared" ref="D45:M45" si="46">MID($B45,D$3,2)</f>
        <v> 5</v>
      </c>
      <c r="E45" s="2" t="str">
        <f t="shared" si="46"/>
        <v>49</v>
      </c>
      <c r="F45" s="2" t="str">
        <f t="shared" si="46"/>
        <v>44</v>
      </c>
      <c r="G45" s="2" t="str">
        <f t="shared" si="46"/>
        <v>54</v>
      </c>
      <c r="H45" s="2" t="str">
        <f t="shared" si="46"/>
        <v>38</v>
      </c>
      <c r="I45" s="2" t="str">
        <f t="shared" si="46"/>
        <v>69</v>
      </c>
      <c r="J45" s="2" t="str">
        <f t="shared" si="46"/>
        <v>73</v>
      </c>
      <c r="K45" s="2" t="str">
        <f t="shared" si="46"/>
        <v>71</v>
      </c>
      <c r="L45" s="2" t="str">
        <f t="shared" si="46"/>
        <v>35</v>
      </c>
      <c r="M45" s="2" t="str">
        <f t="shared" si="46"/>
        <v>88</v>
      </c>
      <c r="N45" s="2" t="str">
        <f t="shared" si="4"/>
        <v> 46 92 90  8 45 57 40 47 74 55 81 33 26 83 18 16 25 51 76 52 14  6 98  9 34 </v>
      </c>
      <c r="O45" s="3">
        <f t="shared" si="5"/>
        <v>76</v>
      </c>
      <c r="P45" s="3">
        <f t="shared" si="6"/>
        <v>76</v>
      </c>
      <c r="Q45" s="3">
        <f t="shared" si="7"/>
        <v>0</v>
      </c>
      <c r="R45" s="2"/>
      <c r="S45" s="2"/>
      <c r="T45" s="2"/>
      <c r="U45" s="2"/>
      <c r="V45" s="2"/>
      <c r="W45" s="2"/>
      <c r="X45" s="2"/>
    </row>
    <row r="46">
      <c r="A46" s="2" t="s">
        <v>51</v>
      </c>
      <c r="B46" s="2" t="str">
        <f>IFERROR(__xludf.DUMMYFUNCTION("SPLIT(INDEX(SPLIT(A46&amp;"" "","":""),,2),""|"")")," 46 12 17 64 79  8  4 62 37 89 ")</f>
        <v> 46 12 17 64 79  8  4 62 37 89 </v>
      </c>
      <c r="C46" s="2" t="str">
        <f>IFERROR(__xludf.DUMMYFUNCTION("""COMPUTED_VALUE""")," 26 99 14 51  8 66 60 80 52 79 23 44  6 89 30 55 73 36 25 92 35 15 63 62 42 ")</f>
        <v> 26 99 14 51  8 66 60 80 52 79 23 44  6 89 30 55 73 36 25 92 35 15 63 62 42 </v>
      </c>
      <c r="D46" s="2" t="str">
        <f t="shared" ref="D46:M46" si="47">MID($B46,D$3,2)</f>
        <v>46</v>
      </c>
      <c r="E46" s="2" t="str">
        <f t="shared" si="47"/>
        <v>12</v>
      </c>
      <c r="F46" s="2" t="str">
        <f t="shared" si="47"/>
        <v>17</v>
      </c>
      <c r="G46" s="2" t="str">
        <f t="shared" si="47"/>
        <v>64</v>
      </c>
      <c r="H46" s="2" t="str">
        <f t="shared" si="47"/>
        <v>79</v>
      </c>
      <c r="I46" s="2" t="str">
        <f t="shared" si="47"/>
        <v> 8</v>
      </c>
      <c r="J46" s="2" t="str">
        <f t="shared" si="47"/>
        <v> 4</v>
      </c>
      <c r="K46" s="2" t="str">
        <f t="shared" si="47"/>
        <v>62</v>
      </c>
      <c r="L46" s="2" t="str">
        <f t="shared" si="47"/>
        <v>37</v>
      </c>
      <c r="M46" s="2" t="str">
        <f t="shared" si="47"/>
        <v>89</v>
      </c>
      <c r="N46" s="2" t="str">
        <f t="shared" si="4"/>
        <v> 26 99 14 51  66 60 80 52  23 44  6  30 55 73 36 25 92 35 15 63  42 </v>
      </c>
      <c r="O46" s="3">
        <f t="shared" si="5"/>
        <v>68</v>
      </c>
      <c r="P46" s="3">
        <f t="shared" si="6"/>
        <v>76</v>
      </c>
      <c r="Q46" s="3">
        <f t="shared" si="7"/>
        <v>8</v>
      </c>
      <c r="R46" s="2"/>
      <c r="S46" s="2"/>
      <c r="T46" s="2"/>
      <c r="U46" s="2"/>
      <c r="V46" s="2"/>
      <c r="W46" s="2"/>
      <c r="X46" s="2"/>
    </row>
    <row r="47">
      <c r="A47" s="2" t="s">
        <v>52</v>
      </c>
      <c r="B47" s="2" t="str">
        <f>IFERROR(__xludf.DUMMYFUNCTION("SPLIT(INDEX(SPLIT(A47&amp;"" "","":""),,2),""|"")")," 68 59  4 90 73 88 28 83 82 64 ")</f>
        <v> 68 59  4 90 73 88 28 83 82 64 </v>
      </c>
      <c r="C47" s="2" t="str">
        <f>IFERROR(__xludf.DUMMYFUNCTION("""COMPUTED_VALUE""")," 62 33 56 45 95 26 23 84 87 44 46 13 91 22 41 12 29 96 19 49 14 16 52  1 20 ")</f>
        <v> 62 33 56 45 95 26 23 84 87 44 46 13 91 22 41 12 29 96 19 49 14 16 52  1 20 </v>
      </c>
      <c r="D47" s="2" t="str">
        <f t="shared" ref="D47:M47" si="48">MID($B47,D$3,2)</f>
        <v>68</v>
      </c>
      <c r="E47" s="2" t="str">
        <f t="shared" si="48"/>
        <v>59</v>
      </c>
      <c r="F47" s="2" t="str">
        <f t="shared" si="48"/>
        <v> 4</v>
      </c>
      <c r="G47" s="2" t="str">
        <f t="shared" si="48"/>
        <v>90</v>
      </c>
      <c r="H47" s="2" t="str">
        <f t="shared" si="48"/>
        <v>73</v>
      </c>
      <c r="I47" s="2" t="str">
        <f t="shared" si="48"/>
        <v>88</v>
      </c>
      <c r="J47" s="2" t="str">
        <f t="shared" si="48"/>
        <v>28</v>
      </c>
      <c r="K47" s="2" t="str">
        <f t="shared" si="48"/>
        <v>83</v>
      </c>
      <c r="L47" s="2" t="str">
        <f t="shared" si="48"/>
        <v>82</v>
      </c>
      <c r="M47" s="2" t="str">
        <f t="shared" si="48"/>
        <v>64</v>
      </c>
      <c r="N47" s="2" t="str">
        <f t="shared" si="4"/>
        <v> 62 33 56 45 95 26 23 84 87 44 46 13 91 22 41 12 29 96 19 49 14 16 52  1 20 </v>
      </c>
      <c r="O47" s="3">
        <f t="shared" si="5"/>
        <v>76</v>
      </c>
      <c r="P47" s="3">
        <f t="shared" si="6"/>
        <v>76</v>
      </c>
      <c r="Q47" s="3">
        <f t="shared" si="7"/>
        <v>0</v>
      </c>
      <c r="R47" s="2"/>
      <c r="S47" s="2"/>
      <c r="T47" s="2"/>
      <c r="U47" s="2"/>
      <c r="V47" s="2"/>
      <c r="W47" s="2"/>
      <c r="X47" s="2"/>
    </row>
    <row r="48">
      <c r="A48" s="2" t="s">
        <v>53</v>
      </c>
      <c r="B48" s="2" t="str">
        <f>IFERROR(__xludf.DUMMYFUNCTION("SPLIT(INDEX(SPLIT(A48&amp;"" "","":""),,2),""|"")")," 76 13 98 40 54 14 72 71 83 55 ")</f>
        <v> 76 13 98 40 54 14 72 71 83 55 </v>
      </c>
      <c r="C48" s="2" t="str">
        <f>IFERROR(__xludf.DUMMYFUNCTION("""COMPUTED_VALUE""")," 86 75 68 16 62 15 79 35 23 34 39 18 99 47 42  1 29 92 70 94 37 21 90 36 65 ")</f>
        <v> 86 75 68 16 62 15 79 35 23 34 39 18 99 47 42  1 29 92 70 94 37 21 90 36 65 </v>
      </c>
      <c r="D48" s="2" t="str">
        <f t="shared" ref="D48:M48" si="49">MID($B48,D$3,2)</f>
        <v>76</v>
      </c>
      <c r="E48" s="2" t="str">
        <f t="shared" si="49"/>
        <v>13</v>
      </c>
      <c r="F48" s="2" t="str">
        <f t="shared" si="49"/>
        <v>98</v>
      </c>
      <c r="G48" s="2" t="str">
        <f t="shared" si="49"/>
        <v>40</v>
      </c>
      <c r="H48" s="2" t="str">
        <f t="shared" si="49"/>
        <v>54</v>
      </c>
      <c r="I48" s="2" t="str">
        <f t="shared" si="49"/>
        <v>14</v>
      </c>
      <c r="J48" s="2" t="str">
        <f t="shared" si="49"/>
        <v>72</v>
      </c>
      <c r="K48" s="2" t="str">
        <f t="shared" si="49"/>
        <v>71</v>
      </c>
      <c r="L48" s="2" t="str">
        <f t="shared" si="49"/>
        <v>83</v>
      </c>
      <c r="M48" s="2" t="str">
        <f t="shared" si="49"/>
        <v>55</v>
      </c>
      <c r="N48" s="2" t="str">
        <f t="shared" si="4"/>
        <v> 86 75 68 16 62 15 79 35 23 34 39 18 99 47 42  1 29 92 70 94 37 21 90 36 65 </v>
      </c>
      <c r="O48" s="3">
        <f t="shared" si="5"/>
        <v>76</v>
      </c>
      <c r="P48" s="3">
        <f t="shared" si="6"/>
        <v>76</v>
      </c>
      <c r="Q48" s="3">
        <f t="shared" si="7"/>
        <v>0</v>
      </c>
      <c r="R48" s="2"/>
      <c r="S48" s="2"/>
      <c r="T48" s="2"/>
      <c r="U48" s="2"/>
      <c r="V48" s="2"/>
      <c r="W48" s="2"/>
      <c r="X48" s="2"/>
    </row>
    <row r="49">
      <c r="A49" s="2" t="s">
        <v>54</v>
      </c>
      <c r="B49" s="2" t="str">
        <f>IFERROR(__xludf.DUMMYFUNCTION("SPLIT(INDEX(SPLIT(A49&amp;"" "","":""),,2),""|"")")," 67 28 87 93  3 22 49 34 43 37 ")</f>
        <v> 67 28 87 93  3 22 49 34 43 37 </v>
      </c>
      <c r="C49" s="2" t="str">
        <f>IFERROR(__xludf.DUMMYFUNCTION("""COMPUTED_VALUE""")," 53 64 46 19 92 88 71  8 98 52 81 17 54 21 94  7 77 15 20 47 69 37 90 91 42 ")</f>
        <v> 53 64 46 19 92 88 71  8 98 52 81 17 54 21 94  7 77 15 20 47 69 37 90 91 42 </v>
      </c>
      <c r="D49" s="2" t="str">
        <f t="shared" ref="D49:M49" si="50">MID($B49,D$3,2)</f>
        <v>67</v>
      </c>
      <c r="E49" s="2" t="str">
        <f t="shared" si="50"/>
        <v>28</v>
      </c>
      <c r="F49" s="2" t="str">
        <f t="shared" si="50"/>
        <v>87</v>
      </c>
      <c r="G49" s="2" t="str">
        <f t="shared" si="50"/>
        <v>93</v>
      </c>
      <c r="H49" s="2" t="str">
        <f t="shared" si="50"/>
        <v> 3</v>
      </c>
      <c r="I49" s="2" t="str">
        <f t="shared" si="50"/>
        <v>22</v>
      </c>
      <c r="J49" s="2" t="str">
        <f t="shared" si="50"/>
        <v>49</v>
      </c>
      <c r="K49" s="2" t="str">
        <f t="shared" si="50"/>
        <v>34</v>
      </c>
      <c r="L49" s="2" t="str">
        <f t="shared" si="50"/>
        <v>43</v>
      </c>
      <c r="M49" s="2" t="str">
        <f t="shared" si="50"/>
        <v>37</v>
      </c>
      <c r="N49" s="2" t="str">
        <f t="shared" si="4"/>
        <v> 53 64 46 19 92 88 71  8 98 52 81 17 54 21 94  7 77 15 20 47 69  90 91 42 </v>
      </c>
      <c r="O49" s="3">
        <f t="shared" si="5"/>
        <v>74</v>
      </c>
      <c r="P49" s="3">
        <f t="shared" si="6"/>
        <v>76</v>
      </c>
      <c r="Q49" s="3">
        <f t="shared" si="7"/>
        <v>1</v>
      </c>
      <c r="R49" s="2"/>
      <c r="S49" s="2"/>
      <c r="T49" s="2"/>
      <c r="U49" s="2"/>
      <c r="V49" s="2"/>
      <c r="W49" s="2"/>
      <c r="X49" s="2"/>
    </row>
    <row r="50">
      <c r="A50" s="2" t="s">
        <v>55</v>
      </c>
      <c r="B50" s="2" t="str">
        <f>IFERROR(__xludf.DUMMYFUNCTION("SPLIT(INDEX(SPLIT(A50&amp;"" "","":""),,2),""|"")")," 24 41 12 39 95 69 16 56 30 15 ")</f>
        <v> 24 41 12 39 95 69 16 56 30 15 </v>
      </c>
      <c r="C50" s="2" t="str">
        <f>IFERROR(__xludf.DUMMYFUNCTION("""COMPUTED_VALUE""")," 81 98 34  4 52 48 66 57 71 72 60 51  7 11 14 65 31 73 97 68 18 67 80 90 74 ")</f>
        <v> 81 98 34  4 52 48 66 57 71 72 60 51  7 11 14 65 31 73 97 68 18 67 80 90 74 </v>
      </c>
      <c r="D50" s="2" t="str">
        <f t="shared" ref="D50:M50" si="51">MID($B50,D$3,2)</f>
        <v>24</v>
      </c>
      <c r="E50" s="2" t="str">
        <f t="shared" si="51"/>
        <v>41</v>
      </c>
      <c r="F50" s="2" t="str">
        <f t="shared" si="51"/>
        <v>12</v>
      </c>
      <c r="G50" s="2" t="str">
        <f t="shared" si="51"/>
        <v>39</v>
      </c>
      <c r="H50" s="2" t="str">
        <f t="shared" si="51"/>
        <v>95</v>
      </c>
      <c r="I50" s="2" t="str">
        <f t="shared" si="51"/>
        <v>69</v>
      </c>
      <c r="J50" s="2" t="str">
        <f t="shared" si="51"/>
        <v>16</v>
      </c>
      <c r="K50" s="2" t="str">
        <f t="shared" si="51"/>
        <v>56</v>
      </c>
      <c r="L50" s="2" t="str">
        <f t="shared" si="51"/>
        <v>30</v>
      </c>
      <c r="M50" s="2" t="str">
        <f t="shared" si="51"/>
        <v>15</v>
      </c>
      <c r="N50" s="2" t="str">
        <f t="shared" si="4"/>
        <v> 81 98 34  4 52 48 66 57 71 72 60 51  7 11 14 65 31 73 97 68 18 67 80 90 74 </v>
      </c>
      <c r="O50" s="3">
        <f t="shared" si="5"/>
        <v>76</v>
      </c>
      <c r="P50" s="3">
        <f t="shared" si="6"/>
        <v>76</v>
      </c>
      <c r="Q50" s="3">
        <f t="shared" si="7"/>
        <v>0</v>
      </c>
      <c r="R50" s="2"/>
      <c r="S50" s="2"/>
      <c r="T50" s="2"/>
      <c r="U50" s="2"/>
      <c r="V50" s="2"/>
      <c r="W50" s="2"/>
      <c r="X50" s="2"/>
    </row>
    <row r="51">
      <c r="A51" s="2" t="s">
        <v>56</v>
      </c>
      <c r="B51" s="2" t="str">
        <f>IFERROR(__xludf.DUMMYFUNCTION("SPLIT(INDEX(SPLIT(A51&amp;"" "","":""),,2),""|"")")," 21 15 77 16 94 82 18 23 60 39 ")</f>
        <v> 21 15 77 16 94 82 18 23 60 39 </v>
      </c>
      <c r="C51" s="2" t="str">
        <f>IFERROR(__xludf.DUMMYFUNCTION("""COMPUTED_VALUE""")," 29 44 57 39 74 21 16 77 47  4 60 82 31  8 37 75 15 18 94 90 23 89 12 58 13 ")</f>
        <v> 29 44 57 39 74 21 16 77 47  4 60 82 31  8 37 75 15 18 94 90 23 89 12 58 13 </v>
      </c>
      <c r="D51" s="2" t="str">
        <f t="shared" ref="D51:M51" si="52">MID($B51,D$3,2)</f>
        <v>21</v>
      </c>
      <c r="E51" s="2" t="str">
        <f t="shared" si="52"/>
        <v>15</v>
      </c>
      <c r="F51" s="2" t="str">
        <f t="shared" si="52"/>
        <v>77</v>
      </c>
      <c r="G51" s="2" t="str">
        <f t="shared" si="52"/>
        <v>16</v>
      </c>
      <c r="H51" s="2" t="str">
        <f t="shared" si="52"/>
        <v>94</v>
      </c>
      <c r="I51" s="2" t="str">
        <f t="shared" si="52"/>
        <v>82</v>
      </c>
      <c r="J51" s="2" t="str">
        <f t="shared" si="52"/>
        <v>18</v>
      </c>
      <c r="K51" s="2" t="str">
        <f t="shared" si="52"/>
        <v>23</v>
      </c>
      <c r="L51" s="2" t="str">
        <f t="shared" si="52"/>
        <v>60</v>
      </c>
      <c r="M51" s="2" t="str">
        <f t="shared" si="52"/>
        <v>39</v>
      </c>
      <c r="N51" s="2" t="str">
        <f t="shared" si="4"/>
        <v> 29 44 57  74    47  4   31  8 37 75    90  89 12 58 13 </v>
      </c>
      <c r="O51" s="3">
        <f t="shared" si="5"/>
        <v>56</v>
      </c>
      <c r="P51" s="3">
        <f t="shared" si="6"/>
        <v>76</v>
      </c>
      <c r="Q51" s="3">
        <f t="shared" si="7"/>
        <v>512</v>
      </c>
      <c r="R51" s="2"/>
      <c r="S51" s="2"/>
      <c r="T51" s="2"/>
      <c r="U51" s="2"/>
      <c r="V51" s="2"/>
      <c r="W51" s="2"/>
      <c r="X51" s="2"/>
    </row>
    <row r="52">
      <c r="A52" s="2" t="s">
        <v>57</v>
      </c>
      <c r="B52" s="2" t="str">
        <f>IFERROR(__xludf.DUMMYFUNCTION("SPLIT(INDEX(SPLIT(A52&amp;"" "","":""),,2),""|"")")," 25 90 68 93 10 60 30 80 82 67 ")</f>
        <v> 25 90 68 93 10 60 30 80 82 67 </v>
      </c>
      <c r="C52" s="2" t="str">
        <f>IFERROR(__xludf.DUMMYFUNCTION("""COMPUTED_VALUE""")," 82 96 61 56 83 50 63 57 25 70 86 80 93 30 34  3 79 67 68 49 53 39 90 60 10 ")</f>
        <v> 82 96 61 56 83 50 63 57 25 70 86 80 93 30 34  3 79 67 68 49 53 39 90 60 10 </v>
      </c>
      <c r="D52" s="2" t="str">
        <f t="shared" ref="D52:M52" si="53">MID($B52,D$3,2)</f>
        <v>25</v>
      </c>
      <c r="E52" s="2" t="str">
        <f t="shared" si="53"/>
        <v>90</v>
      </c>
      <c r="F52" s="2" t="str">
        <f t="shared" si="53"/>
        <v>68</v>
      </c>
      <c r="G52" s="2" t="str">
        <f t="shared" si="53"/>
        <v>93</v>
      </c>
      <c r="H52" s="2" t="str">
        <f t="shared" si="53"/>
        <v>10</v>
      </c>
      <c r="I52" s="2" t="str">
        <f t="shared" si="53"/>
        <v>60</v>
      </c>
      <c r="J52" s="2" t="str">
        <f t="shared" si="53"/>
        <v>30</v>
      </c>
      <c r="K52" s="2" t="str">
        <f t="shared" si="53"/>
        <v>80</v>
      </c>
      <c r="L52" s="2" t="str">
        <f t="shared" si="53"/>
        <v>82</v>
      </c>
      <c r="M52" s="2" t="str">
        <f t="shared" si="53"/>
        <v>67</v>
      </c>
      <c r="N52" s="2" t="str">
        <f t="shared" si="4"/>
        <v>  96 61 56 83 50 63 57  70 86    34  3 79   49 53 39    </v>
      </c>
      <c r="O52" s="3">
        <f t="shared" si="5"/>
        <v>56</v>
      </c>
      <c r="P52" s="3">
        <f t="shared" si="6"/>
        <v>76</v>
      </c>
      <c r="Q52" s="3">
        <f t="shared" si="7"/>
        <v>512</v>
      </c>
      <c r="R52" s="2"/>
      <c r="S52" s="2"/>
      <c r="T52" s="2"/>
      <c r="U52" s="2"/>
      <c r="V52" s="2"/>
      <c r="W52" s="2"/>
      <c r="X52" s="2"/>
    </row>
    <row r="53">
      <c r="A53" s="2" t="s">
        <v>58</v>
      </c>
      <c r="B53" s="2" t="str">
        <f>IFERROR(__xludf.DUMMYFUNCTION("SPLIT(INDEX(SPLIT(A53&amp;"" "","":""),,2),""|"")")," 60 21 29 41 63 24 98 37 15 54 ")</f>
        <v> 60 21 29 41 63 24 98 37 15 54 </v>
      </c>
      <c r="C53" s="2" t="str">
        <f>IFERROR(__xludf.DUMMYFUNCTION("""COMPUTED_VALUE""")," 42 24 17 89 37 39  7 21 60 15 92 79 14 93 61 98 28 63 29 45 54 40 77 95 41 ")</f>
        <v> 42 24 17 89 37 39  7 21 60 15 92 79 14 93 61 98 28 63 29 45 54 40 77 95 41 </v>
      </c>
      <c r="D53" s="2" t="str">
        <f t="shared" ref="D53:M53" si="54">MID($B53,D$3,2)</f>
        <v>60</v>
      </c>
      <c r="E53" s="2" t="str">
        <f t="shared" si="54"/>
        <v>21</v>
      </c>
      <c r="F53" s="2" t="str">
        <f t="shared" si="54"/>
        <v>29</v>
      </c>
      <c r="G53" s="2" t="str">
        <f t="shared" si="54"/>
        <v>41</v>
      </c>
      <c r="H53" s="2" t="str">
        <f t="shared" si="54"/>
        <v>63</v>
      </c>
      <c r="I53" s="2" t="str">
        <f t="shared" si="54"/>
        <v>24</v>
      </c>
      <c r="J53" s="2" t="str">
        <f t="shared" si="54"/>
        <v>98</v>
      </c>
      <c r="K53" s="2" t="str">
        <f t="shared" si="54"/>
        <v>37</v>
      </c>
      <c r="L53" s="2" t="str">
        <f t="shared" si="54"/>
        <v>15</v>
      </c>
      <c r="M53" s="2" t="str">
        <f t="shared" si="54"/>
        <v>54</v>
      </c>
      <c r="N53" s="2" t="str">
        <f t="shared" si="4"/>
        <v> 42  17 89  39  7    92 79 14 93 61  28   45  40 77 95  </v>
      </c>
      <c r="O53" s="3">
        <f t="shared" si="5"/>
        <v>56</v>
      </c>
      <c r="P53" s="3">
        <f t="shared" si="6"/>
        <v>76</v>
      </c>
      <c r="Q53" s="3">
        <f t="shared" si="7"/>
        <v>512</v>
      </c>
      <c r="R53" s="2"/>
      <c r="S53" s="2"/>
      <c r="T53" s="2"/>
      <c r="U53" s="2"/>
      <c r="V53" s="2"/>
      <c r="W53" s="2"/>
      <c r="X53" s="2"/>
    </row>
    <row r="54">
      <c r="A54" s="2" t="s">
        <v>59</v>
      </c>
      <c r="B54" s="2" t="str">
        <f>IFERROR(__xludf.DUMMYFUNCTION("SPLIT(INDEX(SPLIT(A54&amp;"" "","":""),,2),""|"")")," 43 29 50 84  5  9 73 49  1 65 ")</f>
        <v> 43 29 50 84  5  9 73 49  1 65 </v>
      </c>
      <c r="C54" s="2" t="str">
        <f>IFERROR(__xludf.DUMMYFUNCTION("""COMPUTED_VALUE""")," 93 35 72  8 91 19 85 89 32 75 14 16 69 57  1 49 43 73 28 71  2 84 54  3 11 ")</f>
        <v> 93 35 72  8 91 19 85 89 32 75 14 16 69 57  1 49 43 73 28 71  2 84 54  3 11 </v>
      </c>
      <c r="D54" s="2" t="str">
        <f t="shared" ref="D54:M54" si="55">MID($B54,D$3,2)</f>
        <v>43</v>
      </c>
      <c r="E54" s="2" t="str">
        <f t="shared" si="55"/>
        <v>29</v>
      </c>
      <c r="F54" s="2" t="str">
        <f t="shared" si="55"/>
        <v>50</v>
      </c>
      <c r="G54" s="2" t="str">
        <f t="shared" si="55"/>
        <v>84</v>
      </c>
      <c r="H54" s="2" t="str">
        <f t="shared" si="55"/>
        <v> 5</v>
      </c>
      <c r="I54" s="2" t="str">
        <f t="shared" si="55"/>
        <v> 9</v>
      </c>
      <c r="J54" s="2" t="str">
        <f t="shared" si="55"/>
        <v>73</v>
      </c>
      <c r="K54" s="2" t="str">
        <f t="shared" si="55"/>
        <v>49</v>
      </c>
      <c r="L54" s="2" t="str">
        <f t="shared" si="55"/>
        <v> 1</v>
      </c>
      <c r="M54" s="2" t="str">
        <f t="shared" si="55"/>
        <v>65</v>
      </c>
      <c r="N54" s="2" t="str">
        <f t="shared" si="4"/>
        <v> 93 35 72  8 91 19 85 89 32 75 14 16 69 57     28 71  2  54  3 11 </v>
      </c>
      <c r="O54" s="3">
        <f t="shared" si="5"/>
        <v>66</v>
      </c>
      <c r="P54" s="3">
        <f t="shared" si="6"/>
        <v>76</v>
      </c>
      <c r="Q54" s="3">
        <f t="shared" si="7"/>
        <v>16</v>
      </c>
      <c r="R54" s="2"/>
      <c r="S54" s="2"/>
      <c r="T54" s="2"/>
      <c r="U54" s="2"/>
      <c r="V54" s="2"/>
      <c r="W54" s="2"/>
      <c r="X54" s="2"/>
    </row>
    <row r="55">
      <c r="A55" s="2" t="s">
        <v>60</v>
      </c>
      <c r="B55" s="2" t="str">
        <f>IFERROR(__xludf.DUMMYFUNCTION("SPLIT(INDEX(SPLIT(A55&amp;"" "","":""),,2),""|"")"),"  7 59 53 16  6 49 32  1 64 12 ")</f>
        <v>  7 59 53 16  6 49 32  1 64 12 </v>
      </c>
      <c r="C55" s="2" t="str">
        <f>IFERROR(__xludf.DUMMYFUNCTION("""COMPUTED_VALUE""")," 38  2 51 32 16 23 29 12 53 17 85 59  1 49 28 20 47  6 46 10  7 94 64 98 93 ")</f>
        <v> 38  2 51 32 16 23 29 12 53 17 85 59  1 49 28 20 47  6 46 10  7 94 64 98 93 </v>
      </c>
      <c r="D55" s="2" t="str">
        <f t="shared" ref="D55:M55" si="56">MID($B55,D$3,2)</f>
        <v> 7</v>
      </c>
      <c r="E55" s="2" t="str">
        <f t="shared" si="56"/>
        <v>59</v>
      </c>
      <c r="F55" s="2" t="str">
        <f t="shared" si="56"/>
        <v>53</v>
      </c>
      <c r="G55" s="2" t="str">
        <f t="shared" si="56"/>
        <v>16</v>
      </c>
      <c r="H55" s="2" t="str">
        <f t="shared" si="56"/>
        <v> 6</v>
      </c>
      <c r="I55" s="2" t="str">
        <f t="shared" si="56"/>
        <v>49</v>
      </c>
      <c r="J55" s="2" t="str">
        <f t="shared" si="56"/>
        <v>32</v>
      </c>
      <c r="K55" s="2" t="str">
        <f t="shared" si="56"/>
        <v> 1</v>
      </c>
      <c r="L55" s="2" t="str">
        <f t="shared" si="56"/>
        <v>64</v>
      </c>
      <c r="M55" s="2" t="str">
        <f t="shared" si="56"/>
        <v>12</v>
      </c>
      <c r="N55" s="2" t="str">
        <f t="shared" si="4"/>
        <v> 38  2 51   23 29   17 85    28 20 47  46 10  94  98 93 </v>
      </c>
      <c r="O55" s="3">
        <f t="shared" si="5"/>
        <v>56</v>
      </c>
      <c r="P55" s="3">
        <f t="shared" si="6"/>
        <v>76</v>
      </c>
      <c r="Q55" s="3">
        <f t="shared" si="7"/>
        <v>512</v>
      </c>
      <c r="R55" s="2"/>
      <c r="S55" s="2"/>
      <c r="T55" s="2"/>
      <c r="U55" s="2"/>
      <c r="V55" s="2"/>
      <c r="W55" s="2"/>
      <c r="X55" s="2"/>
    </row>
    <row r="56">
      <c r="A56" s="2" t="s">
        <v>61</v>
      </c>
      <c r="B56" s="2" t="str">
        <f>IFERROR(__xludf.DUMMYFUNCTION("SPLIT(INDEX(SPLIT(A56&amp;"" "","":""),,2),""|"")")," 23 80 74 19 90 37  7 15 47 21 ")</f>
        <v> 23 80 74 19 90 37  7 15 47 21 </v>
      </c>
      <c r="C56" s="2" t="str">
        <f>IFERROR(__xludf.DUMMYFUNCTION("""COMPUTED_VALUE""")," 41  4 24 70 83 60 11 18 69 36 25 78 85 14 75 95 64  1 56 16  9 30 96 15 90 ")</f>
        <v> 41  4 24 70 83 60 11 18 69 36 25 78 85 14 75 95 64  1 56 16  9 30 96 15 90 </v>
      </c>
      <c r="D56" s="2" t="str">
        <f t="shared" ref="D56:M56" si="57">MID($B56,D$3,2)</f>
        <v>23</v>
      </c>
      <c r="E56" s="2" t="str">
        <f t="shared" si="57"/>
        <v>80</v>
      </c>
      <c r="F56" s="2" t="str">
        <f t="shared" si="57"/>
        <v>74</v>
      </c>
      <c r="G56" s="2" t="str">
        <f t="shared" si="57"/>
        <v>19</v>
      </c>
      <c r="H56" s="2" t="str">
        <f t="shared" si="57"/>
        <v>90</v>
      </c>
      <c r="I56" s="2" t="str">
        <f t="shared" si="57"/>
        <v>37</v>
      </c>
      <c r="J56" s="2" t="str">
        <f t="shared" si="57"/>
        <v> 7</v>
      </c>
      <c r="K56" s="2" t="str">
        <f t="shared" si="57"/>
        <v>15</v>
      </c>
      <c r="L56" s="2" t="str">
        <f t="shared" si="57"/>
        <v>47</v>
      </c>
      <c r="M56" s="2" t="str">
        <f t="shared" si="57"/>
        <v>21</v>
      </c>
      <c r="N56" s="2" t="str">
        <f t="shared" si="4"/>
        <v> 41  4 24 70 83 60 11 18 69 36 25 78 85 14 75 95 64  1 56 16  9 30 96   </v>
      </c>
      <c r="O56" s="3">
        <f t="shared" si="5"/>
        <v>72</v>
      </c>
      <c r="P56" s="3">
        <f t="shared" si="6"/>
        <v>76</v>
      </c>
      <c r="Q56" s="3">
        <f t="shared" si="7"/>
        <v>2</v>
      </c>
      <c r="R56" s="2"/>
      <c r="S56" s="2"/>
      <c r="T56" s="2"/>
      <c r="U56" s="2"/>
      <c r="V56" s="2"/>
      <c r="W56" s="2"/>
      <c r="X56" s="2"/>
    </row>
    <row r="57">
      <c r="A57" s="2" t="s">
        <v>62</v>
      </c>
      <c r="B57" s="2" t="str">
        <f>IFERROR(__xludf.DUMMYFUNCTION("SPLIT(INDEX(SPLIT(A57&amp;"" "","":""),,2),""|"")")," 22 29 42 84 33 64 62 58 28 19 ")</f>
        <v> 22 29 42 84 33 64 62 58 28 19 </v>
      </c>
      <c r="C57" s="2" t="str">
        <f>IFERROR(__xludf.DUMMYFUNCTION("""COMPUTED_VALUE""")," 52 54 73 28 61 84 12 81 58 23 19 64 60 29 67 14 33 69 42 62 22 80 89 41  3 ")</f>
        <v> 52 54 73 28 61 84 12 81 58 23 19 64 60 29 67 14 33 69 42 62 22 80 89 41  3 </v>
      </c>
      <c r="D57" s="2" t="str">
        <f t="shared" ref="D57:M57" si="58">MID($B57,D$3,2)</f>
        <v>22</v>
      </c>
      <c r="E57" s="2" t="str">
        <f t="shared" si="58"/>
        <v>29</v>
      </c>
      <c r="F57" s="2" t="str">
        <f t="shared" si="58"/>
        <v>42</v>
      </c>
      <c r="G57" s="2" t="str">
        <f t="shared" si="58"/>
        <v>84</v>
      </c>
      <c r="H57" s="2" t="str">
        <f t="shared" si="58"/>
        <v>33</v>
      </c>
      <c r="I57" s="2" t="str">
        <f t="shared" si="58"/>
        <v>64</v>
      </c>
      <c r="J57" s="2" t="str">
        <f t="shared" si="58"/>
        <v>62</v>
      </c>
      <c r="K57" s="2" t="str">
        <f t="shared" si="58"/>
        <v>58</v>
      </c>
      <c r="L57" s="2" t="str">
        <f t="shared" si="58"/>
        <v>28</v>
      </c>
      <c r="M57" s="2" t="str">
        <f t="shared" si="58"/>
        <v>19</v>
      </c>
      <c r="N57" s="2" t="str">
        <f t="shared" si="4"/>
        <v> 52 54 73  61  12 81  23   60  67 14  69    80 89 41  3 </v>
      </c>
      <c r="O57" s="3">
        <f t="shared" si="5"/>
        <v>56</v>
      </c>
      <c r="P57" s="3">
        <f t="shared" si="6"/>
        <v>76</v>
      </c>
      <c r="Q57" s="3">
        <f t="shared" si="7"/>
        <v>512</v>
      </c>
      <c r="R57" s="2"/>
      <c r="S57" s="2"/>
      <c r="T57" s="2"/>
      <c r="U57" s="2"/>
      <c r="V57" s="2"/>
      <c r="W57" s="2"/>
      <c r="X57" s="2"/>
    </row>
    <row r="58">
      <c r="A58" s="2" t="s">
        <v>63</v>
      </c>
      <c r="B58" s="2" t="str">
        <f>IFERROR(__xludf.DUMMYFUNCTION("SPLIT(INDEX(SPLIT(A58&amp;"" "","":""),,2),""|"")"),"  6 38 14 43 88 62 56 41 91 79 ")</f>
        <v>  6 38 14 43 88 62 56 41 91 79 </v>
      </c>
      <c r="C58" s="2" t="str">
        <f>IFERROR(__xludf.DUMMYFUNCTION("""COMPUTED_VALUE""")," 25 43 53 80 54 41 50 82 13 88  1 59 36 42 62 92 10 66 79  6 89 14 56 47 51 ")</f>
        <v> 25 43 53 80 54 41 50 82 13 88  1 59 36 42 62 92 10 66 79  6 89 14 56 47 51 </v>
      </c>
      <c r="D58" s="2" t="str">
        <f t="shared" ref="D58:M58" si="59">MID($B58,D$3,2)</f>
        <v> 6</v>
      </c>
      <c r="E58" s="2" t="str">
        <f t="shared" si="59"/>
        <v>38</v>
      </c>
      <c r="F58" s="2" t="str">
        <f t="shared" si="59"/>
        <v>14</v>
      </c>
      <c r="G58" s="2" t="str">
        <f t="shared" si="59"/>
        <v>43</v>
      </c>
      <c r="H58" s="2" t="str">
        <f t="shared" si="59"/>
        <v>88</v>
      </c>
      <c r="I58" s="2" t="str">
        <f t="shared" si="59"/>
        <v>62</v>
      </c>
      <c r="J58" s="2" t="str">
        <f t="shared" si="59"/>
        <v>56</v>
      </c>
      <c r="K58" s="2" t="str">
        <f t="shared" si="59"/>
        <v>41</v>
      </c>
      <c r="L58" s="2" t="str">
        <f t="shared" si="59"/>
        <v>91</v>
      </c>
      <c r="M58" s="2" t="str">
        <f t="shared" si="59"/>
        <v>79</v>
      </c>
      <c r="N58" s="2" t="str">
        <f t="shared" si="4"/>
        <v> 25  53 80 54  50 82 13   1 59 36 42  92 10 66   89   47 51 </v>
      </c>
      <c r="O58" s="3">
        <f t="shared" si="5"/>
        <v>60</v>
      </c>
      <c r="P58" s="3">
        <f t="shared" si="6"/>
        <v>76</v>
      </c>
      <c r="Q58" s="3">
        <f t="shared" si="7"/>
        <v>128</v>
      </c>
      <c r="R58" s="2"/>
      <c r="S58" s="2"/>
      <c r="T58" s="2"/>
      <c r="U58" s="2"/>
      <c r="V58" s="2"/>
      <c r="W58" s="2"/>
      <c r="X58" s="2"/>
    </row>
    <row r="59">
      <c r="A59" s="2" t="s">
        <v>64</v>
      </c>
      <c r="B59" s="2" t="str">
        <f>IFERROR(__xludf.DUMMYFUNCTION("SPLIT(INDEX(SPLIT(A59&amp;"" "","":""),,2),""|"")")," 79 35 83 80  2 56 34 46 22 33 ")</f>
        <v> 79 35 83 80  2 56 34 46 22 33 </v>
      </c>
      <c r="C59" s="2" t="str">
        <f>IFERROR(__xludf.DUMMYFUNCTION("""COMPUTED_VALUE""")," 35 22 87 56 31 59  2 34 46 54 83 93 61 79 36 80 86 64 30 21 42 12 17  1 33 ")</f>
        <v> 35 22 87 56 31 59  2 34 46 54 83 93 61 79 36 80 86 64 30 21 42 12 17  1 33 </v>
      </c>
      <c r="D59" s="2" t="str">
        <f t="shared" ref="D59:M59" si="60">MID($B59,D$3,2)</f>
        <v>79</v>
      </c>
      <c r="E59" s="2" t="str">
        <f t="shared" si="60"/>
        <v>35</v>
      </c>
      <c r="F59" s="2" t="str">
        <f t="shared" si="60"/>
        <v>83</v>
      </c>
      <c r="G59" s="2" t="str">
        <f t="shared" si="60"/>
        <v>80</v>
      </c>
      <c r="H59" s="2" t="str">
        <f t="shared" si="60"/>
        <v> 2</v>
      </c>
      <c r="I59" s="2" t="str">
        <f t="shared" si="60"/>
        <v>56</v>
      </c>
      <c r="J59" s="2" t="str">
        <f t="shared" si="60"/>
        <v>34</v>
      </c>
      <c r="K59" s="2" t="str">
        <f t="shared" si="60"/>
        <v>46</v>
      </c>
      <c r="L59" s="2" t="str">
        <f t="shared" si="60"/>
        <v>22</v>
      </c>
      <c r="M59" s="2" t="str">
        <f t="shared" si="60"/>
        <v>33</v>
      </c>
      <c r="N59" s="2" t="str">
        <f t="shared" si="4"/>
        <v>   87  31 59    54  93 61  36  86 64 30 21 42 12 17  1  </v>
      </c>
      <c r="O59" s="3">
        <f t="shared" si="5"/>
        <v>56</v>
      </c>
      <c r="P59" s="3">
        <f t="shared" si="6"/>
        <v>76</v>
      </c>
      <c r="Q59" s="3">
        <f t="shared" si="7"/>
        <v>512</v>
      </c>
      <c r="R59" s="2"/>
      <c r="S59" s="2"/>
      <c r="T59" s="2"/>
      <c r="U59" s="2"/>
      <c r="V59" s="2"/>
      <c r="W59" s="2"/>
      <c r="X59" s="2"/>
    </row>
    <row r="60">
      <c r="A60" s="2" t="s">
        <v>65</v>
      </c>
      <c r="B60" s="2" t="str">
        <f>IFERROR(__xludf.DUMMYFUNCTION("SPLIT(INDEX(SPLIT(A60&amp;"" "","":""),,2),""|"")")," 27 60 38 62 32  6 39 94 33 88 ")</f>
        <v> 27 60 38 62 32  6 39 94 33 88 </v>
      </c>
      <c r="C60" s="2" t="str">
        <f>IFERROR(__xludf.DUMMYFUNCTION("""COMPUTED_VALUE""")," 86 97 56 64 93 80 71 88 34 46 60  6 41 69 11 27 53  8 33 38 94 10  2  1 91 ")</f>
        <v> 86 97 56 64 93 80 71 88 34 46 60  6 41 69 11 27 53  8 33 38 94 10  2  1 91 </v>
      </c>
      <c r="D60" s="2" t="str">
        <f t="shared" ref="D60:M60" si="61">MID($B60,D$3,2)</f>
        <v>27</v>
      </c>
      <c r="E60" s="2" t="str">
        <f t="shared" si="61"/>
        <v>60</v>
      </c>
      <c r="F60" s="2" t="str">
        <f t="shared" si="61"/>
        <v>38</v>
      </c>
      <c r="G60" s="2" t="str">
        <f t="shared" si="61"/>
        <v>62</v>
      </c>
      <c r="H60" s="2" t="str">
        <f t="shared" si="61"/>
        <v>32</v>
      </c>
      <c r="I60" s="2" t="str">
        <f t="shared" si="61"/>
        <v> 6</v>
      </c>
      <c r="J60" s="2" t="str">
        <f t="shared" si="61"/>
        <v>39</v>
      </c>
      <c r="K60" s="2" t="str">
        <f t="shared" si="61"/>
        <v>94</v>
      </c>
      <c r="L60" s="2" t="str">
        <f t="shared" si="61"/>
        <v>33</v>
      </c>
      <c r="M60" s="2" t="str">
        <f t="shared" si="61"/>
        <v>88</v>
      </c>
      <c r="N60" s="2" t="str">
        <f t="shared" si="4"/>
        <v> 86 97 56 64 93 80 71  34 46   41 69 11  53  8    10  2  1 91 </v>
      </c>
      <c r="O60" s="3">
        <f t="shared" si="5"/>
        <v>62</v>
      </c>
      <c r="P60" s="3">
        <f t="shared" si="6"/>
        <v>76</v>
      </c>
      <c r="Q60" s="3">
        <f t="shared" si="7"/>
        <v>64</v>
      </c>
      <c r="R60" s="2"/>
      <c r="S60" s="2"/>
      <c r="T60" s="2"/>
      <c r="U60" s="2"/>
      <c r="V60" s="2"/>
      <c r="W60" s="2"/>
      <c r="X60" s="2"/>
    </row>
    <row r="61">
      <c r="A61" s="2" t="s">
        <v>66</v>
      </c>
      <c r="B61" s="2" t="str">
        <f>IFERROR(__xludf.DUMMYFUNCTION("SPLIT(INDEX(SPLIT(A61&amp;"" "","":""),,2),""|"")"),"  4  8 60 63 16 52 10 35 79 33 ")</f>
        <v>  4  8 60 63 16 52 10 35 79 33 </v>
      </c>
      <c r="C61" s="2" t="str">
        <f>IFERROR(__xludf.DUMMYFUNCTION("""COMPUTED_VALUE""")," 16 59 99 82  4 81  3 35 37 98  6 77 27  2 63 30 92 23 10 86 52 60 69 28 43 ")</f>
        <v> 16 59 99 82  4 81  3 35 37 98  6 77 27  2 63 30 92 23 10 86 52 60 69 28 43 </v>
      </c>
      <c r="D61" s="2" t="str">
        <f t="shared" ref="D61:M61" si="62">MID($B61,D$3,2)</f>
        <v> 4</v>
      </c>
      <c r="E61" s="2" t="str">
        <f t="shared" si="62"/>
        <v> 8</v>
      </c>
      <c r="F61" s="2" t="str">
        <f t="shared" si="62"/>
        <v>60</v>
      </c>
      <c r="G61" s="2" t="str">
        <f t="shared" si="62"/>
        <v>63</v>
      </c>
      <c r="H61" s="2" t="str">
        <f t="shared" si="62"/>
        <v>16</v>
      </c>
      <c r="I61" s="2" t="str">
        <f t="shared" si="62"/>
        <v>52</v>
      </c>
      <c r="J61" s="2" t="str">
        <f t="shared" si="62"/>
        <v>10</v>
      </c>
      <c r="K61" s="2" t="str">
        <f t="shared" si="62"/>
        <v>35</v>
      </c>
      <c r="L61" s="2" t="str">
        <f t="shared" si="62"/>
        <v>79</v>
      </c>
      <c r="M61" s="2" t="str">
        <f t="shared" si="62"/>
        <v>33</v>
      </c>
      <c r="N61" s="2" t="str">
        <f t="shared" si="4"/>
        <v>  59 99 82  81  3  37 98  6 77 27  2  30 92 23  86   69 28 43 </v>
      </c>
      <c r="O61" s="3">
        <f t="shared" si="5"/>
        <v>62</v>
      </c>
      <c r="P61" s="3">
        <f t="shared" si="6"/>
        <v>76</v>
      </c>
      <c r="Q61" s="3">
        <f t="shared" si="7"/>
        <v>64</v>
      </c>
      <c r="R61" s="2"/>
      <c r="S61" s="2"/>
      <c r="T61" s="2"/>
      <c r="U61" s="2"/>
      <c r="V61" s="2"/>
      <c r="W61" s="2"/>
      <c r="X61" s="2"/>
    </row>
    <row r="62">
      <c r="A62" s="2" t="s">
        <v>67</v>
      </c>
      <c r="B62" s="2" t="str">
        <f>IFERROR(__xludf.DUMMYFUNCTION("SPLIT(INDEX(SPLIT(A62&amp;"" "","":""),,2),""|"")")," 46 72 21 59 38 11 53 31 13 99 ")</f>
        <v> 46 72 21 59 38 11 53 31 13 99 </v>
      </c>
      <c r="C62" s="2" t="str">
        <f>IFERROR(__xludf.DUMMYFUNCTION("""COMPUTED_VALUE""")," 65 63 93 40 30 94 71 86  7 56 37 55 69 22 34 61 70 74 36 10 54 43 28 23 32 ")</f>
        <v> 65 63 93 40 30 94 71 86  7 56 37 55 69 22 34 61 70 74 36 10 54 43 28 23 32 </v>
      </c>
      <c r="D62" s="2" t="str">
        <f t="shared" ref="D62:M62" si="63">MID($B62,D$3,2)</f>
        <v>46</v>
      </c>
      <c r="E62" s="2" t="str">
        <f t="shared" si="63"/>
        <v>72</v>
      </c>
      <c r="F62" s="2" t="str">
        <f t="shared" si="63"/>
        <v>21</v>
      </c>
      <c r="G62" s="2" t="str">
        <f t="shared" si="63"/>
        <v>59</v>
      </c>
      <c r="H62" s="2" t="str">
        <f t="shared" si="63"/>
        <v>38</v>
      </c>
      <c r="I62" s="2" t="str">
        <f t="shared" si="63"/>
        <v>11</v>
      </c>
      <c r="J62" s="2" t="str">
        <f t="shared" si="63"/>
        <v>53</v>
      </c>
      <c r="K62" s="2" t="str">
        <f t="shared" si="63"/>
        <v>31</v>
      </c>
      <c r="L62" s="2" t="str">
        <f t="shared" si="63"/>
        <v>13</v>
      </c>
      <c r="M62" s="2" t="str">
        <f t="shared" si="63"/>
        <v>99</v>
      </c>
      <c r="N62" s="2" t="str">
        <f t="shared" si="4"/>
        <v> 65 63 93 40 30 94 71 86  7 56 37 55 69 22 34 61 70 74 36 10 54 43 28 23 32 </v>
      </c>
      <c r="O62" s="3">
        <f t="shared" si="5"/>
        <v>76</v>
      </c>
      <c r="P62" s="3">
        <f t="shared" si="6"/>
        <v>76</v>
      </c>
      <c r="Q62" s="3">
        <f t="shared" si="7"/>
        <v>0</v>
      </c>
      <c r="R62" s="2"/>
      <c r="S62" s="2"/>
      <c r="T62" s="2"/>
      <c r="U62" s="2"/>
      <c r="V62" s="2"/>
      <c r="W62" s="2"/>
      <c r="X62" s="2"/>
    </row>
    <row r="63">
      <c r="A63" s="2" t="s">
        <v>68</v>
      </c>
      <c r="B63" s="2" t="str">
        <f>IFERROR(__xludf.DUMMYFUNCTION("SPLIT(INDEX(SPLIT(A63&amp;"" "","":""),,2),""|"")")," 62 54 66 16 51 97 19 77 73 35 ")</f>
        <v> 62 54 66 16 51 97 19 77 73 35 </v>
      </c>
      <c r="C63" s="2" t="str">
        <f>IFERROR(__xludf.DUMMYFUNCTION("""COMPUTED_VALUE""")," 87 43 32 59 15 69 93  8 79  4 25 19 10 52 12 81  5 89 82 49 67 63 65  7 36 ")</f>
        <v> 87 43 32 59 15 69 93  8 79  4 25 19 10 52 12 81  5 89 82 49 67 63 65  7 36 </v>
      </c>
      <c r="D63" s="2" t="str">
        <f t="shared" ref="D63:M63" si="64">MID($B63,D$3,2)</f>
        <v>62</v>
      </c>
      <c r="E63" s="2" t="str">
        <f t="shared" si="64"/>
        <v>54</v>
      </c>
      <c r="F63" s="2" t="str">
        <f t="shared" si="64"/>
        <v>66</v>
      </c>
      <c r="G63" s="2" t="str">
        <f t="shared" si="64"/>
        <v>16</v>
      </c>
      <c r="H63" s="2" t="str">
        <f t="shared" si="64"/>
        <v>51</v>
      </c>
      <c r="I63" s="2" t="str">
        <f t="shared" si="64"/>
        <v>97</v>
      </c>
      <c r="J63" s="2" t="str">
        <f t="shared" si="64"/>
        <v>19</v>
      </c>
      <c r="K63" s="2" t="str">
        <f t="shared" si="64"/>
        <v>77</v>
      </c>
      <c r="L63" s="2" t="str">
        <f t="shared" si="64"/>
        <v>73</v>
      </c>
      <c r="M63" s="2" t="str">
        <f t="shared" si="64"/>
        <v>35</v>
      </c>
      <c r="N63" s="2" t="str">
        <f t="shared" si="4"/>
        <v> 87 43 32 59 15 69 93  8 79  4 25  10 52 12 81  5 89 82 49 67 63 65  7 36 </v>
      </c>
      <c r="O63" s="3">
        <f t="shared" si="5"/>
        <v>74</v>
      </c>
      <c r="P63" s="3">
        <f t="shared" si="6"/>
        <v>76</v>
      </c>
      <c r="Q63" s="3">
        <f t="shared" si="7"/>
        <v>1</v>
      </c>
      <c r="R63" s="2"/>
      <c r="S63" s="2"/>
      <c r="T63" s="2"/>
      <c r="U63" s="2"/>
      <c r="V63" s="2"/>
      <c r="W63" s="2"/>
      <c r="X63" s="2"/>
    </row>
    <row r="64">
      <c r="A64" s="2" t="s">
        <v>69</v>
      </c>
      <c r="B64" s="2" t="str">
        <f>IFERROR(__xludf.DUMMYFUNCTION("SPLIT(INDEX(SPLIT(A64&amp;"" "","":""),,2),""|"")")," 35 66 37 64 10 90 50 57 46 32 ")</f>
        <v> 35 66 37 64 10 90 50 57 46 32 </v>
      </c>
      <c r="C64" s="2" t="str">
        <f>IFERROR(__xludf.DUMMYFUNCTION("""COMPUTED_VALUE""")," 51 96  4 29 53 15 47 98 25 46 79 62 22 12 13 32 44 91 18 33 75 14 17 10 16 ")</f>
        <v> 51 96  4 29 53 15 47 98 25 46 79 62 22 12 13 32 44 91 18 33 75 14 17 10 16 </v>
      </c>
      <c r="D64" s="2" t="str">
        <f t="shared" ref="D64:M64" si="65">MID($B64,D$3,2)</f>
        <v>35</v>
      </c>
      <c r="E64" s="2" t="str">
        <f t="shared" si="65"/>
        <v>66</v>
      </c>
      <c r="F64" s="2" t="str">
        <f t="shared" si="65"/>
        <v>37</v>
      </c>
      <c r="G64" s="2" t="str">
        <f t="shared" si="65"/>
        <v>64</v>
      </c>
      <c r="H64" s="2" t="str">
        <f t="shared" si="65"/>
        <v>10</v>
      </c>
      <c r="I64" s="2" t="str">
        <f t="shared" si="65"/>
        <v>90</v>
      </c>
      <c r="J64" s="2" t="str">
        <f t="shared" si="65"/>
        <v>50</v>
      </c>
      <c r="K64" s="2" t="str">
        <f t="shared" si="65"/>
        <v>57</v>
      </c>
      <c r="L64" s="2" t="str">
        <f t="shared" si="65"/>
        <v>46</v>
      </c>
      <c r="M64" s="2" t="str">
        <f t="shared" si="65"/>
        <v>32</v>
      </c>
      <c r="N64" s="2" t="str">
        <f t="shared" si="4"/>
        <v> 51 96  4 29 53 15 47 98 25  79 62 22 12 13  44 91 18 33 75 14 17  16 </v>
      </c>
      <c r="O64" s="3">
        <f t="shared" si="5"/>
        <v>70</v>
      </c>
      <c r="P64" s="3">
        <f t="shared" si="6"/>
        <v>76</v>
      </c>
      <c r="Q64" s="3">
        <f t="shared" si="7"/>
        <v>4</v>
      </c>
      <c r="R64" s="2"/>
      <c r="S64" s="2"/>
      <c r="T64" s="2"/>
      <c r="U64" s="2"/>
      <c r="V64" s="2"/>
      <c r="W64" s="2"/>
      <c r="X64" s="2"/>
    </row>
    <row r="65">
      <c r="A65" s="2" t="s">
        <v>70</v>
      </c>
      <c r="B65" s="2" t="str">
        <f>IFERROR(__xludf.DUMMYFUNCTION("SPLIT(INDEX(SPLIT(A65&amp;"" "","":""),,2),""|"")")," 14 96 73 41 85  4 74  5 15 55 ")</f>
        <v> 14 96 73 41 85  4 74  5 15 55 </v>
      </c>
      <c r="C65" s="2" t="str">
        <f>IFERROR(__xludf.DUMMYFUNCTION("""COMPUTED_VALUE""")," 50 84 48 49 88 82 30 61 94 96 98 24 42  1 13 91 83 54 25 75 21 38 34  2 74 ")</f>
        <v> 50 84 48 49 88 82 30 61 94 96 98 24 42  1 13 91 83 54 25 75 21 38 34  2 74 </v>
      </c>
      <c r="D65" s="2" t="str">
        <f t="shared" ref="D65:M65" si="66">MID($B65,D$3,2)</f>
        <v>14</v>
      </c>
      <c r="E65" s="2" t="str">
        <f t="shared" si="66"/>
        <v>96</v>
      </c>
      <c r="F65" s="2" t="str">
        <f t="shared" si="66"/>
        <v>73</v>
      </c>
      <c r="G65" s="2" t="str">
        <f t="shared" si="66"/>
        <v>41</v>
      </c>
      <c r="H65" s="2" t="str">
        <f t="shared" si="66"/>
        <v>85</v>
      </c>
      <c r="I65" s="2" t="str">
        <f t="shared" si="66"/>
        <v> 4</v>
      </c>
      <c r="J65" s="2" t="str">
        <f t="shared" si="66"/>
        <v>74</v>
      </c>
      <c r="K65" s="2" t="str">
        <f t="shared" si="66"/>
        <v> 5</v>
      </c>
      <c r="L65" s="2" t="str">
        <f t="shared" si="66"/>
        <v>15</v>
      </c>
      <c r="M65" s="2" t="str">
        <f t="shared" si="66"/>
        <v>55</v>
      </c>
      <c r="N65" s="2" t="str">
        <f t="shared" si="4"/>
        <v> 50 84 48 49 88 82 30 61 94  98 24 42  1 13 91 83 54 25 75 21 38 34  2  </v>
      </c>
      <c r="O65" s="3">
        <f t="shared" si="5"/>
        <v>72</v>
      </c>
      <c r="P65" s="3">
        <f t="shared" si="6"/>
        <v>76</v>
      </c>
      <c r="Q65" s="3">
        <f t="shared" si="7"/>
        <v>2</v>
      </c>
      <c r="R65" s="2"/>
      <c r="S65" s="2"/>
      <c r="T65" s="2"/>
      <c r="U65" s="2"/>
      <c r="V65" s="2"/>
      <c r="W65" s="2"/>
      <c r="X65" s="2"/>
    </row>
    <row r="66">
      <c r="A66" s="2" t="s">
        <v>71</v>
      </c>
      <c r="B66" s="2" t="str">
        <f>IFERROR(__xludf.DUMMYFUNCTION("SPLIT(INDEX(SPLIT(A66&amp;"" "","":""),,2),""|"")")," 15 28 75 50 60 12 67 71 22 27 ")</f>
        <v> 15 28 75 50 60 12 67 71 22 27 </v>
      </c>
      <c r="C66" s="2" t="str">
        <f>IFERROR(__xludf.DUMMYFUNCTION("""COMPUTED_VALUE""")," 33 90 64 57 42 82 19 87 76 97  1 24 65 27 75 47 68 84 60 83 32 62 52 40 77 ")</f>
        <v> 33 90 64 57 42 82 19 87 76 97  1 24 65 27 75 47 68 84 60 83 32 62 52 40 77 </v>
      </c>
      <c r="D66" s="2" t="str">
        <f t="shared" ref="D66:M66" si="67">MID($B66,D$3,2)</f>
        <v>15</v>
      </c>
      <c r="E66" s="2" t="str">
        <f t="shared" si="67"/>
        <v>28</v>
      </c>
      <c r="F66" s="2" t="str">
        <f t="shared" si="67"/>
        <v>75</v>
      </c>
      <c r="G66" s="2" t="str">
        <f t="shared" si="67"/>
        <v>50</v>
      </c>
      <c r="H66" s="2" t="str">
        <f t="shared" si="67"/>
        <v>60</v>
      </c>
      <c r="I66" s="2" t="str">
        <f t="shared" si="67"/>
        <v>12</v>
      </c>
      <c r="J66" s="2" t="str">
        <f t="shared" si="67"/>
        <v>67</v>
      </c>
      <c r="K66" s="2" t="str">
        <f t="shared" si="67"/>
        <v>71</v>
      </c>
      <c r="L66" s="2" t="str">
        <f t="shared" si="67"/>
        <v>22</v>
      </c>
      <c r="M66" s="2" t="str">
        <f t="shared" si="67"/>
        <v>27</v>
      </c>
      <c r="N66" s="2" t="str">
        <f t="shared" si="4"/>
        <v> 33 90 64 57 42 82 19 87 76 97  1 24 65   47 68 84  83 32 62 52 40 77 </v>
      </c>
      <c r="O66" s="3">
        <f t="shared" si="5"/>
        <v>70</v>
      </c>
      <c r="P66" s="3">
        <f t="shared" si="6"/>
        <v>76</v>
      </c>
      <c r="Q66" s="3">
        <f t="shared" si="7"/>
        <v>4</v>
      </c>
      <c r="R66" s="2"/>
      <c r="S66" s="2"/>
      <c r="T66" s="2"/>
      <c r="U66" s="2"/>
      <c r="V66" s="2"/>
      <c r="W66" s="2"/>
      <c r="X66" s="2"/>
    </row>
    <row r="67">
      <c r="A67" s="2" t="s">
        <v>72</v>
      </c>
      <c r="B67" s="2" t="str">
        <f>IFERROR(__xludf.DUMMYFUNCTION("SPLIT(INDEX(SPLIT(A67&amp;"" "","":""),,2),""|"")")," 66 32 99 86 44 58 67 62 30  4 ")</f>
        <v> 66 32 99 86 44 58 67 62 30  4 </v>
      </c>
      <c r="C67" s="2" t="str">
        <f>IFERROR(__xludf.DUMMYFUNCTION("""COMPUTED_VALUE""")," 12 40 80 39 75 69 73 92 38 29 67 77 89 55 97  2 11 35 72 83 49  1 57 61 23 ")</f>
        <v> 12 40 80 39 75 69 73 92 38 29 67 77 89 55 97  2 11 35 72 83 49  1 57 61 23 </v>
      </c>
      <c r="D67" s="2" t="str">
        <f t="shared" ref="D67:M67" si="68">MID($B67,D$3,2)</f>
        <v>66</v>
      </c>
      <c r="E67" s="2" t="str">
        <f t="shared" si="68"/>
        <v>32</v>
      </c>
      <c r="F67" s="2" t="str">
        <f t="shared" si="68"/>
        <v>99</v>
      </c>
      <c r="G67" s="2" t="str">
        <f t="shared" si="68"/>
        <v>86</v>
      </c>
      <c r="H67" s="2" t="str">
        <f t="shared" si="68"/>
        <v>44</v>
      </c>
      <c r="I67" s="2" t="str">
        <f t="shared" si="68"/>
        <v>58</v>
      </c>
      <c r="J67" s="2" t="str">
        <f t="shared" si="68"/>
        <v>67</v>
      </c>
      <c r="K67" s="2" t="str">
        <f t="shared" si="68"/>
        <v>62</v>
      </c>
      <c r="L67" s="2" t="str">
        <f t="shared" si="68"/>
        <v>30</v>
      </c>
      <c r="M67" s="2" t="str">
        <f t="shared" si="68"/>
        <v> 4</v>
      </c>
      <c r="N67" s="2" t="str">
        <f t="shared" si="4"/>
        <v> 12 40 80 39 75 69 73 92 38 29  77 89 55 97  2 11 35 72 83 49  1 57 61 23 </v>
      </c>
      <c r="O67" s="3">
        <f t="shared" si="5"/>
        <v>74</v>
      </c>
      <c r="P67" s="3">
        <f t="shared" si="6"/>
        <v>76</v>
      </c>
      <c r="Q67" s="3">
        <f t="shared" si="7"/>
        <v>1</v>
      </c>
      <c r="R67" s="2"/>
      <c r="S67" s="2"/>
      <c r="T67" s="2"/>
      <c r="U67" s="2"/>
      <c r="V67" s="2"/>
      <c r="W67" s="2"/>
      <c r="X67" s="2"/>
    </row>
    <row r="68">
      <c r="A68" s="2" t="s">
        <v>73</v>
      </c>
      <c r="B68" s="2" t="str">
        <f>IFERROR(__xludf.DUMMYFUNCTION("SPLIT(INDEX(SPLIT(A68&amp;"" "","":""),,2),""|"")")," 84 57 76 95 43 81  2 59  8 63 ")</f>
        <v> 84 57 76 95 43 81  2 59  8 63 </v>
      </c>
      <c r="C68" s="2" t="str">
        <f>IFERROR(__xludf.DUMMYFUNCTION("""COMPUTED_VALUE""")," 72 15 92 69 79 74 95 53 75 64 50 78 25 44 20 87 88 40 91 82 65 30 96 16 31 ")</f>
        <v> 72 15 92 69 79 74 95 53 75 64 50 78 25 44 20 87 88 40 91 82 65 30 96 16 31 </v>
      </c>
      <c r="D68" s="2" t="str">
        <f t="shared" ref="D68:M68" si="69">MID($B68,D$3,2)</f>
        <v>84</v>
      </c>
      <c r="E68" s="2" t="str">
        <f t="shared" si="69"/>
        <v>57</v>
      </c>
      <c r="F68" s="2" t="str">
        <f t="shared" si="69"/>
        <v>76</v>
      </c>
      <c r="G68" s="2" t="str">
        <f t="shared" si="69"/>
        <v>95</v>
      </c>
      <c r="H68" s="2" t="str">
        <f t="shared" si="69"/>
        <v>43</v>
      </c>
      <c r="I68" s="2" t="str">
        <f t="shared" si="69"/>
        <v>81</v>
      </c>
      <c r="J68" s="2" t="str">
        <f t="shared" si="69"/>
        <v> 2</v>
      </c>
      <c r="K68" s="2" t="str">
        <f t="shared" si="69"/>
        <v>59</v>
      </c>
      <c r="L68" s="2" t="str">
        <f t="shared" si="69"/>
        <v> 8</v>
      </c>
      <c r="M68" s="2" t="str">
        <f t="shared" si="69"/>
        <v>63</v>
      </c>
      <c r="N68" s="2" t="str">
        <f t="shared" si="4"/>
        <v> 72 15 92 69 79 74  53 75 64 50 78 25 44 20 87 88 40 91 82 65 30 96 16 31 </v>
      </c>
      <c r="O68" s="3">
        <f t="shared" si="5"/>
        <v>74</v>
      </c>
      <c r="P68" s="3">
        <f t="shared" si="6"/>
        <v>76</v>
      </c>
      <c r="Q68" s="3">
        <f t="shared" si="7"/>
        <v>1</v>
      </c>
      <c r="R68" s="2"/>
      <c r="S68" s="2"/>
      <c r="T68" s="2"/>
      <c r="U68" s="2"/>
      <c r="V68" s="2"/>
      <c r="W68" s="2"/>
      <c r="X68" s="2"/>
    </row>
    <row r="69">
      <c r="A69" s="2" t="s">
        <v>74</v>
      </c>
      <c r="B69" s="2" t="str">
        <f>IFERROR(__xludf.DUMMYFUNCTION("SPLIT(INDEX(SPLIT(A69&amp;"" "","":""),,2),""|"")")," 59 45 80 67 35  2 94 41 15 14 ")</f>
        <v> 59 45 80 67 35  2 94 41 15 14 </v>
      </c>
      <c r="C69" s="2" t="str">
        <f>IFERROR(__xludf.DUMMYFUNCTION("""COMPUTED_VALUE""")," 57 63 96 72 47 43 52 50 93 17 42 46 33 11 86 20 73 48  1 38 28 53 77 60 61 ")</f>
        <v> 57 63 96 72 47 43 52 50 93 17 42 46 33 11 86 20 73 48  1 38 28 53 77 60 61 </v>
      </c>
      <c r="D69" s="2" t="str">
        <f t="shared" ref="D69:M69" si="70">MID($B69,D$3,2)</f>
        <v>59</v>
      </c>
      <c r="E69" s="2" t="str">
        <f t="shared" si="70"/>
        <v>45</v>
      </c>
      <c r="F69" s="2" t="str">
        <f t="shared" si="70"/>
        <v>80</v>
      </c>
      <c r="G69" s="2" t="str">
        <f t="shared" si="70"/>
        <v>67</v>
      </c>
      <c r="H69" s="2" t="str">
        <f t="shared" si="70"/>
        <v>35</v>
      </c>
      <c r="I69" s="2" t="str">
        <f t="shared" si="70"/>
        <v> 2</v>
      </c>
      <c r="J69" s="2" t="str">
        <f t="shared" si="70"/>
        <v>94</v>
      </c>
      <c r="K69" s="2" t="str">
        <f t="shared" si="70"/>
        <v>41</v>
      </c>
      <c r="L69" s="2" t="str">
        <f t="shared" si="70"/>
        <v>15</v>
      </c>
      <c r="M69" s="2" t="str">
        <f t="shared" si="70"/>
        <v>14</v>
      </c>
      <c r="N69" s="2" t="str">
        <f t="shared" si="4"/>
        <v> 57 63 96 72 47 43 52 50 93 17 42 46 33 11 86 20 73 48  1 38 28 53 77 60 61 </v>
      </c>
      <c r="O69" s="3">
        <f t="shared" si="5"/>
        <v>76</v>
      </c>
      <c r="P69" s="3">
        <f t="shared" si="6"/>
        <v>76</v>
      </c>
      <c r="Q69" s="3">
        <f t="shared" si="7"/>
        <v>0</v>
      </c>
      <c r="R69" s="2"/>
      <c r="S69" s="2"/>
      <c r="T69" s="2"/>
      <c r="U69" s="2"/>
      <c r="V69" s="2"/>
      <c r="W69" s="2"/>
      <c r="X69" s="2"/>
    </row>
    <row r="70">
      <c r="A70" s="2" t="s">
        <v>75</v>
      </c>
      <c r="B70" s="2" t="str">
        <f>IFERROR(__xludf.DUMMYFUNCTION("SPLIT(INDEX(SPLIT(A70&amp;"" "","":""),,2),""|"")")," 30 74 44 92 36 13 84 91 96 89 ")</f>
        <v> 30 74 44 92 36 13 84 91 96 89 </v>
      </c>
      <c r="C70" s="2" t="str">
        <f>IFERROR(__xludf.DUMMYFUNCTION("""COMPUTED_VALUE""")," 47 40 35 13 69 89 36 14 67 30 11  3 65 24  8 74  4 41 96 84 64 26 44 92 91 ")</f>
        <v> 47 40 35 13 69 89 36 14 67 30 11  3 65 24  8 74  4 41 96 84 64 26 44 92 91 </v>
      </c>
      <c r="D70" s="2" t="str">
        <f t="shared" ref="D70:M70" si="71">MID($B70,D$3,2)</f>
        <v>30</v>
      </c>
      <c r="E70" s="2" t="str">
        <f t="shared" si="71"/>
        <v>74</v>
      </c>
      <c r="F70" s="2" t="str">
        <f t="shared" si="71"/>
        <v>44</v>
      </c>
      <c r="G70" s="2" t="str">
        <f t="shared" si="71"/>
        <v>92</v>
      </c>
      <c r="H70" s="2" t="str">
        <f t="shared" si="71"/>
        <v>36</v>
      </c>
      <c r="I70" s="2" t="str">
        <f t="shared" si="71"/>
        <v>13</v>
      </c>
      <c r="J70" s="2" t="str">
        <f t="shared" si="71"/>
        <v>84</v>
      </c>
      <c r="K70" s="2" t="str">
        <f t="shared" si="71"/>
        <v>91</v>
      </c>
      <c r="L70" s="2" t="str">
        <f t="shared" si="71"/>
        <v>96</v>
      </c>
      <c r="M70" s="2" t="str">
        <f t="shared" si="71"/>
        <v>89</v>
      </c>
      <c r="N70" s="2" t="str">
        <f t="shared" si="4"/>
        <v> 47 40 35  69   14 67  11  3 65 24  8   4 41   64 26    </v>
      </c>
      <c r="O70" s="3">
        <f t="shared" si="5"/>
        <v>56</v>
      </c>
      <c r="P70" s="3">
        <f t="shared" si="6"/>
        <v>76</v>
      </c>
      <c r="Q70" s="3">
        <f t="shared" si="7"/>
        <v>512</v>
      </c>
      <c r="R70" s="2"/>
      <c r="S70" s="2"/>
      <c r="T70" s="2"/>
      <c r="U70" s="2"/>
      <c r="V70" s="2"/>
      <c r="W70" s="2"/>
      <c r="X70" s="2"/>
    </row>
    <row r="71">
      <c r="A71" s="2" t="s">
        <v>76</v>
      </c>
      <c r="B71" s="2" t="str">
        <f>IFERROR(__xludf.DUMMYFUNCTION("SPLIT(INDEX(SPLIT(A71&amp;"" "","":""),,2),""|"")")," 11 40 16 75 81 43 86 72 91 54 ")</f>
        <v> 11 40 16 75 81 43 86 72 91 54 </v>
      </c>
      <c r="C71" s="2" t="str">
        <f>IFERROR(__xludf.DUMMYFUNCTION("""COMPUTED_VALUE""")," 75 37 16 91 48 11 86 72  9 90 52 40 44 85 17 18 49 92 81 42 43 56 94 54 88 ")</f>
        <v> 75 37 16 91 48 11 86 72  9 90 52 40 44 85 17 18 49 92 81 42 43 56 94 54 88 </v>
      </c>
      <c r="D71" s="2" t="str">
        <f t="shared" ref="D71:M71" si="72">MID($B71,D$3,2)</f>
        <v>11</v>
      </c>
      <c r="E71" s="2" t="str">
        <f t="shared" si="72"/>
        <v>40</v>
      </c>
      <c r="F71" s="2" t="str">
        <f t="shared" si="72"/>
        <v>16</v>
      </c>
      <c r="G71" s="2" t="str">
        <f t="shared" si="72"/>
        <v>75</v>
      </c>
      <c r="H71" s="2" t="str">
        <f t="shared" si="72"/>
        <v>81</v>
      </c>
      <c r="I71" s="2" t="str">
        <f t="shared" si="72"/>
        <v>43</v>
      </c>
      <c r="J71" s="2" t="str">
        <f t="shared" si="72"/>
        <v>86</v>
      </c>
      <c r="K71" s="2" t="str">
        <f t="shared" si="72"/>
        <v>72</v>
      </c>
      <c r="L71" s="2" t="str">
        <f t="shared" si="72"/>
        <v>91</v>
      </c>
      <c r="M71" s="2" t="str">
        <f t="shared" si="72"/>
        <v>54</v>
      </c>
      <c r="N71" s="2" t="str">
        <f t="shared" si="4"/>
        <v>  37   48     9 90 52  44 85 17 18 49 92  42  56 94  88 </v>
      </c>
      <c r="O71" s="3">
        <f t="shared" si="5"/>
        <v>56</v>
      </c>
      <c r="P71" s="3">
        <f t="shared" si="6"/>
        <v>76</v>
      </c>
      <c r="Q71" s="3">
        <f t="shared" si="7"/>
        <v>512</v>
      </c>
      <c r="R71" s="2"/>
      <c r="S71" s="2"/>
      <c r="T71" s="2"/>
      <c r="U71" s="2"/>
      <c r="V71" s="2"/>
      <c r="W71" s="2"/>
      <c r="X71" s="2"/>
    </row>
    <row r="72">
      <c r="A72" s="2" t="s">
        <v>77</v>
      </c>
      <c r="B72" s="2" t="str">
        <f>IFERROR(__xludf.DUMMYFUNCTION("SPLIT(INDEX(SPLIT(A72&amp;"" "","":""),,2),""|"")")," 66 67 77 21 87 96 88 81 89  9 ")</f>
        <v> 66 67 77 21 87 96 88 81 89  9 </v>
      </c>
      <c r="C72" s="2" t="str">
        <f>IFERROR(__xludf.DUMMYFUNCTION("""COMPUTED_VALUE""")," 63 34 58 84 89 66 57 68 81 51 88 54 87 85 99 67 77 96  9 29 17 21 75 82 30 ")</f>
        <v> 63 34 58 84 89 66 57 68 81 51 88 54 87 85 99 67 77 96  9 29 17 21 75 82 30 </v>
      </c>
      <c r="D72" s="2" t="str">
        <f t="shared" ref="D72:M72" si="73">MID($B72,D$3,2)</f>
        <v>66</v>
      </c>
      <c r="E72" s="2" t="str">
        <f t="shared" si="73"/>
        <v>67</v>
      </c>
      <c r="F72" s="2" t="str">
        <f t="shared" si="73"/>
        <v>77</v>
      </c>
      <c r="G72" s="2" t="str">
        <f t="shared" si="73"/>
        <v>21</v>
      </c>
      <c r="H72" s="2" t="str">
        <f t="shared" si="73"/>
        <v>87</v>
      </c>
      <c r="I72" s="2" t="str">
        <f t="shared" si="73"/>
        <v>96</v>
      </c>
      <c r="J72" s="2" t="str">
        <f t="shared" si="73"/>
        <v>88</v>
      </c>
      <c r="K72" s="2" t="str">
        <f t="shared" si="73"/>
        <v>81</v>
      </c>
      <c r="L72" s="2" t="str">
        <f t="shared" si="73"/>
        <v>89</v>
      </c>
      <c r="M72" s="2" t="str">
        <f t="shared" si="73"/>
        <v> 9</v>
      </c>
      <c r="N72" s="2" t="str">
        <f t="shared" si="4"/>
        <v> 63 34 58 84   57 68  51  54  85 99     29 17  75 82 30 </v>
      </c>
      <c r="O72" s="3">
        <f t="shared" si="5"/>
        <v>56</v>
      </c>
      <c r="P72" s="3">
        <f t="shared" si="6"/>
        <v>76</v>
      </c>
      <c r="Q72" s="3">
        <f t="shared" si="7"/>
        <v>512</v>
      </c>
      <c r="R72" s="2"/>
      <c r="S72" s="2"/>
      <c r="T72" s="2"/>
      <c r="U72" s="2"/>
      <c r="V72" s="2"/>
      <c r="W72" s="2"/>
      <c r="X72" s="2"/>
    </row>
    <row r="73">
      <c r="A73" s="2" t="s">
        <v>78</v>
      </c>
      <c r="B73" s="2" t="str">
        <f>IFERROR(__xludf.DUMMYFUNCTION("SPLIT(INDEX(SPLIT(A73&amp;"" "","":""),,2),""|"")")," 79 58 53  7 96 14 33 34  1 19 ")</f>
        <v> 79 58 53  7 96 14 33 34  1 19 </v>
      </c>
      <c r="C73" s="2" t="str">
        <f>IFERROR(__xludf.DUMMYFUNCTION("""COMPUTED_VALUE"""),"  7 27 40 29 57 46 51 63 35 16 56 19 14 59 64 26 77 96 33  1 82 79 72 58 89 ")</f>
        <v>  7 27 40 29 57 46 51 63 35 16 56 19 14 59 64 26 77 96 33  1 82 79 72 58 89 </v>
      </c>
      <c r="D73" s="2" t="str">
        <f t="shared" ref="D73:M73" si="74">MID($B73,D$3,2)</f>
        <v>79</v>
      </c>
      <c r="E73" s="2" t="str">
        <f t="shared" si="74"/>
        <v>58</v>
      </c>
      <c r="F73" s="2" t="str">
        <f t="shared" si="74"/>
        <v>53</v>
      </c>
      <c r="G73" s="2" t="str">
        <f t="shared" si="74"/>
        <v> 7</v>
      </c>
      <c r="H73" s="2" t="str">
        <f t="shared" si="74"/>
        <v>96</v>
      </c>
      <c r="I73" s="2" t="str">
        <f t="shared" si="74"/>
        <v>14</v>
      </c>
      <c r="J73" s="2" t="str">
        <f t="shared" si="74"/>
        <v>33</v>
      </c>
      <c r="K73" s="2" t="str">
        <f t="shared" si="74"/>
        <v>34</v>
      </c>
      <c r="L73" s="2" t="str">
        <f t="shared" si="74"/>
        <v> 1</v>
      </c>
      <c r="M73" s="2" t="str">
        <f t="shared" si="74"/>
        <v>19</v>
      </c>
      <c r="N73" s="2" t="str">
        <f t="shared" si="4"/>
        <v>  27 40 29 57 46 51 63 35 16 56   59 64 26 77    82  72  89 </v>
      </c>
      <c r="O73" s="3">
        <f t="shared" si="5"/>
        <v>60</v>
      </c>
      <c r="P73" s="3">
        <f t="shared" si="6"/>
        <v>76</v>
      </c>
      <c r="Q73" s="3">
        <f t="shared" si="7"/>
        <v>128</v>
      </c>
      <c r="R73" s="2"/>
      <c r="S73" s="2"/>
      <c r="T73" s="2"/>
      <c r="U73" s="2"/>
      <c r="V73" s="2"/>
      <c r="W73" s="2"/>
      <c r="X73" s="2"/>
    </row>
    <row r="74">
      <c r="A74" s="2" t="s">
        <v>79</v>
      </c>
      <c r="B74" s="2" t="str">
        <f>IFERROR(__xludf.DUMMYFUNCTION("SPLIT(INDEX(SPLIT(A74&amp;"" "","":""),,2),""|"")")," 97 79 38 41 77  9 99 75 17 93 ")</f>
        <v> 97 79 38 41 77  9 99 75 17 93 </v>
      </c>
      <c r="C74" s="2" t="str">
        <f>IFERROR(__xludf.DUMMYFUNCTION("""COMPUTED_VALUE""")," 96 39 14 54 16 83 37 51 20 38 97 19 17 87 99 74 79 77 41 93  9 25 66  3 75 ")</f>
        <v> 96 39 14 54 16 83 37 51 20 38 97 19 17 87 99 74 79 77 41 93  9 25 66  3 75 </v>
      </c>
      <c r="D74" s="2" t="str">
        <f t="shared" ref="D74:M74" si="75">MID($B74,D$3,2)</f>
        <v>97</v>
      </c>
      <c r="E74" s="2" t="str">
        <f t="shared" si="75"/>
        <v>79</v>
      </c>
      <c r="F74" s="2" t="str">
        <f t="shared" si="75"/>
        <v>38</v>
      </c>
      <c r="G74" s="2" t="str">
        <f t="shared" si="75"/>
        <v>41</v>
      </c>
      <c r="H74" s="2" t="str">
        <f t="shared" si="75"/>
        <v>77</v>
      </c>
      <c r="I74" s="2" t="str">
        <f t="shared" si="75"/>
        <v> 9</v>
      </c>
      <c r="J74" s="2" t="str">
        <f t="shared" si="75"/>
        <v>99</v>
      </c>
      <c r="K74" s="2" t="str">
        <f t="shared" si="75"/>
        <v>75</v>
      </c>
      <c r="L74" s="2" t="str">
        <f t="shared" si="75"/>
        <v>17</v>
      </c>
      <c r="M74" s="2" t="str">
        <f t="shared" si="75"/>
        <v>93</v>
      </c>
      <c r="N74" s="2" t="str">
        <f t="shared" si="4"/>
        <v> 96 39 14 54 16 83 37 51 20   19  87  74      25 66  3  </v>
      </c>
      <c r="O74" s="3">
        <f t="shared" si="5"/>
        <v>56</v>
      </c>
      <c r="P74" s="3">
        <f t="shared" si="6"/>
        <v>76</v>
      </c>
      <c r="Q74" s="3">
        <f t="shared" si="7"/>
        <v>512</v>
      </c>
      <c r="R74" s="2"/>
      <c r="S74" s="2"/>
      <c r="T74" s="2"/>
      <c r="U74" s="2"/>
      <c r="V74" s="2"/>
      <c r="W74" s="2"/>
      <c r="X74" s="2"/>
    </row>
    <row r="75">
      <c r="A75" s="2" t="s">
        <v>80</v>
      </c>
      <c r="B75" s="2" t="str">
        <f>IFERROR(__xludf.DUMMYFUNCTION("SPLIT(INDEX(SPLIT(A75&amp;"" "","":""),,2),""|"")")," 31  9 72 50 46 76 78 77  2 24 ")</f>
        <v> 31  9 72 50 46 76 78 77  2 24 </v>
      </c>
      <c r="C75" s="2" t="str">
        <f>IFERROR(__xludf.DUMMYFUNCTION("""COMPUTED_VALUE""")," 78 39 33 50 37 24 41  2 97 72  9 83 13 31 49 77 66 25 54 69 46 68 14 90 76 ")</f>
        <v> 78 39 33 50 37 24 41  2 97 72  9 83 13 31 49 77 66 25 54 69 46 68 14 90 76 </v>
      </c>
      <c r="D75" s="2" t="str">
        <f t="shared" ref="D75:M75" si="76">MID($B75,D$3,2)</f>
        <v>31</v>
      </c>
      <c r="E75" s="2" t="str">
        <f t="shared" si="76"/>
        <v> 9</v>
      </c>
      <c r="F75" s="2" t="str">
        <f t="shared" si="76"/>
        <v>72</v>
      </c>
      <c r="G75" s="2" t="str">
        <f t="shared" si="76"/>
        <v>50</v>
      </c>
      <c r="H75" s="2" t="str">
        <f t="shared" si="76"/>
        <v>46</v>
      </c>
      <c r="I75" s="2" t="str">
        <f t="shared" si="76"/>
        <v>76</v>
      </c>
      <c r="J75" s="2" t="str">
        <f t="shared" si="76"/>
        <v>78</v>
      </c>
      <c r="K75" s="2" t="str">
        <f t="shared" si="76"/>
        <v>77</v>
      </c>
      <c r="L75" s="2" t="str">
        <f t="shared" si="76"/>
        <v> 2</v>
      </c>
      <c r="M75" s="2" t="str">
        <f t="shared" si="76"/>
        <v>24</v>
      </c>
      <c r="N75" s="2" t="str">
        <f t="shared" si="4"/>
        <v>  39 33  37  41  97   83 13  49  66 25 54 69  68 14 90  </v>
      </c>
      <c r="O75" s="3">
        <f t="shared" si="5"/>
        <v>56</v>
      </c>
      <c r="P75" s="3">
        <f t="shared" si="6"/>
        <v>76</v>
      </c>
      <c r="Q75" s="3">
        <f t="shared" si="7"/>
        <v>512</v>
      </c>
      <c r="R75" s="2"/>
      <c r="S75" s="2"/>
      <c r="T75" s="2"/>
      <c r="U75" s="2"/>
      <c r="V75" s="2"/>
      <c r="W75" s="2"/>
      <c r="X75" s="2"/>
    </row>
    <row r="76">
      <c r="A76" s="2" t="s">
        <v>81</v>
      </c>
      <c r="B76" s="2" t="str">
        <f>IFERROR(__xludf.DUMMYFUNCTION("SPLIT(INDEX(SPLIT(A76&amp;"" "","":""),,2),""|"")")," 93 71 62 79 72 30 40 28 82  4 ")</f>
        <v> 93 71 62 79 72 30 40 28 82  4 </v>
      </c>
      <c r="C76" s="2" t="str">
        <f>IFERROR(__xludf.DUMMYFUNCTION("""COMPUTED_VALUE""")," 30 24 83 95 19 40 78 18 28 47 71  1 21 33 62 80 79 38 72 48 82 25 93 81  4 ")</f>
        <v> 30 24 83 95 19 40 78 18 28 47 71  1 21 33 62 80 79 38 72 48 82 25 93 81  4 </v>
      </c>
      <c r="D76" s="2" t="str">
        <f t="shared" ref="D76:M76" si="77">MID($B76,D$3,2)</f>
        <v>93</v>
      </c>
      <c r="E76" s="2" t="str">
        <f t="shared" si="77"/>
        <v>71</v>
      </c>
      <c r="F76" s="2" t="str">
        <f t="shared" si="77"/>
        <v>62</v>
      </c>
      <c r="G76" s="2" t="str">
        <f t="shared" si="77"/>
        <v>79</v>
      </c>
      <c r="H76" s="2" t="str">
        <f t="shared" si="77"/>
        <v>72</v>
      </c>
      <c r="I76" s="2" t="str">
        <f t="shared" si="77"/>
        <v>30</v>
      </c>
      <c r="J76" s="2" t="str">
        <f t="shared" si="77"/>
        <v>40</v>
      </c>
      <c r="K76" s="2" t="str">
        <f t="shared" si="77"/>
        <v>28</v>
      </c>
      <c r="L76" s="2" t="str">
        <f t="shared" si="77"/>
        <v>82</v>
      </c>
      <c r="M76" s="2" t="str">
        <f t="shared" si="77"/>
        <v> 4</v>
      </c>
      <c r="N76" s="2" t="str">
        <f t="shared" si="4"/>
        <v>  24 83 95 19  78 18  47   1 21 33  80  38  48  25  81  </v>
      </c>
      <c r="O76" s="3">
        <f t="shared" si="5"/>
        <v>56</v>
      </c>
      <c r="P76" s="3">
        <f t="shared" si="6"/>
        <v>76</v>
      </c>
      <c r="Q76" s="3">
        <f t="shared" si="7"/>
        <v>512</v>
      </c>
      <c r="R76" s="2"/>
      <c r="S76" s="2"/>
      <c r="T76" s="2"/>
      <c r="U76" s="2"/>
      <c r="V76" s="2"/>
      <c r="W76" s="2"/>
      <c r="X76" s="2"/>
    </row>
    <row r="77">
      <c r="A77" s="2" t="s">
        <v>82</v>
      </c>
      <c r="B77" s="2" t="str">
        <f>IFERROR(__xludf.DUMMYFUNCTION("SPLIT(INDEX(SPLIT(A77&amp;"" "","":""),,2),""|"")")," 13 35 39 25  7 89 41 45 66 20 ")</f>
        <v> 13 35 39 25  7 89 41 45 66 20 </v>
      </c>
      <c r="C77" s="2" t="str">
        <f>IFERROR(__xludf.DUMMYFUNCTION("""COMPUTED_VALUE""")," 22 90 92 47 44 19 26 36 77 72 23 24 85 48 51 28 64 53 61 69  1 32 12  4 73 ")</f>
        <v> 22 90 92 47 44 19 26 36 77 72 23 24 85 48 51 28 64 53 61 69  1 32 12  4 73 </v>
      </c>
      <c r="D77" s="2" t="str">
        <f t="shared" ref="D77:M77" si="78">MID($B77,D$3,2)</f>
        <v>13</v>
      </c>
      <c r="E77" s="2" t="str">
        <f t="shared" si="78"/>
        <v>35</v>
      </c>
      <c r="F77" s="2" t="str">
        <f t="shared" si="78"/>
        <v>39</v>
      </c>
      <c r="G77" s="2" t="str">
        <f t="shared" si="78"/>
        <v>25</v>
      </c>
      <c r="H77" s="2" t="str">
        <f t="shared" si="78"/>
        <v> 7</v>
      </c>
      <c r="I77" s="2" t="str">
        <f t="shared" si="78"/>
        <v>89</v>
      </c>
      <c r="J77" s="2" t="str">
        <f t="shared" si="78"/>
        <v>41</v>
      </c>
      <c r="K77" s="2" t="str">
        <f t="shared" si="78"/>
        <v>45</v>
      </c>
      <c r="L77" s="2" t="str">
        <f t="shared" si="78"/>
        <v>66</v>
      </c>
      <c r="M77" s="2" t="str">
        <f t="shared" si="78"/>
        <v>20</v>
      </c>
      <c r="N77" s="2" t="str">
        <f t="shared" si="4"/>
        <v> 22 90 92 47 44 19 26 36 77 72 23 24 85 48 51 28 64 53 61 69  1 32 12  4 73 </v>
      </c>
      <c r="O77" s="3">
        <f t="shared" si="5"/>
        <v>76</v>
      </c>
      <c r="P77" s="3">
        <f t="shared" si="6"/>
        <v>76</v>
      </c>
      <c r="Q77" s="3">
        <f t="shared" si="7"/>
        <v>0</v>
      </c>
      <c r="R77" s="2"/>
      <c r="S77" s="2"/>
      <c r="T77" s="2"/>
      <c r="U77" s="2"/>
      <c r="V77" s="2"/>
      <c r="W77" s="2"/>
      <c r="X77" s="2"/>
    </row>
    <row r="78">
      <c r="A78" s="2" t="s">
        <v>83</v>
      </c>
      <c r="B78" s="2" t="str">
        <f>IFERROR(__xludf.DUMMYFUNCTION("SPLIT(INDEX(SPLIT(A78&amp;"" "","":""),,2),""|"")")," 52 78 40 80  8 86 94 68 87  1 ")</f>
        <v> 52 78 40 80  8 86 94 68 87  1 </v>
      </c>
      <c r="C78" s="2" t="str">
        <f>IFERROR(__xludf.DUMMYFUNCTION("""COMPUTED_VALUE""")," 94 62  1 51 68 36 73 40  8 15 78 58 52 80 84 82 32 74 76 87 86  7 85 72 28 ")</f>
        <v> 94 62  1 51 68 36 73 40  8 15 78 58 52 80 84 82 32 74 76 87 86  7 85 72 28 </v>
      </c>
      <c r="D78" s="2" t="str">
        <f t="shared" ref="D78:M78" si="79">MID($B78,D$3,2)</f>
        <v>52</v>
      </c>
      <c r="E78" s="2" t="str">
        <f t="shared" si="79"/>
        <v>78</v>
      </c>
      <c r="F78" s="2" t="str">
        <f t="shared" si="79"/>
        <v>40</v>
      </c>
      <c r="G78" s="2" t="str">
        <f t="shared" si="79"/>
        <v>80</v>
      </c>
      <c r="H78" s="2" t="str">
        <f t="shared" si="79"/>
        <v> 8</v>
      </c>
      <c r="I78" s="2" t="str">
        <f t="shared" si="79"/>
        <v>86</v>
      </c>
      <c r="J78" s="2" t="str">
        <f t="shared" si="79"/>
        <v>94</v>
      </c>
      <c r="K78" s="2" t="str">
        <f t="shared" si="79"/>
        <v>68</v>
      </c>
      <c r="L78" s="2" t="str">
        <f t="shared" si="79"/>
        <v>87</v>
      </c>
      <c r="M78" s="2" t="str">
        <f t="shared" si="79"/>
        <v> 1</v>
      </c>
      <c r="N78" s="2" t="str">
        <f t="shared" si="4"/>
        <v>  62  51  36 73   15  58   84 82 32 74 76    7 85 72 28 </v>
      </c>
      <c r="O78" s="3">
        <f t="shared" si="5"/>
        <v>56</v>
      </c>
      <c r="P78" s="3">
        <f t="shared" si="6"/>
        <v>76</v>
      </c>
      <c r="Q78" s="3">
        <f t="shared" si="7"/>
        <v>512</v>
      </c>
      <c r="R78" s="2"/>
      <c r="S78" s="2"/>
      <c r="T78" s="2"/>
      <c r="U78" s="2"/>
      <c r="V78" s="2"/>
      <c r="W78" s="2"/>
      <c r="X78" s="2"/>
    </row>
    <row r="79">
      <c r="A79" s="2" t="s">
        <v>84</v>
      </c>
      <c r="B79" s="2" t="str">
        <f>IFERROR(__xludf.DUMMYFUNCTION("SPLIT(INDEX(SPLIT(A79&amp;"" "","":""),,2),""|"")"),"  5  7 91 33 17 69 89 53 25 71 ")</f>
        <v>  5  7 91 33 17 69 89 53 25 71 </v>
      </c>
      <c r="C79" s="2" t="str">
        <f>IFERROR(__xludf.DUMMYFUNCTION("""COMPUTED_VALUE""")," 99 96 98  9 77 83 86  2 44 68 14 32 61 85 46 95 26 28 21 18 49 48 55 63 27 ")</f>
        <v> 99 96 98  9 77 83 86  2 44 68 14 32 61 85 46 95 26 28 21 18 49 48 55 63 27 </v>
      </c>
      <c r="D79" s="2" t="str">
        <f t="shared" ref="D79:M79" si="80">MID($B79,D$3,2)</f>
        <v> 5</v>
      </c>
      <c r="E79" s="2" t="str">
        <f t="shared" si="80"/>
        <v> 7</v>
      </c>
      <c r="F79" s="2" t="str">
        <f t="shared" si="80"/>
        <v>91</v>
      </c>
      <c r="G79" s="2" t="str">
        <f t="shared" si="80"/>
        <v>33</v>
      </c>
      <c r="H79" s="2" t="str">
        <f t="shared" si="80"/>
        <v>17</v>
      </c>
      <c r="I79" s="2" t="str">
        <f t="shared" si="80"/>
        <v>69</v>
      </c>
      <c r="J79" s="2" t="str">
        <f t="shared" si="80"/>
        <v>89</v>
      </c>
      <c r="K79" s="2" t="str">
        <f t="shared" si="80"/>
        <v>53</v>
      </c>
      <c r="L79" s="2" t="str">
        <f t="shared" si="80"/>
        <v>25</v>
      </c>
      <c r="M79" s="2" t="str">
        <f t="shared" si="80"/>
        <v>71</v>
      </c>
      <c r="N79" s="2" t="str">
        <f t="shared" si="4"/>
        <v> 99 96 98  9 77 83 86  2 44 68 14 32 61 85 46 95 26 28 21 18 49 48 55 63 27 </v>
      </c>
      <c r="O79" s="3">
        <f t="shared" si="5"/>
        <v>76</v>
      </c>
      <c r="P79" s="3">
        <f t="shared" si="6"/>
        <v>76</v>
      </c>
      <c r="Q79" s="3">
        <f t="shared" si="7"/>
        <v>0</v>
      </c>
      <c r="R79" s="2"/>
      <c r="S79" s="2"/>
      <c r="T79" s="2"/>
      <c r="U79" s="2"/>
      <c r="V79" s="2"/>
      <c r="W79" s="2"/>
      <c r="X79" s="2"/>
    </row>
    <row r="80">
      <c r="A80" s="2" t="s">
        <v>85</v>
      </c>
      <c r="B80" s="2" t="str">
        <f>IFERROR(__xludf.DUMMYFUNCTION("SPLIT(INDEX(SPLIT(A80&amp;"" "","":""),,2),""|"")")," 35 19 36 47 25  8 15 85 77 95 ")</f>
        <v> 35 19 36 47 25  8 15 85 77 95 </v>
      </c>
      <c r="C80" s="2" t="str">
        <f>IFERROR(__xludf.DUMMYFUNCTION("""COMPUTED_VALUE""")," 64 11 25 36 72 41 63 76 45 97 65 49  1 47  8  6  4 90 30 75 23  7 50 33 86 ")</f>
        <v> 64 11 25 36 72 41 63 76 45 97 65 49  1 47  8  6  4 90 30 75 23  7 50 33 86 </v>
      </c>
      <c r="D80" s="2" t="str">
        <f t="shared" ref="D80:M80" si="81">MID($B80,D$3,2)</f>
        <v>35</v>
      </c>
      <c r="E80" s="2" t="str">
        <f t="shared" si="81"/>
        <v>19</v>
      </c>
      <c r="F80" s="2" t="str">
        <f t="shared" si="81"/>
        <v>36</v>
      </c>
      <c r="G80" s="2" t="str">
        <f t="shared" si="81"/>
        <v>47</v>
      </c>
      <c r="H80" s="2" t="str">
        <f t="shared" si="81"/>
        <v>25</v>
      </c>
      <c r="I80" s="2" t="str">
        <f t="shared" si="81"/>
        <v> 8</v>
      </c>
      <c r="J80" s="2" t="str">
        <f t="shared" si="81"/>
        <v>15</v>
      </c>
      <c r="K80" s="2" t="str">
        <f t="shared" si="81"/>
        <v>85</v>
      </c>
      <c r="L80" s="2" t="str">
        <f t="shared" si="81"/>
        <v>77</v>
      </c>
      <c r="M80" s="2" t="str">
        <f t="shared" si="81"/>
        <v>95</v>
      </c>
      <c r="N80" s="2" t="str">
        <f t="shared" si="4"/>
        <v> 64 11   72 41 63 76 45 97 65 49  1    6  4 90 30 75 23  7 50 33 86 </v>
      </c>
      <c r="O80" s="3">
        <f t="shared" si="5"/>
        <v>68</v>
      </c>
      <c r="P80" s="3">
        <f t="shared" si="6"/>
        <v>76</v>
      </c>
      <c r="Q80" s="3">
        <f t="shared" si="7"/>
        <v>8</v>
      </c>
      <c r="R80" s="2"/>
      <c r="S80" s="2"/>
      <c r="T80" s="2"/>
      <c r="U80" s="2"/>
      <c r="V80" s="2"/>
      <c r="W80" s="2"/>
      <c r="X80" s="2"/>
    </row>
    <row r="81">
      <c r="A81" s="2" t="s">
        <v>86</v>
      </c>
      <c r="B81" s="2" t="str">
        <f>IFERROR(__xludf.DUMMYFUNCTION("SPLIT(INDEX(SPLIT(A81&amp;"" "","":""),,2),""|"")")," 78 36  4 41 48 68 39 80 28 89 ")</f>
        <v> 78 36  4 41 48 68 39 80 28 89 </v>
      </c>
      <c r="C81" s="2" t="str">
        <f>IFERROR(__xludf.DUMMYFUNCTION("""COMPUTED_VALUE""")," 86 88 66 14 35 97 42 10 23 57 70 84 79  7 32 12 94 34 15 74 27 81  6 90 52 ")</f>
        <v> 86 88 66 14 35 97 42 10 23 57 70 84 79  7 32 12 94 34 15 74 27 81  6 90 52 </v>
      </c>
      <c r="D81" s="2" t="str">
        <f t="shared" ref="D81:M81" si="82">MID($B81,D$3,2)</f>
        <v>78</v>
      </c>
      <c r="E81" s="2" t="str">
        <f t="shared" si="82"/>
        <v>36</v>
      </c>
      <c r="F81" s="2" t="str">
        <f t="shared" si="82"/>
        <v> 4</v>
      </c>
      <c r="G81" s="2" t="str">
        <f t="shared" si="82"/>
        <v>41</v>
      </c>
      <c r="H81" s="2" t="str">
        <f t="shared" si="82"/>
        <v>48</v>
      </c>
      <c r="I81" s="2" t="str">
        <f t="shared" si="82"/>
        <v>68</v>
      </c>
      <c r="J81" s="2" t="str">
        <f t="shared" si="82"/>
        <v>39</v>
      </c>
      <c r="K81" s="2" t="str">
        <f t="shared" si="82"/>
        <v>80</v>
      </c>
      <c r="L81" s="2" t="str">
        <f t="shared" si="82"/>
        <v>28</v>
      </c>
      <c r="M81" s="2" t="str">
        <f t="shared" si="82"/>
        <v>89</v>
      </c>
      <c r="N81" s="2" t="str">
        <f t="shared" si="4"/>
        <v> 86 88 66 14 35 97 42 10 23 57 70 84 79  7 32 12 94 34 15 74 27 81  6 90 52 </v>
      </c>
      <c r="O81" s="3">
        <f t="shared" si="5"/>
        <v>76</v>
      </c>
      <c r="P81" s="3">
        <f t="shared" si="6"/>
        <v>76</v>
      </c>
      <c r="Q81" s="3">
        <f t="shared" si="7"/>
        <v>0</v>
      </c>
      <c r="R81" s="2"/>
      <c r="S81" s="2"/>
      <c r="T81" s="2"/>
      <c r="U81" s="2"/>
      <c r="V81" s="2"/>
      <c r="W81" s="2"/>
      <c r="X81" s="2"/>
    </row>
    <row r="82">
      <c r="A82" s="2" t="s">
        <v>87</v>
      </c>
      <c r="B82" s="2" t="str">
        <f>IFERROR(__xludf.DUMMYFUNCTION("SPLIT(INDEX(SPLIT(A82&amp;"" "","":""),,2),""|"")")," 91 33 48 92 13 49 60 81 45 68 ")</f>
        <v> 91 33 48 92 13 49 60 81 45 68 </v>
      </c>
      <c r="C82" s="2" t="str">
        <f>IFERROR(__xludf.DUMMYFUNCTION("""COMPUTED_VALUE""")," 96 33 49 85  7 82 93 60 48 45 36 81 68 34 52 92 13 46 26 91 38 41 84  8 63 ")</f>
        <v> 96 33 49 85  7 82 93 60 48 45 36 81 68 34 52 92 13 46 26 91 38 41 84  8 63 </v>
      </c>
      <c r="D82" s="2" t="str">
        <f t="shared" ref="D82:M82" si="83">MID($B82,D$3,2)</f>
        <v>91</v>
      </c>
      <c r="E82" s="2" t="str">
        <f t="shared" si="83"/>
        <v>33</v>
      </c>
      <c r="F82" s="2" t="str">
        <f t="shared" si="83"/>
        <v>48</v>
      </c>
      <c r="G82" s="2" t="str">
        <f t="shared" si="83"/>
        <v>92</v>
      </c>
      <c r="H82" s="2" t="str">
        <f t="shared" si="83"/>
        <v>13</v>
      </c>
      <c r="I82" s="2" t="str">
        <f t="shared" si="83"/>
        <v>49</v>
      </c>
      <c r="J82" s="2" t="str">
        <f t="shared" si="83"/>
        <v>60</v>
      </c>
      <c r="K82" s="2" t="str">
        <f t="shared" si="83"/>
        <v>81</v>
      </c>
      <c r="L82" s="2" t="str">
        <f t="shared" si="83"/>
        <v>45</v>
      </c>
      <c r="M82" s="2" t="str">
        <f t="shared" si="83"/>
        <v>68</v>
      </c>
      <c r="N82" s="2" t="str">
        <f t="shared" si="4"/>
        <v> 96   85  7 82 93    36   34 52   46 26  38 41 84  8 63 </v>
      </c>
      <c r="O82" s="3">
        <f t="shared" si="5"/>
        <v>56</v>
      </c>
      <c r="P82" s="3">
        <f t="shared" si="6"/>
        <v>76</v>
      </c>
      <c r="Q82" s="3">
        <f t="shared" si="7"/>
        <v>512</v>
      </c>
      <c r="R82" s="2"/>
      <c r="S82" s="2"/>
      <c r="T82" s="2"/>
      <c r="U82" s="2"/>
      <c r="V82" s="2"/>
      <c r="W82" s="2"/>
      <c r="X82" s="2"/>
    </row>
    <row r="83">
      <c r="A83" s="2" t="s">
        <v>88</v>
      </c>
      <c r="B83" s="2" t="str">
        <f>IFERROR(__xludf.DUMMYFUNCTION("SPLIT(INDEX(SPLIT(A83&amp;"" "","":""),,2),""|"")")," 22 53 82 48 96 61 27 54 11 21 ")</f>
        <v> 22 53 82 48 96 61 27 54 11 21 </v>
      </c>
      <c r="C83" s="2" t="str">
        <f>IFERROR(__xludf.DUMMYFUNCTION("""COMPUTED_VALUE""")," 87  3 58 92 21 89  4 97 20 69 22  1 13 44 50  5 43 77 23 11 59 27 71 78 68 ")</f>
        <v> 87  3 58 92 21 89  4 97 20 69 22  1 13 44 50  5 43 77 23 11 59 27 71 78 68 </v>
      </c>
      <c r="D83" s="2" t="str">
        <f t="shared" ref="D83:M83" si="84">MID($B83,D$3,2)</f>
        <v>22</v>
      </c>
      <c r="E83" s="2" t="str">
        <f t="shared" si="84"/>
        <v>53</v>
      </c>
      <c r="F83" s="2" t="str">
        <f t="shared" si="84"/>
        <v>82</v>
      </c>
      <c r="G83" s="2" t="str">
        <f t="shared" si="84"/>
        <v>48</v>
      </c>
      <c r="H83" s="2" t="str">
        <f t="shared" si="84"/>
        <v>96</v>
      </c>
      <c r="I83" s="2" t="str">
        <f t="shared" si="84"/>
        <v>61</v>
      </c>
      <c r="J83" s="2" t="str">
        <f t="shared" si="84"/>
        <v>27</v>
      </c>
      <c r="K83" s="2" t="str">
        <f t="shared" si="84"/>
        <v>54</v>
      </c>
      <c r="L83" s="2" t="str">
        <f t="shared" si="84"/>
        <v>11</v>
      </c>
      <c r="M83" s="2" t="str">
        <f t="shared" si="84"/>
        <v>21</v>
      </c>
      <c r="N83" s="2" t="str">
        <f t="shared" si="4"/>
        <v> 87  3 58 92  89  4 97 20 69   1 13 44 50  5 43 77 23  59  71 78 68 </v>
      </c>
      <c r="O83" s="3">
        <f t="shared" si="5"/>
        <v>68</v>
      </c>
      <c r="P83" s="3">
        <f t="shared" si="6"/>
        <v>76</v>
      </c>
      <c r="Q83" s="3">
        <f t="shared" si="7"/>
        <v>8</v>
      </c>
      <c r="R83" s="2"/>
      <c r="S83" s="2"/>
      <c r="T83" s="2"/>
      <c r="U83" s="2"/>
      <c r="V83" s="2"/>
      <c r="W83" s="2"/>
      <c r="X83" s="2"/>
    </row>
    <row r="84">
      <c r="A84" s="2" t="s">
        <v>89</v>
      </c>
      <c r="B84" s="2" t="str">
        <f>IFERROR(__xludf.DUMMYFUNCTION("SPLIT(INDEX(SPLIT(A84&amp;"" "","":""),,2),""|"")"),"  8 21 41 33 72 37 71 66 22 83 ")</f>
        <v>  8 21 41 33 72 37 71 66 22 83 </v>
      </c>
      <c r="C84" s="2" t="str">
        <f>IFERROR(__xludf.DUMMYFUNCTION("""COMPUTED_VALUE""")," 79 63 17 87 74 94 47 22 66 37 16 91 65 61 68 71 67 46 97 40  3  5 21  4 33 ")</f>
        <v> 79 63 17 87 74 94 47 22 66 37 16 91 65 61 68 71 67 46 97 40  3  5 21  4 33 </v>
      </c>
      <c r="D84" s="2" t="str">
        <f t="shared" ref="D84:M84" si="85">MID($B84,D$3,2)</f>
        <v> 8</v>
      </c>
      <c r="E84" s="2" t="str">
        <f t="shared" si="85"/>
        <v>21</v>
      </c>
      <c r="F84" s="2" t="str">
        <f t="shared" si="85"/>
        <v>41</v>
      </c>
      <c r="G84" s="2" t="str">
        <f t="shared" si="85"/>
        <v>33</v>
      </c>
      <c r="H84" s="2" t="str">
        <f t="shared" si="85"/>
        <v>72</v>
      </c>
      <c r="I84" s="2" t="str">
        <f t="shared" si="85"/>
        <v>37</v>
      </c>
      <c r="J84" s="2" t="str">
        <f t="shared" si="85"/>
        <v>71</v>
      </c>
      <c r="K84" s="2" t="str">
        <f t="shared" si="85"/>
        <v>66</v>
      </c>
      <c r="L84" s="2" t="str">
        <f t="shared" si="85"/>
        <v>22</v>
      </c>
      <c r="M84" s="2" t="str">
        <f t="shared" si="85"/>
        <v>83</v>
      </c>
      <c r="N84" s="2" t="str">
        <f t="shared" si="4"/>
        <v> 79 63 17 87 74 94 47    16 91 65 61 68  67 46 97 40  3  5   4  </v>
      </c>
      <c r="O84" s="3">
        <f t="shared" si="5"/>
        <v>64</v>
      </c>
      <c r="P84" s="3">
        <f t="shared" si="6"/>
        <v>76</v>
      </c>
      <c r="Q84" s="3">
        <f t="shared" si="7"/>
        <v>32</v>
      </c>
      <c r="R84" s="2"/>
      <c r="S84" s="2"/>
      <c r="T84" s="2"/>
      <c r="U84" s="2"/>
      <c r="V84" s="2"/>
      <c r="W84" s="2"/>
      <c r="X84" s="2"/>
    </row>
    <row r="85">
      <c r="A85" s="2" t="s">
        <v>90</v>
      </c>
      <c r="B85" s="2" t="str">
        <f>IFERROR(__xludf.DUMMYFUNCTION("SPLIT(INDEX(SPLIT(A85&amp;"" "","":""),,2),""|"")")," 27 99 71 37 49 90 16 79 76 66 ")</f>
        <v> 27 99 71 37 49 90 16 79 76 66 </v>
      </c>
      <c r="C85" s="2" t="str">
        <f>IFERROR(__xludf.DUMMYFUNCTION("""COMPUTED_VALUE""")," 99 90 28 16 54 35 82 46 45 17  7 60 50 39 59 64 66 56 27 76 91 49 11 10 33 ")</f>
        <v> 99 90 28 16 54 35 82 46 45 17  7 60 50 39 59 64 66 56 27 76 91 49 11 10 33 </v>
      </c>
      <c r="D85" s="2" t="str">
        <f t="shared" ref="D85:M85" si="86">MID($B85,D$3,2)</f>
        <v>27</v>
      </c>
      <c r="E85" s="2" t="str">
        <f t="shared" si="86"/>
        <v>99</v>
      </c>
      <c r="F85" s="2" t="str">
        <f t="shared" si="86"/>
        <v>71</v>
      </c>
      <c r="G85" s="2" t="str">
        <f t="shared" si="86"/>
        <v>37</v>
      </c>
      <c r="H85" s="2" t="str">
        <f t="shared" si="86"/>
        <v>49</v>
      </c>
      <c r="I85" s="2" t="str">
        <f t="shared" si="86"/>
        <v>90</v>
      </c>
      <c r="J85" s="2" t="str">
        <f t="shared" si="86"/>
        <v>16</v>
      </c>
      <c r="K85" s="2" t="str">
        <f t="shared" si="86"/>
        <v>79</v>
      </c>
      <c r="L85" s="2" t="str">
        <f t="shared" si="86"/>
        <v>76</v>
      </c>
      <c r="M85" s="2" t="str">
        <f t="shared" si="86"/>
        <v>66</v>
      </c>
      <c r="N85" s="2" t="str">
        <f t="shared" si="4"/>
        <v>   28  54 35 82 46 45 17  7 60 50 39 59 64  56   91  11 10 33 </v>
      </c>
      <c r="O85" s="3">
        <f t="shared" si="5"/>
        <v>62</v>
      </c>
      <c r="P85" s="3">
        <f t="shared" si="6"/>
        <v>76</v>
      </c>
      <c r="Q85" s="3">
        <f t="shared" si="7"/>
        <v>64</v>
      </c>
      <c r="R85" s="2"/>
      <c r="S85" s="2"/>
      <c r="T85" s="2"/>
      <c r="U85" s="2"/>
      <c r="V85" s="2"/>
      <c r="W85" s="2"/>
      <c r="X85" s="2"/>
    </row>
    <row r="86">
      <c r="A86" s="2" t="s">
        <v>91</v>
      </c>
      <c r="B86" s="2" t="str">
        <f>IFERROR(__xludf.DUMMYFUNCTION("SPLIT(INDEX(SPLIT(A86&amp;"" "","":""),,2),""|"")")," 42 99 30 13 94 63  3 19 89 29 ")</f>
        <v> 42 99 30 13 94 63  3 19 89 29 </v>
      </c>
      <c r="C86" s="2" t="str">
        <f>IFERROR(__xludf.DUMMYFUNCTION("""COMPUTED_VALUE""")," 85 51  7 68 14 92 72 12 19 31 93 13 32 78 33 20 55 81 99 77 47 41 15 91 70 ")</f>
        <v> 85 51  7 68 14 92 72 12 19 31 93 13 32 78 33 20 55 81 99 77 47 41 15 91 70 </v>
      </c>
      <c r="D86" s="2" t="str">
        <f t="shared" ref="D86:M86" si="87">MID($B86,D$3,2)</f>
        <v>42</v>
      </c>
      <c r="E86" s="2" t="str">
        <f t="shared" si="87"/>
        <v>99</v>
      </c>
      <c r="F86" s="2" t="str">
        <f t="shared" si="87"/>
        <v>30</v>
      </c>
      <c r="G86" s="2" t="str">
        <f t="shared" si="87"/>
        <v>13</v>
      </c>
      <c r="H86" s="2" t="str">
        <f t="shared" si="87"/>
        <v>94</v>
      </c>
      <c r="I86" s="2" t="str">
        <f t="shared" si="87"/>
        <v>63</v>
      </c>
      <c r="J86" s="2" t="str">
        <f t="shared" si="87"/>
        <v> 3</v>
      </c>
      <c r="K86" s="2" t="str">
        <f t="shared" si="87"/>
        <v>19</v>
      </c>
      <c r="L86" s="2" t="str">
        <f t="shared" si="87"/>
        <v>89</v>
      </c>
      <c r="M86" s="2" t="str">
        <f t="shared" si="87"/>
        <v>29</v>
      </c>
      <c r="N86" s="2" t="str">
        <f t="shared" si="4"/>
        <v> 85 51  7 68 14 92 72 12  31 93  32 78 33 20 55 81  77 47 41 15 91 70 </v>
      </c>
      <c r="O86" s="3">
        <f t="shared" si="5"/>
        <v>70</v>
      </c>
      <c r="P86" s="3">
        <f t="shared" si="6"/>
        <v>76</v>
      </c>
      <c r="Q86" s="3">
        <f t="shared" si="7"/>
        <v>4</v>
      </c>
      <c r="R86" s="2"/>
      <c r="S86" s="2"/>
      <c r="T86" s="2"/>
      <c r="U86" s="2"/>
      <c r="V86" s="2"/>
      <c r="W86" s="2"/>
      <c r="X86" s="2"/>
    </row>
    <row r="87">
      <c r="A87" s="2" t="s">
        <v>92</v>
      </c>
      <c r="B87" s="2" t="str">
        <f>IFERROR(__xludf.DUMMYFUNCTION("SPLIT(INDEX(SPLIT(A87&amp;"" "","":""),,2),""|"")")," 32 71 44 46 90 50 39 87 78  4 ")</f>
        <v> 32 71 44 46 90 50 39 87 78  4 </v>
      </c>
      <c r="C87" s="2" t="str">
        <f>IFERROR(__xludf.DUMMYFUNCTION("""COMPUTED_VALUE"""),"  3  6  2 77 82 75 23 95  8  9 88 64 57 93 71 38 40 66 94 79 62 42 30 52 19 ")</f>
        <v>  3  6  2 77 82 75 23 95  8  9 88 64 57 93 71 38 40 66 94 79 62 42 30 52 19 </v>
      </c>
      <c r="D87" s="2" t="str">
        <f t="shared" ref="D87:M87" si="88">MID($B87,D$3,2)</f>
        <v>32</v>
      </c>
      <c r="E87" s="2" t="str">
        <f t="shared" si="88"/>
        <v>71</v>
      </c>
      <c r="F87" s="2" t="str">
        <f t="shared" si="88"/>
        <v>44</v>
      </c>
      <c r="G87" s="2" t="str">
        <f t="shared" si="88"/>
        <v>46</v>
      </c>
      <c r="H87" s="2" t="str">
        <f t="shared" si="88"/>
        <v>90</v>
      </c>
      <c r="I87" s="2" t="str">
        <f t="shared" si="88"/>
        <v>50</v>
      </c>
      <c r="J87" s="2" t="str">
        <f t="shared" si="88"/>
        <v>39</v>
      </c>
      <c r="K87" s="2" t="str">
        <f t="shared" si="88"/>
        <v>87</v>
      </c>
      <c r="L87" s="2" t="str">
        <f t="shared" si="88"/>
        <v>78</v>
      </c>
      <c r="M87" s="2" t="str">
        <f t="shared" si="88"/>
        <v> 4</v>
      </c>
      <c r="N87" s="2" t="str">
        <f t="shared" si="4"/>
        <v>  3  6  2 77 82 75 23 95  8  9 88 64 57 93  38 40 66 94 79 62 42 30 52 19 </v>
      </c>
      <c r="O87" s="3">
        <f t="shared" si="5"/>
        <v>74</v>
      </c>
      <c r="P87" s="3">
        <f t="shared" si="6"/>
        <v>76</v>
      </c>
      <c r="Q87" s="3">
        <f t="shared" si="7"/>
        <v>1</v>
      </c>
      <c r="R87" s="2"/>
      <c r="S87" s="2"/>
      <c r="T87" s="2"/>
      <c r="U87" s="2"/>
      <c r="V87" s="2"/>
      <c r="W87" s="2"/>
      <c r="X87" s="2"/>
    </row>
    <row r="88">
      <c r="A88" s="2" t="s">
        <v>93</v>
      </c>
      <c r="B88" s="2" t="str">
        <f>IFERROR(__xludf.DUMMYFUNCTION("SPLIT(INDEX(SPLIT(A88&amp;"" "","":""),,2),""|"")")," 60 89 66 34 37 57 44 80 54 25 ")</f>
        <v> 60 89 66 34 37 57 44 80 54 25 </v>
      </c>
      <c r="C88" s="2" t="str">
        <f>IFERROR(__xludf.DUMMYFUNCTION("""COMPUTED_VALUE""")," 41 77 47 49 96  7 18 92 51 20 83 31 56 55 46 60 45 40  6 65 97 21 42 69 82 ")</f>
        <v> 41 77 47 49 96  7 18 92 51 20 83 31 56 55 46 60 45 40  6 65 97 21 42 69 82 </v>
      </c>
      <c r="D88" s="2" t="str">
        <f t="shared" ref="D88:M88" si="89">MID($B88,D$3,2)</f>
        <v>60</v>
      </c>
      <c r="E88" s="2" t="str">
        <f t="shared" si="89"/>
        <v>89</v>
      </c>
      <c r="F88" s="2" t="str">
        <f t="shared" si="89"/>
        <v>66</v>
      </c>
      <c r="G88" s="2" t="str">
        <f t="shared" si="89"/>
        <v>34</v>
      </c>
      <c r="H88" s="2" t="str">
        <f t="shared" si="89"/>
        <v>37</v>
      </c>
      <c r="I88" s="2" t="str">
        <f t="shared" si="89"/>
        <v>57</v>
      </c>
      <c r="J88" s="2" t="str">
        <f t="shared" si="89"/>
        <v>44</v>
      </c>
      <c r="K88" s="2" t="str">
        <f t="shared" si="89"/>
        <v>80</v>
      </c>
      <c r="L88" s="2" t="str">
        <f t="shared" si="89"/>
        <v>54</v>
      </c>
      <c r="M88" s="2" t="str">
        <f t="shared" si="89"/>
        <v>25</v>
      </c>
      <c r="N88" s="2" t="str">
        <f t="shared" si="4"/>
        <v> 41 77 47 49 96  7 18 92 51 20 83 31 56 55 46  45 40  6 65 97 21 42 69 82 </v>
      </c>
      <c r="O88" s="3">
        <f t="shared" si="5"/>
        <v>74</v>
      </c>
      <c r="P88" s="3">
        <f t="shared" si="6"/>
        <v>76</v>
      </c>
      <c r="Q88" s="3">
        <f t="shared" si="7"/>
        <v>1</v>
      </c>
      <c r="R88" s="2"/>
      <c r="S88" s="2"/>
      <c r="T88" s="2"/>
      <c r="U88" s="2"/>
      <c r="V88" s="2"/>
      <c r="W88" s="2"/>
      <c r="X88" s="2"/>
    </row>
    <row r="89">
      <c r="A89" s="2" t="s">
        <v>94</v>
      </c>
      <c r="B89" s="2" t="str">
        <f>IFERROR(__xludf.DUMMYFUNCTION("SPLIT(INDEX(SPLIT(A89&amp;"" "","":""),,2),""|"")"),"  1  9 56  7 47  5 30 17 81 36 ")</f>
        <v>  1  9 56  7 47  5 30 17 81 36 </v>
      </c>
      <c r="C89" s="2" t="str">
        <f>IFERROR(__xludf.DUMMYFUNCTION("""COMPUTED_VALUE""")," 61 83 58 97 10 24  8 94 46 75 52 42 28 25 86 66 82 73 87 23 29 15 26 54 31 ")</f>
        <v> 61 83 58 97 10 24  8 94 46 75 52 42 28 25 86 66 82 73 87 23 29 15 26 54 31 </v>
      </c>
      <c r="D89" s="2" t="str">
        <f t="shared" ref="D89:M89" si="90">MID($B89,D$3,2)</f>
        <v> 1</v>
      </c>
      <c r="E89" s="2" t="str">
        <f t="shared" si="90"/>
        <v> 9</v>
      </c>
      <c r="F89" s="2" t="str">
        <f t="shared" si="90"/>
        <v>56</v>
      </c>
      <c r="G89" s="2" t="str">
        <f t="shared" si="90"/>
        <v> 7</v>
      </c>
      <c r="H89" s="2" t="str">
        <f t="shared" si="90"/>
        <v>47</v>
      </c>
      <c r="I89" s="2" t="str">
        <f t="shared" si="90"/>
        <v> 5</v>
      </c>
      <c r="J89" s="2" t="str">
        <f t="shared" si="90"/>
        <v>30</v>
      </c>
      <c r="K89" s="2" t="str">
        <f t="shared" si="90"/>
        <v>17</v>
      </c>
      <c r="L89" s="2" t="str">
        <f t="shared" si="90"/>
        <v>81</v>
      </c>
      <c r="M89" s="2" t="str">
        <f t="shared" si="90"/>
        <v>36</v>
      </c>
      <c r="N89" s="2" t="str">
        <f t="shared" si="4"/>
        <v> 61 83 58 97 10 24  8 94 46 75 52 42 28 25 86 66 82 73 87 23 29 15 26 54 31 </v>
      </c>
      <c r="O89" s="3">
        <f t="shared" si="5"/>
        <v>76</v>
      </c>
      <c r="P89" s="3">
        <f t="shared" si="6"/>
        <v>76</v>
      </c>
      <c r="Q89" s="3">
        <f t="shared" si="7"/>
        <v>0</v>
      </c>
      <c r="R89" s="2"/>
      <c r="S89" s="2"/>
      <c r="T89" s="2"/>
      <c r="U89" s="2"/>
      <c r="V89" s="2"/>
      <c r="W89" s="2"/>
      <c r="X89" s="2"/>
    </row>
    <row r="90">
      <c r="A90" s="2" t="s">
        <v>95</v>
      </c>
      <c r="B90" s="2" t="str">
        <f>IFERROR(__xludf.DUMMYFUNCTION("SPLIT(INDEX(SPLIT(A90&amp;"" "","":""),,2),""|"")")," 87 17 81 13 21 29 70 65 39 98 ")</f>
        <v> 87 17 81 13 21 29 70 65 39 98 </v>
      </c>
      <c r="C90" s="2" t="str">
        <f>IFERROR(__xludf.DUMMYFUNCTION("""COMPUTED_VALUE""")," 11 38 35 66 20 23  3 81 17 19 24 77 61 55 28 94 92 30 37 42 97 27 12 76 91 ")</f>
        <v> 11 38 35 66 20 23  3 81 17 19 24 77 61 55 28 94 92 30 37 42 97 27 12 76 91 </v>
      </c>
      <c r="D90" s="2" t="str">
        <f t="shared" ref="D90:M90" si="91">MID($B90,D$3,2)</f>
        <v>87</v>
      </c>
      <c r="E90" s="2" t="str">
        <f t="shared" si="91"/>
        <v>17</v>
      </c>
      <c r="F90" s="2" t="str">
        <f t="shared" si="91"/>
        <v>81</v>
      </c>
      <c r="G90" s="2" t="str">
        <f t="shared" si="91"/>
        <v>13</v>
      </c>
      <c r="H90" s="2" t="str">
        <f t="shared" si="91"/>
        <v>21</v>
      </c>
      <c r="I90" s="2" t="str">
        <f t="shared" si="91"/>
        <v>29</v>
      </c>
      <c r="J90" s="2" t="str">
        <f t="shared" si="91"/>
        <v>70</v>
      </c>
      <c r="K90" s="2" t="str">
        <f t="shared" si="91"/>
        <v>65</v>
      </c>
      <c r="L90" s="2" t="str">
        <f t="shared" si="91"/>
        <v>39</v>
      </c>
      <c r="M90" s="2" t="str">
        <f t="shared" si="91"/>
        <v>98</v>
      </c>
      <c r="N90" s="2" t="str">
        <f t="shared" si="4"/>
        <v> 11 38 35 66 20 23  3   19 24 77 61 55 28 94 92 30 37 42 97 27 12 76 91 </v>
      </c>
      <c r="O90" s="3">
        <f t="shared" si="5"/>
        <v>72</v>
      </c>
      <c r="P90" s="3">
        <f t="shared" si="6"/>
        <v>76</v>
      </c>
      <c r="Q90" s="3">
        <f t="shared" si="7"/>
        <v>2</v>
      </c>
      <c r="R90" s="2"/>
      <c r="S90" s="2"/>
      <c r="T90" s="2"/>
      <c r="U90" s="2"/>
      <c r="V90" s="2"/>
      <c r="W90" s="2"/>
      <c r="X90" s="2"/>
    </row>
    <row r="91">
      <c r="A91" s="2" t="s">
        <v>96</v>
      </c>
      <c r="B91" s="2" t="str">
        <f>IFERROR(__xludf.DUMMYFUNCTION("SPLIT(INDEX(SPLIT(A91&amp;"" "","":""),,2),""|"")")," 16 99 66 52 98 85 64 14 36  2 ")</f>
        <v> 16 99 66 52 98 85 64 14 36  2 </v>
      </c>
      <c r="C91" s="2" t="str">
        <f>IFERROR(__xludf.DUMMYFUNCTION("""COMPUTED_VALUE""")," 51 48 72 24 54 33 83 40 13 97 60 69 96 20 75 65 58  9 76 49 62 53 47 92 71 ")</f>
        <v> 51 48 72 24 54 33 83 40 13 97 60 69 96 20 75 65 58  9 76 49 62 53 47 92 71 </v>
      </c>
      <c r="D91" s="2" t="str">
        <f t="shared" ref="D91:M91" si="92">MID($B91,D$3,2)</f>
        <v>16</v>
      </c>
      <c r="E91" s="2" t="str">
        <f t="shared" si="92"/>
        <v>99</v>
      </c>
      <c r="F91" s="2" t="str">
        <f t="shared" si="92"/>
        <v>66</v>
      </c>
      <c r="G91" s="2" t="str">
        <f t="shared" si="92"/>
        <v>52</v>
      </c>
      <c r="H91" s="2" t="str">
        <f t="shared" si="92"/>
        <v>98</v>
      </c>
      <c r="I91" s="2" t="str">
        <f t="shared" si="92"/>
        <v>85</v>
      </c>
      <c r="J91" s="2" t="str">
        <f t="shared" si="92"/>
        <v>64</v>
      </c>
      <c r="K91" s="2" t="str">
        <f t="shared" si="92"/>
        <v>14</v>
      </c>
      <c r="L91" s="2" t="str">
        <f t="shared" si="92"/>
        <v>36</v>
      </c>
      <c r="M91" s="2" t="str">
        <f t="shared" si="92"/>
        <v> 2</v>
      </c>
      <c r="N91" s="2" t="str">
        <f t="shared" si="4"/>
        <v> 51 48 72 24 54 33 83 40 13 97 60 69 96 20 75 65 58  9 76 49 62 53 47 92 71 </v>
      </c>
      <c r="O91" s="3">
        <f t="shared" si="5"/>
        <v>76</v>
      </c>
      <c r="P91" s="3">
        <f t="shared" si="6"/>
        <v>76</v>
      </c>
      <c r="Q91" s="3">
        <f t="shared" si="7"/>
        <v>0</v>
      </c>
      <c r="R91" s="2"/>
      <c r="S91" s="2"/>
      <c r="T91" s="2"/>
      <c r="U91" s="2"/>
      <c r="V91" s="2"/>
      <c r="W91" s="2"/>
      <c r="X91" s="2"/>
    </row>
    <row r="92">
      <c r="A92" s="2" t="s">
        <v>97</v>
      </c>
      <c r="B92" s="2" t="str">
        <f>IFERROR(__xludf.DUMMYFUNCTION("SPLIT(INDEX(SPLIT(A92&amp;"" "","":""),,2),""|"")"),"  2 14 59 25 93 10 30  9 11 80 ")</f>
        <v>  2 14 59 25 93 10 30  9 11 80 </v>
      </c>
      <c r="C92" s="2" t="str">
        <f>IFERROR(__xludf.DUMMYFUNCTION("""COMPUTED_VALUE""")," 96 85 27 77 84 47 43 69 70 78 58 20 65 38 55  1 34 72 67 57 68 62 83 17 86 ")</f>
        <v> 96 85 27 77 84 47 43 69 70 78 58 20 65 38 55  1 34 72 67 57 68 62 83 17 86 </v>
      </c>
      <c r="D92" s="2" t="str">
        <f t="shared" ref="D92:M92" si="93">MID($B92,D$3,2)</f>
        <v> 2</v>
      </c>
      <c r="E92" s="2" t="str">
        <f t="shared" si="93"/>
        <v>14</v>
      </c>
      <c r="F92" s="2" t="str">
        <f t="shared" si="93"/>
        <v>59</v>
      </c>
      <c r="G92" s="2" t="str">
        <f t="shared" si="93"/>
        <v>25</v>
      </c>
      <c r="H92" s="2" t="str">
        <f t="shared" si="93"/>
        <v>93</v>
      </c>
      <c r="I92" s="2" t="str">
        <f t="shared" si="93"/>
        <v>10</v>
      </c>
      <c r="J92" s="2" t="str">
        <f t="shared" si="93"/>
        <v>30</v>
      </c>
      <c r="K92" s="2" t="str">
        <f t="shared" si="93"/>
        <v> 9</v>
      </c>
      <c r="L92" s="2" t="str">
        <f t="shared" si="93"/>
        <v>11</v>
      </c>
      <c r="M92" s="2" t="str">
        <f t="shared" si="93"/>
        <v>80</v>
      </c>
      <c r="N92" s="2" t="str">
        <f t="shared" si="4"/>
        <v> 96 85 27 77 84 47 43 69 70 78 58 20 65 38 55  1 34 72 67 57 68 62 83 17 86 </v>
      </c>
      <c r="O92" s="3">
        <f t="shared" si="5"/>
        <v>76</v>
      </c>
      <c r="P92" s="3">
        <f t="shared" si="6"/>
        <v>76</v>
      </c>
      <c r="Q92" s="3">
        <f t="shared" si="7"/>
        <v>0</v>
      </c>
      <c r="R92" s="2"/>
      <c r="S92" s="2"/>
      <c r="T92" s="2"/>
      <c r="U92" s="2"/>
      <c r="V92" s="2"/>
      <c r="W92" s="2"/>
      <c r="X92" s="2"/>
    </row>
    <row r="93">
      <c r="A93" s="2" t="s">
        <v>98</v>
      </c>
      <c r="B93" s="2" t="str">
        <f>IFERROR(__xludf.DUMMYFUNCTION("SPLIT(INDEX(SPLIT(A93&amp;"" "","":""),,2),""|"")")," 34 93 46 55  1 54 39 67  5 44 ")</f>
        <v> 34 93 46 55  1 54 39 67  5 44 </v>
      </c>
      <c r="C93" s="2" t="str">
        <f>IFERROR(__xludf.DUMMYFUNCTION("""COMPUTED_VALUE""")," 51  4 14 82 75 65 95 81  3 84 85 66 86 22 80 43 38 61 60 45 72 69 24 70 37 ")</f>
        <v> 51  4 14 82 75 65 95 81  3 84 85 66 86 22 80 43 38 61 60 45 72 69 24 70 37 </v>
      </c>
      <c r="D93" s="2" t="str">
        <f t="shared" ref="D93:M93" si="94">MID($B93,D$3,2)</f>
        <v>34</v>
      </c>
      <c r="E93" s="2" t="str">
        <f t="shared" si="94"/>
        <v>93</v>
      </c>
      <c r="F93" s="2" t="str">
        <f t="shared" si="94"/>
        <v>46</v>
      </c>
      <c r="G93" s="2" t="str">
        <f t="shared" si="94"/>
        <v>55</v>
      </c>
      <c r="H93" s="2" t="str">
        <f t="shared" si="94"/>
        <v> 1</v>
      </c>
      <c r="I93" s="2" t="str">
        <f t="shared" si="94"/>
        <v>54</v>
      </c>
      <c r="J93" s="2" t="str">
        <f t="shared" si="94"/>
        <v>39</v>
      </c>
      <c r="K93" s="2" t="str">
        <f t="shared" si="94"/>
        <v>67</v>
      </c>
      <c r="L93" s="2" t="str">
        <f t="shared" si="94"/>
        <v> 5</v>
      </c>
      <c r="M93" s="2" t="str">
        <f t="shared" si="94"/>
        <v>44</v>
      </c>
      <c r="N93" s="2" t="str">
        <f t="shared" si="4"/>
        <v> 51  4 14 82 75 65 95 81  3 84 85 66 86 22 80 43 38 61 60 45 72 69 24 70 37 </v>
      </c>
      <c r="O93" s="3">
        <f t="shared" si="5"/>
        <v>76</v>
      </c>
      <c r="P93" s="3">
        <f t="shared" si="6"/>
        <v>76</v>
      </c>
      <c r="Q93" s="3">
        <f t="shared" si="7"/>
        <v>0</v>
      </c>
      <c r="R93" s="2"/>
      <c r="S93" s="2"/>
      <c r="T93" s="2"/>
      <c r="U93" s="2"/>
      <c r="V93" s="2"/>
      <c r="W93" s="2"/>
      <c r="X93" s="2"/>
    </row>
    <row r="94">
      <c r="A94" s="2" t="s">
        <v>99</v>
      </c>
      <c r="B94" s="2" t="str">
        <f>IFERROR(__xludf.DUMMYFUNCTION("SPLIT(INDEX(SPLIT(A94&amp;"" "","":""),,2),""|"")"),"  2 69 96 64  1 19 47  3 17 29 ")</f>
        <v>  2 69 96 64  1 19 47  3 17 29 </v>
      </c>
      <c r="C94" s="2" t="str">
        <f>IFERROR(__xludf.DUMMYFUNCTION("""COMPUTED_VALUE""")," 22 86 44 41 40 70 84 21  7 43 62 88 82 83 32 28 75 42  8 76 54 98 91 85 97 ")</f>
        <v> 22 86 44 41 40 70 84 21  7 43 62 88 82 83 32 28 75 42  8 76 54 98 91 85 97 </v>
      </c>
      <c r="D94" s="2" t="str">
        <f t="shared" ref="D94:M94" si="95">MID($B94,D$3,2)</f>
        <v> 2</v>
      </c>
      <c r="E94" s="2" t="str">
        <f t="shared" si="95"/>
        <v>69</v>
      </c>
      <c r="F94" s="2" t="str">
        <f t="shared" si="95"/>
        <v>96</v>
      </c>
      <c r="G94" s="2" t="str">
        <f t="shared" si="95"/>
        <v>64</v>
      </c>
      <c r="H94" s="2" t="str">
        <f t="shared" si="95"/>
        <v> 1</v>
      </c>
      <c r="I94" s="2" t="str">
        <f t="shared" si="95"/>
        <v>19</v>
      </c>
      <c r="J94" s="2" t="str">
        <f t="shared" si="95"/>
        <v>47</v>
      </c>
      <c r="K94" s="2" t="str">
        <f t="shared" si="95"/>
        <v> 3</v>
      </c>
      <c r="L94" s="2" t="str">
        <f t="shared" si="95"/>
        <v>17</v>
      </c>
      <c r="M94" s="2" t="str">
        <f t="shared" si="95"/>
        <v>29</v>
      </c>
      <c r="N94" s="2" t="str">
        <f t="shared" si="4"/>
        <v> 22 86 44 41 40 70 84 21  7 43 62 88 82 83 32 28 75 42  8 76 54 98 91 85 97 </v>
      </c>
      <c r="O94" s="3">
        <f t="shared" si="5"/>
        <v>76</v>
      </c>
      <c r="P94" s="3">
        <f t="shared" si="6"/>
        <v>76</v>
      </c>
      <c r="Q94" s="3">
        <f t="shared" si="7"/>
        <v>0</v>
      </c>
      <c r="R94" s="2"/>
      <c r="S94" s="2"/>
      <c r="T94" s="2"/>
      <c r="U94" s="2"/>
      <c r="V94" s="2"/>
      <c r="W94" s="2"/>
      <c r="X94" s="2"/>
    </row>
    <row r="95">
      <c r="A95" s="2" t="s">
        <v>100</v>
      </c>
      <c r="B95" s="2" t="str">
        <f>IFERROR(__xludf.DUMMYFUNCTION("SPLIT(INDEX(SPLIT(A95&amp;"" "","":""),,2),""|"")")," 86 84 22 70 17 51 34 75 14 72 ")</f>
        <v> 86 84 22 70 17 51 34 75 14 72 </v>
      </c>
      <c r="C95" s="2" t="str">
        <f>IFERROR(__xludf.DUMMYFUNCTION("""COMPUTED_VALUE"""),"  6 31 18  5 19 69 21 27 53  3 71 12 80 41 56  9 52 89 67 73 95 98 50 65 92 ")</f>
        <v>  6 31 18  5 19 69 21 27 53  3 71 12 80 41 56  9 52 89 67 73 95 98 50 65 92 </v>
      </c>
      <c r="D95" s="2" t="str">
        <f t="shared" ref="D95:M95" si="96">MID($B95,D$3,2)</f>
        <v>86</v>
      </c>
      <c r="E95" s="2" t="str">
        <f t="shared" si="96"/>
        <v>84</v>
      </c>
      <c r="F95" s="2" t="str">
        <f t="shared" si="96"/>
        <v>22</v>
      </c>
      <c r="G95" s="2" t="str">
        <f t="shared" si="96"/>
        <v>70</v>
      </c>
      <c r="H95" s="2" t="str">
        <f t="shared" si="96"/>
        <v>17</v>
      </c>
      <c r="I95" s="2" t="str">
        <f t="shared" si="96"/>
        <v>51</v>
      </c>
      <c r="J95" s="2" t="str">
        <f t="shared" si="96"/>
        <v>34</v>
      </c>
      <c r="K95" s="2" t="str">
        <f t="shared" si="96"/>
        <v>75</v>
      </c>
      <c r="L95" s="2" t="str">
        <f t="shared" si="96"/>
        <v>14</v>
      </c>
      <c r="M95" s="2" t="str">
        <f t="shared" si="96"/>
        <v>72</v>
      </c>
      <c r="N95" s="2" t="str">
        <f t="shared" si="4"/>
        <v>  6 31 18  5 19 69 21 27 53  3 71 12 80 41 56  9 52 89 67 73 95 98 50 65 92 </v>
      </c>
      <c r="O95" s="3">
        <f t="shared" si="5"/>
        <v>76</v>
      </c>
      <c r="P95" s="3">
        <f t="shared" si="6"/>
        <v>76</v>
      </c>
      <c r="Q95" s="3">
        <f t="shared" si="7"/>
        <v>0</v>
      </c>
      <c r="R95" s="2"/>
      <c r="S95" s="2"/>
      <c r="T95" s="2"/>
      <c r="U95" s="2"/>
      <c r="V95" s="2"/>
      <c r="W95" s="2"/>
      <c r="X95" s="2"/>
    </row>
    <row r="96">
      <c r="A96" s="2" t="s">
        <v>101</v>
      </c>
      <c r="B96" s="2" t="str">
        <f>IFERROR(__xludf.DUMMYFUNCTION("SPLIT(INDEX(SPLIT(A96&amp;"" "","":""),,2),""|"")")," 40 13  2  4 58 85 72 19 38 66 ")</f>
        <v> 40 13  2  4 58 85 72 19 38 66 </v>
      </c>
      <c r="C96" s="2" t="str">
        <f>IFERROR(__xludf.DUMMYFUNCTION("""COMPUTED_VALUE""")," 67 81 11 69  7 20  5 70 12 45 16  4 52 96 56 71 48 64 94 99 26 59 97 50  8 ")</f>
        <v> 67 81 11 69  7 20  5 70 12 45 16  4 52 96 56 71 48 64 94 99 26 59 97 50  8 </v>
      </c>
      <c r="D96" s="2" t="str">
        <f t="shared" ref="D96:M96" si="97">MID($B96,D$3,2)</f>
        <v>40</v>
      </c>
      <c r="E96" s="2" t="str">
        <f t="shared" si="97"/>
        <v>13</v>
      </c>
      <c r="F96" s="2" t="str">
        <f t="shared" si="97"/>
        <v> 2</v>
      </c>
      <c r="G96" s="2" t="str">
        <f t="shared" si="97"/>
        <v> 4</v>
      </c>
      <c r="H96" s="2" t="str">
        <f t="shared" si="97"/>
        <v>58</v>
      </c>
      <c r="I96" s="2" t="str">
        <f t="shared" si="97"/>
        <v>85</v>
      </c>
      <c r="J96" s="2" t="str">
        <f t="shared" si="97"/>
        <v>72</v>
      </c>
      <c r="K96" s="2" t="str">
        <f t="shared" si="97"/>
        <v>19</v>
      </c>
      <c r="L96" s="2" t="str">
        <f t="shared" si="97"/>
        <v>38</v>
      </c>
      <c r="M96" s="2" t="str">
        <f t="shared" si="97"/>
        <v>66</v>
      </c>
      <c r="N96" s="2" t="str">
        <f t="shared" si="4"/>
        <v> 67 81 11 69  7 20  5 70 12 45 16  52 96 56 71 48 64 94 99 26 59 97 50  8 </v>
      </c>
      <c r="O96" s="3">
        <f t="shared" si="5"/>
        <v>74</v>
      </c>
      <c r="P96" s="3">
        <f t="shared" si="6"/>
        <v>76</v>
      </c>
      <c r="Q96" s="3">
        <f t="shared" si="7"/>
        <v>1</v>
      </c>
      <c r="R96" s="2"/>
      <c r="S96" s="2"/>
      <c r="T96" s="2"/>
      <c r="U96" s="2"/>
      <c r="V96" s="2"/>
      <c r="W96" s="2"/>
      <c r="X96" s="2"/>
    </row>
    <row r="97">
      <c r="A97" s="2" t="s">
        <v>102</v>
      </c>
      <c r="B97" s="2" t="str">
        <f>IFERROR(__xludf.DUMMYFUNCTION("SPLIT(INDEX(SPLIT(A97&amp;"" "","":""),,2),""|"")")," 72 65 42 55 83 10 63 75 79  5 ")</f>
        <v> 72 65 42 55 83 10 63 75 79  5 </v>
      </c>
      <c r="C97" s="2" t="str">
        <f>IFERROR(__xludf.DUMMYFUNCTION("""COMPUTED_VALUE""")," 83 75  3 87 42 10 47 99 21 50 55 12 61 22 65 84 85 62 34 37 72 63  5 25 79 ")</f>
        <v> 83 75  3 87 42 10 47 99 21 50 55 12 61 22 65 84 85 62 34 37 72 63  5 25 79 </v>
      </c>
      <c r="D97" s="2" t="str">
        <f t="shared" ref="D97:M97" si="98">MID($B97,D$3,2)</f>
        <v>72</v>
      </c>
      <c r="E97" s="2" t="str">
        <f t="shared" si="98"/>
        <v>65</v>
      </c>
      <c r="F97" s="2" t="str">
        <f t="shared" si="98"/>
        <v>42</v>
      </c>
      <c r="G97" s="2" t="str">
        <f t="shared" si="98"/>
        <v>55</v>
      </c>
      <c r="H97" s="2" t="str">
        <f t="shared" si="98"/>
        <v>83</v>
      </c>
      <c r="I97" s="2" t="str">
        <f t="shared" si="98"/>
        <v>10</v>
      </c>
      <c r="J97" s="2" t="str">
        <f t="shared" si="98"/>
        <v>63</v>
      </c>
      <c r="K97" s="2" t="str">
        <f t="shared" si="98"/>
        <v>75</v>
      </c>
      <c r="L97" s="2" t="str">
        <f t="shared" si="98"/>
        <v>79</v>
      </c>
      <c r="M97" s="2" t="str">
        <f t="shared" si="98"/>
        <v> 5</v>
      </c>
      <c r="N97" s="2" t="str">
        <f t="shared" si="4"/>
        <v>    3 87   47 99 21 50  12 61 22  84 85 62 34 37    25  </v>
      </c>
      <c r="O97" s="3">
        <f t="shared" si="5"/>
        <v>56</v>
      </c>
      <c r="P97" s="3">
        <f t="shared" si="6"/>
        <v>76</v>
      </c>
      <c r="Q97" s="3">
        <f t="shared" si="7"/>
        <v>512</v>
      </c>
      <c r="R97" s="2"/>
      <c r="S97" s="2"/>
      <c r="T97" s="2"/>
      <c r="U97" s="2"/>
      <c r="V97" s="2"/>
      <c r="W97" s="2"/>
      <c r="X97" s="2"/>
    </row>
    <row r="98">
      <c r="A98" s="2" t="s">
        <v>103</v>
      </c>
      <c r="B98" s="2" t="str">
        <f>IFERROR(__xludf.DUMMYFUNCTION("SPLIT(INDEX(SPLIT(A98&amp;"" "","":""),,2),""|"")")," 15 29 78 36 80 83 62 63 88 21 ")</f>
        <v> 15 29 78 36 80 83 62 63 88 21 </v>
      </c>
      <c r="C98" s="2" t="str">
        <f>IFERROR(__xludf.DUMMYFUNCTION("""COMPUTED_VALUE""")," 88 83 54 72 36 21 63  6 62 25 34 71 15 29 78 95  9 86 80 87 14 51 69 17 22 ")</f>
        <v> 88 83 54 72 36 21 63  6 62 25 34 71 15 29 78 95  9 86 80 87 14 51 69 17 22 </v>
      </c>
      <c r="D98" s="2" t="str">
        <f t="shared" ref="D98:M98" si="99">MID($B98,D$3,2)</f>
        <v>15</v>
      </c>
      <c r="E98" s="2" t="str">
        <f t="shared" si="99"/>
        <v>29</v>
      </c>
      <c r="F98" s="2" t="str">
        <f t="shared" si="99"/>
        <v>78</v>
      </c>
      <c r="G98" s="2" t="str">
        <f t="shared" si="99"/>
        <v>36</v>
      </c>
      <c r="H98" s="2" t="str">
        <f t="shared" si="99"/>
        <v>80</v>
      </c>
      <c r="I98" s="2" t="str">
        <f t="shared" si="99"/>
        <v>83</v>
      </c>
      <c r="J98" s="2" t="str">
        <f t="shared" si="99"/>
        <v>62</v>
      </c>
      <c r="K98" s="2" t="str">
        <f t="shared" si="99"/>
        <v>63</v>
      </c>
      <c r="L98" s="2" t="str">
        <f t="shared" si="99"/>
        <v>88</v>
      </c>
      <c r="M98" s="2" t="str">
        <f t="shared" si="99"/>
        <v>21</v>
      </c>
      <c r="N98" s="2" t="str">
        <f t="shared" si="4"/>
        <v>   54 72     6  25 34 71    95  9 86  87 14 51 69 17 22 </v>
      </c>
      <c r="O98" s="3">
        <f t="shared" si="5"/>
        <v>56</v>
      </c>
      <c r="P98" s="3">
        <f t="shared" si="6"/>
        <v>76</v>
      </c>
      <c r="Q98" s="3">
        <f t="shared" si="7"/>
        <v>512</v>
      </c>
      <c r="R98" s="2"/>
      <c r="S98" s="2"/>
      <c r="T98" s="2"/>
      <c r="U98" s="2"/>
      <c r="V98" s="2"/>
      <c r="W98" s="2"/>
      <c r="X98" s="2"/>
    </row>
    <row r="99">
      <c r="A99" s="2" t="s">
        <v>104</v>
      </c>
      <c r="B99" s="2" t="str">
        <f>IFERROR(__xludf.DUMMYFUNCTION("SPLIT(INDEX(SPLIT(A99&amp;"" "","":""),,2),""|"")")," 46 19 66 37  5 77 27 55 44 33 ")</f>
        <v> 46 19 66 37  5 77 27 55 44 33 </v>
      </c>
      <c r="C99" s="2" t="str">
        <f>IFERROR(__xludf.DUMMYFUNCTION("""COMPUTED_VALUE""")," 23  8 40 46 51 82 37 19 77 49 63 24 20 91 55 96 33 27 39  5 43 61 44 66  1 ")</f>
        <v> 23  8 40 46 51 82 37 19 77 49 63 24 20 91 55 96 33 27 39  5 43 61 44 66  1 </v>
      </c>
      <c r="D99" s="2" t="str">
        <f t="shared" ref="D99:M99" si="100">MID($B99,D$3,2)</f>
        <v>46</v>
      </c>
      <c r="E99" s="2" t="str">
        <f t="shared" si="100"/>
        <v>19</v>
      </c>
      <c r="F99" s="2" t="str">
        <f t="shared" si="100"/>
        <v>66</v>
      </c>
      <c r="G99" s="2" t="str">
        <f t="shared" si="100"/>
        <v>37</v>
      </c>
      <c r="H99" s="2" t="str">
        <f t="shared" si="100"/>
        <v> 5</v>
      </c>
      <c r="I99" s="2" t="str">
        <f t="shared" si="100"/>
        <v>77</v>
      </c>
      <c r="J99" s="2" t="str">
        <f t="shared" si="100"/>
        <v>27</v>
      </c>
      <c r="K99" s="2" t="str">
        <f t="shared" si="100"/>
        <v>55</v>
      </c>
      <c r="L99" s="2" t="str">
        <f t="shared" si="100"/>
        <v>44</v>
      </c>
      <c r="M99" s="2" t="str">
        <f t="shared" si="100"/>
        <v>33</v>
      </c>
      <c r="N99" s="2" t="str">
        <f t="shared" si="4"/>
        <v> 23  8 40  51 82    49 63 24 20 91  96   39  43 61    1 </v>
      </c>
      <c r="O99" s="3">
        <f t="shared" si="5"/>
        <v>56</v>
      </c>
      <c r="P99" s="3">
        <f t="shared" si="6"/>
        <v>76</v>
      </c>
      <c r="Q99" s="3">
        <f t="shared" si="7"/>
        <v>512</v>
      </c>
      <c r="R99" s="2"/>
      <c r="S99" s="2"/>
      <c r="T99" s="2"/>
      <c r="U99" s="2"/>
      <c r="V99" s="2"/>
      <c r="W99" s="2"/>
      <c r="X99" s="2"/>
    </row>
    <row r="100">
      <c r="A100" s="2" t="s">
        <v>105</v>
      </c>
      <c r="B100" s="2" t="str">
        <f>IFERROR(__xludf.DUMMYFUNCTION("SPLIT(INDEX(SPLIT(A100&amp;"" "","":""),,2),""|"")")," 40 71 18 81 30 97 94 43 77 85 ")</f>
        <v> 40 71 18 81 30 97 94 43 77 85 </v>
      </c>
      <c r="C100" s="2" t="str">
        <f>IFERROR(__xludf.DUMMYFUNCTION("""COMPUTED_VALUE""")," 89 34 92 12 31 52 43 40 71 97 77 14 10 38 85 61 56 94 62 18 54 16 81 30 50 ")</f>
        <v> 89 34 92 12 31 52 43 40 71 97 77 14 10 38 85 61 56 94 62 18 54 16 81 30 50 </v>
      </c>
      <c r="D100" s="2" t="str">
        <f t="shared" ref="D100:M100" si="101">MID($B100,D$3,2)</f>
        <v>40</v>
      </c>
      <c r="E100" s="2" t="str">
        <f t="shared" si="101"/>
        <v>71</v>
      </c>
      <c r="F100" s="2" t="str">
        <f t="shared" si="101"/>
        <v>18</v>
      </c>
      <c r="G100" s="2" t="str">
        <f t="shared" si="101"/>
        <v>81</v>
      </c>
      <c r="H100" s="2" t="str">
        <f t="shared" si="101"/>
        <v>30</v>
      </c>
      <c r="I100" s="2" t="str">
        <f t="shared" si="101"/>
        <v>97</v>
      </c>
      <c r="J100" s="2" t="str">
        <f t="shared" si="101"/>
        <v>94</v>
      </c>
      <c r="K100" s="2" t="str">
        <f t="shared" si="101"/>
        <v>43</v>
      </c>
      <c r="L100" s="2" t="str">
        <f t="shared" si="101"/>
        <v>77</v>
      </c>
      <c r="M100" s="2" t="str">
        <f t="shared" si="101"/>
        <v>85</v>
      </c>
      <c r="N100" s="2" t="str">
        <f t="shared" si="4"/>
        <v> 89 34 92 12 31 52      14 10 38  61 56  62  54 16   50 </v>
      </c>
      <c r="O100" s="3">
        <f t="shared" si="5"/>
        <v>56</v>
      </c>
      <c r="P100" s="3">
        <f t="shared" si="6"/>
        <v>76</v>
      </c>
      <c r="Q100" s="3">
        <f t="shared" si="7"/>
        <v>512</v>
      </c>
      <c r="R100" s="2"/>
      <c r="S100" s="2"/>
      <c r="T100" s="2"/>
      <c r="U100" s="2"/>
      <c r="V100" s="2"/>
      <c r="W100" s="2"/>
      <c r="X100" s="2"/>
    </row>
    <row r="101">
      <c r="A101" s="2" t="s">
        <v>106</v>
      </c>
      <c r="B101" s="2" t="str">
        <f>IFERROR(__xludf.DUMMYFUNCTION("SPLIT(INDEX(SPLIT(A101&amp;"" "","":""),,2),""|"")")," 18 79 90 17 80 22 99 83 60 69 ")</f>
        <v> 18 79 90 17 80 22 99 83 60 69 </v>
      </c>
      <c r="C101" s="2" t="str">
        <f>IFERROR(__xludf.DUMMYFUNCTION("""COMPUTED_VALUE""")," 76 81 73 78 56 48 99 94 41 90  2  3 32 57 11 54 13 84 60 46 49 44 40  6 62 ")</f>
        <v> 76 81 73 78 56 48 99 94 41 90  2  3 32 57 11 54 13 84 60 46 49 44 40  6 62 </v>
      </c>
      <c r="D101" s="2" t="str">
        <f t="shared" ref="D101:M101" si="102">MID($B101,D$3,2)</f>
        <v>18</v>
      </c>
      <c r="E101" s="2" t="str">
        <f t="shared" si="102"/>
        <v>79</v>
      </c>
      <c r="F101" s="2" t="str">
        <f t="shared" si="102"/>
        <v>90</v>
      </c>
      <c r="G101" s="2" t="str">
        <f t="shared" si="102"/>
        <v>17</v>
      </c>
      <c r="H101" s="2" t="str">
        <f t="shared" si="102"/>
        <v>80</v>
      </c>
      <c r="I101" s="2" t="str">
        <f t="shared" si="102"/>
        <v>22</v>
      </c>
      <c r="J101" s="2" t="str">
        <f t="shared" si="102"/>
        <v>99</v>
      </c>
      <c r="K101" s="2" t="str">
        <f t="shared" si="102"/>
        <v>83</v>
      </c>
      <c r="L101" s="2" t="str">
        <f t="shared" si="102"/>
        <v>60</v>
      </c>
      <c r="M101" s="2" t="str">
        <f t="shared" si="102"/>
        <v>69</v>
      </c>
      <c r="N101" s="2" t="str">
        <f t="shared" si="4"/>
        <v> 76 81 73 78 56 48  94 41   2  3 32 57 11 54 13 84  46 49 44 40  6 62 </v>
      </c>
      <c r="O101" s="3">
        <f t="shared" si="5"/>
        <v>70</v>
      </c>
      <c r="P101" s="3">
        <f t="shared" si="6"/>
        <v>76</v>
      </c>
      <c r="Q101" s="3">
        <f t="shared" si="7"/>
        <v>4</v>
      </c>
      <c r="R101" s="2"/>
      <c r="S101" s="2"/>
      <c r="T101" s="2"/>
      <c r="U101" s="2"/>
      <c r="V101" s="2"/>
      <c r="W101" s="2"/>
      <c r="X101" s="2"/>
    </row>
    <row r="102">
      <c r="A102" s="2" t="s">
        <v>107</v>
      </c>
      <c r="B102" s="2" t="str">
        <f>IFERROR(__xludf.DUMMYFUNCTION("SPLIT(INDEX(SPLIT(A102&amp;"" "","":""),,2),""|"")")," 80 63 44 84 32 75 24 97 91 70 ")</f>
        <v> 80 63 44 84 32 75 24 97 91 70 </v>
      </c>
      <c r="C102" s="2" t="str">
        <f>IFERROR(__xludf.DUMMYFUNCTION("""COMPUTED_VALUE""")," 23 28 79 55 11 48 93 32 12 86 20  4 36 77 94 65 37  3  2 95 83 26 29 63 54 ")</f>
        <v> 23 28 79 55 11 48 93 32 12 86 20  4 36 77 94 65 37  3  2 95 83 26 29 63 54 </v>
      </c>
      <c r="D102" s="2" t="str">
        <f t="shared" ref="D102:M102" si="103">MID($B102,D$3,2)</f>
        <v>80</v>
      </c>
      <c r="E102" s="2" t="str">
        <f t="shared" si="103"/>
        <v>63</v>
      </c>
      <c r="F102" s="2" t="str">
        <f t="shared" si="103"/>
        <v>44</v>
      </c>
      <c r="G102" s="2" t="str">
        <f t="shared" si="103"/>
        <v>84</v>
      </c>
      <c r="H102" s="2" t="str">
        <f t="shared" si="103"/>
        <v>32</v>
      </c>
      <c r="I102" s="2" t="str">
        <f t="shared" si="103"/>
        <v>75</v>
      </c>
      <c r="J102" s="2" t="str">
        <f t="shared" si="103"/>
        <v>24</v>
      </c>
      <c r="K102" s="2" t="str">
        <f t="shared" si="103"/>
        <v>97</v>
      </c>
      <c r="L102" s="2" t="str">
        <f t="shared" si="103"/>
        <v>91</v>
      </c>
      <c r="M102" s="2" t="str">
        <f t="shared" si="103"/>
        <v>70</v>
      </c>
      <c r="N102" s="2" t="str">
        <f t="shared" si="4"/>
        <v> 23 28 79 55 11 48 93  12 86 20  4 36 77 94 65 37  3  2 95 83 26 29  54 </v>
      </c>
      <c r="O102" s="3">
        <f t="shared" si="5"/>
        <v>72</v>
      </c>
      <c r="P102" s="3">
        <f t="shared" si="6"/>
        <v>76</v>
      </c>
      <c r="Q102" s="3">
        <f t="shared" si="7"/>
        <v>2</v>
      </c>
      <c r="R102" s="2"/>
      <c r="S102" s="2"/>
      <c r="T102" s="2"/>
      <c r="U102" s="2"/>
      <c r="V102" s="2"/>
      <c r="W102" s="2"/>
      <c r="X102" s="2"/>
    </row>
    <row r="103">
      <c r="A103" s="2" t="s">
        <v>108</v>
      </c>
      <c r="B103" s="2" t="str">
        <f>IFERROR(__xludf.DUMMYFUNCTION("SPLIT(INDEX(SPLIT(A103&amp;"" "","":""),,2),""|"")")," 24 55 98 10 59 35 78 86 72 83 ")</f>
        <v> 24 55 98 10 59 35 78 86 72 83 </v>
      </c>
      <c r="C103" s="2" t="str">
        <f>IFERROR(__xludf.DUMMYFUNCTION("""COMPUTED_VALUE""")," 83 99 55 72 68 10 62 35 52 59 23 31 67 78 24 44 71 76 86 25 74 98 91 82 65 ")</f>
        <v> 83 99 55 72 68 10 62 35 52 59 23 31 67 78 24 44 71 76 86 25 74 98 91 82 65 </v>
      </c>
      <c r="D103" s="2" t="str">
        <f t="shared" ref="D103:M103" si="104">MID($B103,D$3,2)</f>
        <v>24</v>
      </c>
      <c r="E103" s="2" t="str">
        <f t="shared" si="104"/>
        <v>55</v>
      </c>
      <c r="F103" s="2" t="str">
        <f t="shared" si="104"/>
        <v>98</v>
      </c>
      <c r="G103" s="2" t="str">
        <f t="shared" si="104"/>
        <v>10</v>
      </c>
      <c r="H103" s="2" t="str">
        <f t="shared" si="104"/>
        <v>59</v>
      </c>
      <c r="I103" s="2" t="str">
        <f t="shared" si="104"/>
        <v>35</v>
      </c>
      <c r="J103" s="2" t="str">
        <f t="shared" si="104"/>
        <v>78</v>
      </c>
      <c r="K103" s="2" t="str">
        <f t="shared" si="104"/>
        <v>86</v>
      </c>
      <c r="L103" s="2" t="str">
        <f t="shared" si="104"/>
        <v>72</v>
      </c>
      <c r="M103" s="2" t="str">
        <f t="shared" si="104"/>
        <v>83</v>
      </c>
      <c r="N103" s="2" t="str">
        <f t="shared" si="4"/>
        <v>  99   68  62  52  23 31 67   44 71 76  25 74  91 82 65 </v>
      </c>
      <c r="O103" s="3">
        <f t="shared" si="5"/>
        <v>56</v>
      </c>
      <c r="P103" s="3">
        <f t="shared" si="6"/>
        <v>76</v>
      </c>
      <c r="Q103" s="3">
        <f t="shared" si="7"/>
        <v>512</v>
      </c>
      <c r="R103" s="2"/>
      <c r="S103" s="2"/>
      <c r="T103" s="2"/>
      <c r="U103" s="2"/>
      <c r="V103" s="2"/>
      <c r="W103" s="2"/>
      <c r="X103" s="2"/>
    </row>
    <row r="104">
      <c r="A104" s="2" t="s">
        <v>109</v>
      </c>
      <c r="B104" s="2" t="str">
        <f>IFERROR(__xludf.DUMMYFUNCTION("SPLIT(INDEX(SPLIT(A104&amp;"" "","":""),,2),""|"")")," 34 14 66  5 74 76 30  4 42 35 ")</f>
        <v> 34 14 66  5 74 76 30  4 42 35 </v>
      </c>
      <c r="C104" s="2" t="str">
        <f>IFERROR(__xludf.DUMMYFUNCTION("""COMPUTED_VALUE""")," 30 49 10 82  7  4 62 68 72 81 14 61 85 29 60 44 69 67  5 42 93 34 54 39 13 ")</f>
        <v> 30 49 10 82  7  4 62 68 72 81 14 61 85 29 60 44 69 67  5 42 93 34 54 39 13 </v>
      </c>
      <c r="D104" s="2" t="str">
        <f t="shared" ref="D104:M104" si="105">MID($B104,D$3,2)</f>
        <v>34</v>
      </c>
      <c r="E104" s="2" t="str">
        <f t="shared" si="105"/>
        <v>14</v>
      </c>
      <c r="F104" s="2" t="str">
        <f t="shared" si="105"/>
        <v>66</v>
      </c>
      <c r="G104" s="2" t="str">
        <f t="shared" si="105"/>
        <v> 5</v>
      </c>
      <c r="H104" s="2" t="str">
        <f t="shared" si="105"/>
        <v>74</v>
      </c>
      <c r="I104" s="2" t="str">
        <f t="shared" si="105"/>
        <v>76</v>
      </c>
      <c r="J104" s="2" t="str">
        <f t="shared" si="105"/>
        <v>30</v>
      </c>
      <c r="K104" s="2" t="str">
        <f t="shared" si="105"/>
        <v> 4</v>
      </c>
      <c r="L104" s="2" t="str">
        <f t="shared" si="105"/>
        <v>42</v>
      </c>
      <c r="M104" s="2" t="str">
        <f t="shared" si="105"/>
        <v>35</v>
      </c>
      <c r="N104" s="2" t="str">
        <f t="shared" si="4"/>
        <v>  49 10 82  7  62 68 72 81  61 85 29 60 44 69 67   93  54 39 13 </v>
      </c>
      <c r="O104" s="3">
        <f t="shared" si="5"/>
        <v>64</v>
      </c>
      <c r="P104" s="3">
        <f t="shared" si="6"/>
        <v>76</v>
      </c>
      <c r="Q104" s="3">
        <f t="shared" si="7"/>
        <v>32</v>
      </c>
      <c r="R104" s="2"/>
      <c r="S104" s="2"/>
      <c r="T104" s="2"/>
      <c r="U104" s="2"/>
      <c r="V104" s="2"/>
      <c r="W104" s="2"/>
      <c r="X104" s="2"/>
    </row>
    <row r="105">
      <c r="A105" s="2" t="s">
        <v>110</v>
      </c>
      <c r="B105" s="2" t="str">
        <f>IFERROR(__xludf.DUMMYFUNCTION("SPLIT(INDEX(SPLIT(A105&amp;"" "","":""),,2),""|"")")," 73 83 88 89 49 75  2 94  4 56 ")</f>
        <v> 73 83 88 89 49 75  2 94  4 56 </v>
      </c>
      <c r="C105" s="2" t="str">
        <f>IFERROR(__xludf.DUMMYFUNCTION("""COMPUTED_VALUE""")," 50 61 92 53 76  4 25  2 26 91 82 67 41 63 35 98 73 89 93 90 84 55 85 88 56 ")</f>
        <v> 50 61 92 53 76  4 25  2 26 91 82 67 41 63 35 98 73 89 93 90 84 55 85 88 56 </v>
      </c>
      <c r="D105" s="2" t="str">
        <f t="shared" ref="D105:M105" si="106">MID($B105,D$3,2)</f>
        <v>73</v>
      </c>
      <c r="E105" s="2" t="str">
        <f t="shared" si="106"/>
        <v>83</v>
      </c>
      <c r="F105" s="2" t="str">
        <f t="shared" si="106"/>
        <v>88</v>
      </c>
      <c r="G105" s="2" t="str">
        <f t="shared" si="106"/>
        <v>89</v>
      </c>
      <c r="H105" s="2" t="str">
        <f t="shared" si="106"/>
        <v>49</v>
      </c>
      <c r="I105" s="2" t="str">
        <f t="shared" si="106"/>
        <v>75</v>
      </c>
      <c r="J105" s="2" t="str">
        <f t="shared" si="106"/>
        <v> 2</v>
      </c>
      <c r="K105" s="2" t="str">
        <f t="shared" si="106"/>
        <v>94</v>
      </c>
      <c r="L105" s="2" t="str">
        <f t="shared" si="106"/>
        <v> 4</v>
      </c>
      <c r="M105" s="2" t="str">
        <f t="shared" si="106"/>
        <v>56</v>
      </c>
      <c r="N105" s="2" t="str">
        <f t="shared" si="4"/>
        <v> 50 61 92 53 76  25  26 91 82 67 41 63 35 98   93 90 84 55 85   </v>
      </c>
      <c r="O105" s="3">
        <f t="shared" si="5"/>
        <v>64</v>
      </c>
      <c r="P105" s="3">
        <f t="shared" si="6"/>
        <v>76</v>
      </c>
      <c r="Q105" s="3">
        <f t="shared" si="7"/>
        <v>32</v>
      </c>
      <c r="R105" s="2"/>
      <c r="S105" s="2"/>
      <c r="T105" s="2"/>
      <c r="U105" s="2"/>
      <c r="V105" s="2"/>
      <c r="W105" s="2"/>
      <c r="X105" s="2"/>
    </row>
    <row r="106">
      <c r="A106" s="2" t="s">
        <v>111</v>
      </c>
      <c r="B106" s="2" t="str">
        <f>IFERROR(__xludf.DUMMYFUNCTION("SPLIT(INDEX(SPLIT(A106&amp;"" "","":""),,2),""|"")")," 49  8 64 86 30 83 33 74 19 98 ")</f>
        <v> 49  8 64 86 30 83 33 74 19 98 </v>
      </c>
      <c r="C106" s="2" t="str">
        <f>IFERROR(__xludf.DUMMYFUNCTION("""COMPUTED_VALUE""")," 24 97 33 92 60 20 37 21 76 66 40 65 31  8 41 98 77 86 84 54 47 72 62 30  1 ")</f>
        <v> 24 97 33 92 60 20 37 21 76 66 40 65 31  8 41 98 77 86 84 54 47 72 62 30  1 </v>
      </c>
      <c r="D106" s="2" t="str">
        <f t="shared" ref="D106:M106" si="107">MID($B106,D$3,2)</f>
        <v>49</v>
      </c>
      <c r="E106" s="2" t="str">
        <f t="shared" si="107"/>
        <v> 8</v>
      </c>
      <c r="F106" s="2" t="str">
        <f t="shared" si="107"/>
        <v>64</v>
      </c>
      <c r="G106" s="2" t="str">
        <f t="shared" si="107"/>
        <v>86</v>
      </c>
      <c r="H106" s="2" t="str">
        <f t="shared" si="107"/>
        <v>30</v>
      </c>
      <c r="I106" s="2" t="str">
        <f t="shared" si="107"/>
        <v>83</v>
      </c>
      <c r="J106" s="2" t="str">
        <f t="shared" si="107"/>
        <v>33</v>
      </c>
      <c r="K106" s="2" t="str">
        <f t="shared" si="107"/>
        <v>74</v>
      </c>
      <c r="L106" s="2" t="str">
        <f t="shared" si="107"/>
        <v>19</v>
      </c>
      <c r="M106" s="2" t="str">
        <f t="shared" si="107"/>
        <v>98</v>
      </c>
      <c r="N106" s="2" t="str">
        <f t="shared" si="4"/>
        <v> 24 97  92 60 20 37 21 76 66 40 65 31  41  77  84 54 47 72 62   1 </v>
      </c>
      <c r="O106" s="3">
        <f t="shared" si="5"/>
        <v>66</v>
      </c>
      <c r="P106" s="3">
        <f t="shared" si="6"/>
        <v>76</v>
      </c>
      <c r="Q106" s="3">
        <f t="shared" si="7"/>
        <v>16</v>
      </c>
      <c r="R106" s="2"/>
      <c r="S106" s="2"/>
      <c r="T106" s="2"/>
      <c r="U106" s="2"/>
      <c r="V106" s="2"/>
      <c r="W106" s="2"/>
      <c r="X106" s="2"/>
    </row>
    <row r="107">
      <c r="A107" s="2" t="s">
        <v>112</v>
      </c>
      <c r="B107" s="2" t="str">
        <f>IFERROR(__xludf.DUMMYFUNCTION("SPLIT(INDEX(SPLIT(A107&amp;"" "","":""),,2),""|"")")," 93 94 77 84 69 80 63 56 68 70 ")</f>
        <v> 93 94 77 84 69 80 63 56 68 70 </v>
      </c>
      <c r="C107" s="2" t="str">
        <f>IFERROR(__xludf.DUMMYFUNCTION("""COMPUTED_VALUE""")," 10 34 78 89  5 92 60 82 62 39 30 87 15 44 40 99  1 61 54 93  6 38 86 80 81 ")</f>
        <v> 10 34 78 89  5 92 60 82 62 39 30 87 15 44 40 99  1 61 54 93  6 38 86 80 81 </v>
      </c>
      <c r="D107" s="2" t="str">
        <f t="shared" ref="D107:M107" si="108">MID($B107,D$3,2)</f>
        <v>93</v>
      </c>
      <c r="E107" s="2" t="str">
        <f t="shared" si="108"/>
        <v>94</v>
      </c>
      <c r="F107" s="2" t="str">
        <f t="shared" si="108"/>
        <v>77</v>
      </c>
      <c r="G107" s="2" t="str">
        <f t="shared" si="108"/>
        <v>84</v>
      </c>
      <c r="H107" s="2" t="str">
        <f t="shared" si="108"/>
        <v>69</v>
      </c>
      <c r="I107" s="2" t="str">
        <f t="shared" si="108"/>
        <v>80</v>
      </c>
      <c r="J107" s="2" t="str">
        <f t="shared" si="108"/>
        <v>63</v>
      </c>
      <c r="K107" s="2" t="str">
        <f t="shared" si="108"/>
        <v>56</v>
      </c>
      <c r="L107" s="2" t="str">
        <f t="shared" si="108"/>
        <v>68</v>
      </c>
      <c r="M107" s="2" t="str">
        <f t="shared" si="108"/>
        <v>70</v>
      </c>
      <c r="N107" s="2" t="str">
        <f t="shared" si="4"/>
        <v> 10 34 78 89  5 92 60 82 62 39 30 87 15 44 40 99  1 61 54   6 38 86  81 </v>
      </c>
      <c r="O107" s="3">
        <f t="shared" si="5"/>
        <v>72</v>
      </c>
      <c r="P107" s="3">
        <f t="shared" si="6"/>
        <v>76</v>
      </c>
      <c r="Q107" s="3">
        <f t="shared" si="7"/>
        <v>2</v>
      </c>
      <c r="R107" s="2"/>
      <c r="S107" s="2"/>
      <c r="T107" s="2"/>
      <c r="U107" s="2"/>
      <c r="V107" s="2"/>
      <c r="W107" s="2"/>
      <c r="X107" s="2"/>
    </row>
    <row r="108">
      <c r="A108" s="2" t="s">
        <v>113</v>
      </c>
      <c r="B108" s="2" t="str">
        <f>IFERROR(__xludf.DUMMYFUNCTION("SPLIT(INDEX(SPLIT(A108&amp;"" "","":""),,2),""|"")")," 54 84 83 27 18 12 14  4 92 75 ")</f>
        <v> 54 84 83 27 18 12 14  4 92 75 </v>
      </c>
      <c r="C108" s="2" t="str">
        <f>IFERROR(__xludf.DUMMYFUNCTION("""COMPUTED_VALUE""")," 54 46 64 20 15 14 37 30 34  1 68 38  8 32 41 16 17 36 12 49  9 59 61 31 67 ")</f>
        <v> 54 46 64 20 15 14 37 30 34  1 68 38  8 32 41 16 17 36 12 49  9 59 61 31 67 </v>
      </c>
      <c r="D108" s="2" t="str">
        <f t="shared" ref="D108:M108" si="109">MID($B108,D$3,2)</f>
        <v>54</v>
      </c>
      <c r="E108" s="2" t="str">
        <f t="shared" si="109"/>
        <v>84</v>
      </c>
      <c r="F108" s="2" t="str">
        <f t="shared" si="109"/>
        <v>83</v>
      </c>
      <c r="G108" s="2" t="str">
        <f t="shared" si="109"/>
        <v>27</v>
      </c>
      <c r="H108" s="2" t="str">
        <f t="shared" si="109"/>
        <v>18</v>
      </c>
      <c r="I108" s="2" t="str">
        <f t="shared" si="109"/>
        <v>12</v>
      </c>
      <c r="J108" s="2" t="str">
        <f t="shared" si="109"/>
        <v>14</v>
      </c>
      <c r="K108" s="2" t="str">
        <f t="shared" si="109"/>
        <v> 4</v>
      </c>
      <c r="L108" s="2" t="str">
        <f t="shared" si="109"/>
        <v>92</v>
      </c>
      <c r="M108" s="2" t="str">
        <f t="shared" si="109"/>
        <v>75</v>
      </c>
      <c r="N108" s="2" t="str">
        <f t="shared" si="4"/>
        <v>  46 64 20 15  37 30 34  1 68 38  8 32 41 16 17 36  49  9 59 61 31 67 </v>
      </c>
      <c r="O108" s="3">
        <f t="shared" si="5"/>
        <v>70</v>
      </c>
      <c r="P108" s="3">
        <f t="shared" si="6"/>
        <v>76</v>
      </c>
      <c r="Q108" s="3">
        <f t="shared" si="7"/>
        <v>4</v>
      </c>
      <c r="R108" s="2"/>
      <c r="S108" s="2"/>
      <c r="T108" s="2"/>
      <c r="U108" s="2"/>
      <c r="V108" s="2"/>
      <c r="W108" s="2"/>
      <c r="X108" s="2"/>
    </row>
    <row r="109">
      <c r="A109" s="2" t="s">
        <v>114</v>
      </c>
      <c r="B109" s="2" t="str">
        <f>IFERROR(__xludf.DUMMYFUNCTION("SPLIT(INDEX(SPLIT(A109&amp;"" "","":""),,2),""|"")")," 53 66 18 51  1 72 30 13 21 39 ")</f>
        <v> 53 66 18 51  1 72 30 13 21 39 </v>
      </c>
      <c r="C109" s="2" t="str">
        <f>IFERROR(__xludf.DUMMYFUNCTION("""COMPUTED_VALUE""")," 24 58 33 41 35 92 42 27 37 55 96 83 28 84 32  8 60 38 94 63 23 93 90 76 43 ")</f>
        <v> 24 58 33 41 35 92 42 27 37 55 96 83 28 84 32  8 60 38 94 63 23 93 90 76 43 </v>
      </c>
      <c r="D109" s="2" t="str">
        <f t="shared" ref="D109:M109" si="110">MID($B109,D$3,2)</f>
        <v>53</v>
      </c>
      <c r="E109" s="2" t="str">
        <f t="shared" si="110"/>
        <v>66</v>
      </c>
      <c r="F109" s="2" t="str">
        <f t="shared" si="110"/>
        <v>18</v>
      </c>
      <c r="G109" s="2" t="str">
        <f t="shared" si="110"/>
        <v>51</v>
      </c>
      <c r="H109" s="2" t="str">
        <f t="shared" si="110"/>
        <v> 1</v>
      </c>
      <c r="I109" s="2" t="str">
        <f t="shared" si="110"/>
        <v>72</v>
      </c>
      <c r="J109" s="2" t="str">
        <f t="shared" si="110"/>
        <v>30</v>
      </c>
      <c r="K109" s="2" t="str">
        <f t="shared" si="110"/>
        <v>13</v>
      </c>
      <c r="L109" s="2" t="str">
        <f t="shared" si="110"/>
        <v>21</v>
      </c>
      <c r="M109" s="2" t="str">
        <f t="shared" si="110"/>
        <v>39</v>
      </c>
      <c r="N109" s="2" t="str">
        <f t="shared" si="4"/>
        <v> 24 58 33 41 35 92 42 27 37 55 96 83 28 84 32  8 60 38 94 63 23 93 90 76 43 </v>
      </c>
      <c r="O109" s="3">
        <f t="shared" si="5"/>
        <v>76</v>
      </c>
      <c r="P109" s="3">
        <f t="shared" si="6"/>
        <v>76</v>
      </c>
      <c r="Q109" s="3">
        <f t="shared" si="7"/>
        <v>0</v>
      </c>
      <c r="R109" s="2"/>
      <c r="S109" s="2"/>
      <c r="T109" s="2"/>
      <c r="U109" s="2"/>
      <c r="V109" s="2"/>
      <c r="W109" s="2"/>
      <c r="X109" s="2"/>
    </row>
    <row r="110">
      <c r="A110" s="2" t="s">
        <v>115</v>
      </c>
      <c r="B110" s="2" t="str">
        <f>IFERROR(__xludf.DUMMYFUNCTION("SPLIT(INDEX(SPLIT(A110&amp;"" "","":""),,2),""|"")")," 18 38  5 40 47 88 75 19 98 81 ")</f>
        <v> 18 38  5 40 47 88 75 19 98 81 </v>
      </c>
      <c r="C110" s="2" t="str">
        <f>IFERROR(__xludf.DUMMYFUNCTION("""COMPUTED_VALUE""")," 84 12  2 38 68 23 62 48 20 60 29 36 70 16 53 56 42 58 73 86  3 45 51 92 46 ")</f>
        <v> 84 12  2 38 68 23 62 48 20 60 29 36 70 16 53 56 42 58 73 86  3 45 51 92 46 </v>
      </c>
      <c r="D110" s="2" t="str">
        <f t="shared" ref="D110:M110" si="111">MID($B110,D$3,2)</f>
        <v>18</v>
      </c>
      <c r="E110" s="2" t="str">
        <f t="shared" si="111"/>
        <v>38</v>
      </c>
      <c r="F110" s="2" t="str">
        <f t="shared" si="111"/>
        <v> 5</v>
      </c>
      <c r="G110" s="2" t="str">
        <f t="shared" si="111"/>
        <v>40</v>
      </c>
      <c r="H110" s="2" t="str">
        <f t="shared" si="111"/>
        <v>47</v>
      </c>
      <c r="I110" s="2" t="str">
        <f t="shared" si="111"/>
        <v>88</v>
      </c>
      <c r="J110" s="2" t="str">
        <f t="shared" si="111"/>
        <v>75</v>
      </c>
      <c r="K110" s="2" t="str">
        <f t="shared" si="111"/>
        <v>19</v>
      </c>
      <c r="L110" s="2" t="str">
        <f t="shared" si="111"/>
        <v>98</v>
      </c>
      <c r="M110" s="2" t="str">
        <f t="shared" si="111"/>
        <v>81</v>
      </c>
      <c r="N110" s="2" t="str">
        <f t="shared" si="4"/>
        <v> 84 12  2  68 23 62 48 20 60 29 36 70 16 53 56 42 58 73 86  3 45 51 92 46 </v>
      </c>
      <c r="O110" s="3">
        <f t="shared" si="5"/>
        <v>74</v>
      </c>
      <c r="P110" s="3">
        <f t="shared" si="6"/>
        <v>76</v>
      </c>
      <c r="Q110" s="3">
        <f t="shared" si="7"/>
        <v>1</v>
      </c>
      <c r="R110" s="2"/>
      <c r="S110" s="2"/>
      <c r="T110" s="2"/>
      <c r="U110" s="2"/>
      <c r="V110" s="2"/>
      <c r="W110" s="2"/>
      <c r="X110" s="2"/>
    </row>
    <row r="111">
      <c r="A111" s="2" t="s">
        <v>116</v>
      </c>
      <c r="B111" s="2" t="str">
        <f>IFERROR(__xludf.DUMMYFUNCTION("SPLIT(INDEX(SPLIT(A111&amp;"" "","":""),,2),""|"")")," 88  3 70 12 84 22 41 77 50 26 ")</f>
        <v> 88  3 70 12 84 22 41 77 50 26 </v>
      </c>
      <c r="C111" s="2" t="str">
        <f>IFERROR(__xludf.DUMMYFUNCTION("""COMPUTED_VALUE""")," 69 84 45 96  8 29 74 23 32 15 54 11 58 47 33  9 66 81 82 97 63 53 95 61 93 ")</f>
        <v> 69 84 45 96  8 29 74 23 32 15 54 11 58 47 33  9 66 81 82 97 63 53 95 61 93 </v>
      </c>
      <c r="D111" s="2" t="str">
        <f t="shared" ref="D111:M111" si="112">MID($B111,D$3,2)</f>
        <v>88</v>
      </c>
      <c r="E111" s="2" t="str">
        <f t="shared" si="112"/>
        <v> 3</v>
      </c>
      <c r="F111" s="2" t="str">
        <f t="shared" si="112"/>
        <v>70</v>
      </c>
      <c r="G111" s="2" t="str">
        <f t="shared" si="112"/>
        <v>12</v>
      </c>
      <c r="H111" s="2" t="str">
        <f t="shared" si="112"/>
        <v>84</v>
      </c>
      <c r="I111" s="2" t="str">
        <f t="shared" si="112"/>
        <v>22</v>
      </c>
      <c r="J111" s="2" t="str">
        <f t="shared" si="112"/>
        <v>41</v>
      </c>
      <c r="K111" s="2" t="str">
        <f t="shared" si="112"/>
        <v>77</v>
      </c>
      <c r="L111" s="2" t="str">
        <f t="shared" si="112"/>
        <v>50</v>
      </c>
      <c r="M111" s="2" t="str">
        <f t="shared" si="112"/>
        <v>26</v>
      </c>
      <c r="N111" s="2" t="str">
        <f t="shared" si="4"/>
        <v> 69  45 96  8 29 74 23 32 15 54 11 58 47 33  9 66 81 82 97 63 53 95 61 93 </v>
      </c>
      <c r="O111" s="3">
        <f t="shared" si="5"/>
        <v>74</v>
      </c>
      <c r="P111" s="3">
        <f t="shared" si="6"/>
        <v>76</v>
      </c>
      <c r="Q111" s="3">
        <f t="shared" si="7"/>
        <v>1</v>
      </c>
      <c r="R111" s="2"/>
      <c r="S111" s="2"/>
      <c r="T111" s="2"/>
      <c r="U111" s="2"/>
      <c r="V111" s="2"/>
      <c r="W111" s="2"/>
      <c r="X111" s="2"/>
    </row>
    <row r="112">
      <c r="A112" s="2" t="s">
        <v>117</v>
      </c>
      <c r="B112" s="2" t="str">
        <f>IFERROR(__xludf.DUMMYFUNCTION("SPLIT(INDEX(SPLIT(A112&amp;"" "","":""),,2),""|"")")," 67  6 40 22 87 80 57 41 39 33 ")</f>
        <v> 67  6 40 22 87 80 57 41 39 33 </v>
      </c>
      <c r="C112" s="2" t="str">
        <f>IFERROR(__xludf.DUMMYFUNCTION("""COMPUTED_VALUE""")," 30 66 44 56 84  9 80  2 65 69 10 92 63  8 32 81 90  3 60 71 40 25 24 93 72 ")</f>
        <v> 30 66 44 56 84  9 80  2 65 69 10 92 63  8 32 81 90  3 60 71 40 25 24 93 72 </v>
      </c>
      <c r="D112" s="2" t="str">
        <f t="shared" ref="D112:M112" si="113">MID($B112,D$3,2)</f>
        <v>67</v>
      </c>
      <c r="E112" s="2" t="str">
        <f t="shared" si="113"/>
        <v> 6</v>
      </c>
      <c r="F112" s="2" t="str">
        <f t="shared" si="113"/>
        <v>40</v>
      </c>
      <c r="G112" s="2" t="str">
        <f t="shared" si="113"/>
        <v>22</v>
      </c>
      <c r="H112" s="2" t="str">
        <f t="shared" si="113"/>
        <v>87</v>
      </c>
      <c r="I112" s="2" t="str">
        <f t="shared" si="113"/>
        <v>80</v>
      </c>
      <c r="J112" s="2" t="str">
        <f t="shared" si="113"/>
        <v>57</v>
      </c>
      <c r="K112" s="2" t="str">
        <f t="shared" si="113"/>
        <v>41</v>
      </c>
      <c r="L112" s="2" t="str">
        <f t="shared" si="113"/>
        <v>39</v>
      </c>
      <c r="M112" s="2" t="str">
        <f t="shared" si="113"/>
        <v>33</v>
      </c>
      <c r="N112" s="2" t="str">
        <f t="shared" si="4"/>
        <v> 30 66 44 56 84  9   2 65 69 10 92 63  8 32 81 90  3 60 71  25 24 93 72 </v>
      </c>
      <c r="O112" s="3">
        <f t="shared" si="5"/>
        <v>72</v>
      </c>
      <c r="P112" s="3">
        <f t="shared" si="6"/>
        <v>76</v>
      </c>
      <c r="Q112" s="3">
        <f t="shared" si="7"/>
        <v>2</v>
      </c>
      <c r="R112" s="2"/>
      <c r="S112" s="2"/>
      <c r="T112" s="2"/>
      <c r="U112" s="2"/>
      <c r="V112" s="2"/>
      <c r="W112" s="2"/>
      <c r="X112" s="2"/>
    </row>
    <row r="113">
      <c r="A113" s="2" t="s">
        <v>118</v>
      </c>
      <c r="B113" s="2" t="str">
        <f>IFERROR(__xludf.DUMMYFUNCTION("SPLIT(INDEX(SPLIT(A113&amp;"" "","":""),,2),""|"")")," 65 84 61 45  4 34 44 89 35 75 ")</f>
        <v> 65 84 61 45  4 34 44 89 35 75 </v>
      </c>
      <c r="C113" s="2" t="str">
        <f>IFERROR(__xludf.DUMMYFUNCTION("""COMPUTED_VALUE""")," 46 86 51 32 57 52 59 21 93 98 96 18 56 12 63 55  7 13 44 20  1 23 11 82 43 ")</f>
        <v> 46 86 51 32 57 52 59 21 93 98 96 18 56 12 63 55  7 13 44 20  1 23 11 82 43 </v>
      </c>
      <c r="D113" s="2" t="str">
        <f t="shared" ref="D113:M113" si="114">MID($B113,D$3,2)</f>
        <v>65</v>
      </c>
      <c r="E113" s="2" t="str">
        <f t="shared" si="114"/>
        <v>84</v>
      </c>
      <c r="F113" s="2" t="str">
        <f t="shared" si="114"/>
        <v>61</v>
      </c>
      <c r="G113" s="2" t="str">
        <f t="shared" si="114"/>
        <v>45</v>
      </c>
      <c r="H113" s="2" t="str">
        <f t="shared" si="114"/>
        <v> 4</v>
      </c>
      <c r="I113" s="2" t="str">
        <f t="shared" si="114"/>
        <v>34</v>
      </c>
      <c r="J113" s="2" t="str">
        <f t="shared" si="114"/>
        <v>44</v>
      </c>
      <c r="K113" s="2" t="str">
        <f t="shared" si="114"/>
        <v>89</v>
      </c>
      <c r="L113" s="2" t="str">
        <f t="shared" si="114"/>
        <v>35</v>
      </c>
      <c r="M113" s="2" t="str">
        <f t="shared" si="114"/>
        <v>75</v>
      </c>
      <c r="N113" s="2" t="str">
        <f t="shared" si="4"/>
        <v> 46 86 51 32 57 52 59 21 93 98 96 18 56 12 63 55  7 13  20  1 23 11 82 43 </v>
      </c>
      <c r="O113" s="3">
        <f t="shared" si="5"/>
        <v>74</v>
      </c>
      <c r="P113" s="3">
        <f t="shared" si="6"/>
        <v>76</v>
      </c>
      <c r="Q113" s="3">
        <f t="shared" si="7"/>
        <v>1</v>
      </c>
      <c r="R113" s="2"/>
      <c r="S113" s="2"/>
      <c r="T113" s="2"/>
      <c r="U113" s="2"/>
      <c r="V113" s="2"/>
      <c r="W113" s="2"/>
      <c r="X113" s="2"/>
    </row>
    <row r="114">
      <c r="A114" s="2" t="s">
        <v>119</v>
      </c>
      <c r="B114" s="2" t="str">
        <f>IFERROR(__xludf.DUMMYFUNCTION("SPLIT(INDEX(SPLIT(A114&amp;"" "","":""),,2),""|"")"),"  3 70 67  8 59 13 93 99 52 83 ")</f>
        <v>  3 70 67  8 59 13 93 99 52 83 </v>
      </c>
      <c r="C114" s="2" t="str">
        <f>IFERROR(__xludf.DUMMYFUNCTION("""COMPUTED_VALUE"""),"  2 68 16 39  7 77 75 64 57 47 56 30 73 62 20 82  4 31 28 81  1 19  6 76 32 ")</f>
        <v>  2 68 16 39  7 77 75 64 57 47 56 30 73 62 20 82  4 31 28 81  1 19  6 76 32 </v>
      </c>
      <c r="D114" s="2" t="str">
        <f t="shared" ref="D114:M114" si="115">MID($B114,D$3,2)</f>
        <v> 3</v>
      </c>
      <c r="E114" s="2" t="str">
        <f t="shared" si="115"/>
        <v>70</v>
      </c>
      <c r="F114" s="2" t="str">
        <f t="shared" si="115"/>
        <v>67</v>
      </c>
      <c r="G114" s="2" t="str">
        <f t="shared" si="115"/>
        <v> 8</v>
      </c>
      <c r="H114" s="2" t="str">
        <f t="shared" si="115"/>
        <v>59</v>
      </c>
      <c r="I114" s="2" t="str">
        <f t="shared" si="115"/>
        <v>13</v>
      </c>
      <c r="J114" s="2" t="str">
        <f t="shared" si="115"/>
        <v>93</v>
      </c>
      <c r="K114" s="2" t="str">
        <f t="shared" si="115"/>
        <v>99</v>
      </c>
      <c r="L114" s="2" t="str">
        <f t="shared" si="115"/>
        <v>52</v>
      </c>
      <c r="M114" s="2" t="str">
        <f t="shared" si="115"/>
        <v>83</v>
      </c>
      <c r="N114" s="2" t="str">
        <f t="shared" si="4"/>
        <v>  2 68 16 39  7 77 75 64 57 47 56 30 73 62 20 82  4 31 28 81  1 19  6 76 32 </v>
      </c>
      <c r="O114" s="3">
        <f t="shared" si="5"/>
        <v>76</v>
      </c>
      <c r="P114" s="3">
        <f t="shared" si="6"/>
        <v>76</v>
      </c>
      <c r="Q114" s="3">
        <f t="shared" si="7"/>
        <v>0</v>
      </c>
      <c r="R114" s="2"/>
      <c r="S114" s="2"/>
      <c r="T114" s="2"/>
      <c r="U114" s="2"/>
      <c r="V114" s="2"/>
      <c r="W114" s="2"/>
      <c r="X114" s="2"/>
    </row>
    <row r="115">
      <c r="A115" s="2" t="s">
        <v>120</v>
      </c>
      <c r="B115" s="2" t="str">
        <f>IFERROR(__xludf.DUMMYFUNCTION("SPLIT(INDEX(SPLIT(A115&amp;"" "","":""),,2),""|"")")," 44 11 15 95 36 88 31 46 28 40 ")</f>
        <v> 44 11 15 95 36 88 31 46 28 40 </v>
      </c>
      <c r="C115" s="2" t="str">
        <f>IFERROR(__xludf.DUMMYFUNCTION("""COMPUTED_VALUE""")," 15 88 39  6 80 35 24 28 86 40 97 73 44 19 95 75 31 36 56 79 46 81 11 84 78 ")</f>
        <v> 15 88 39  6 80 35 24 28 86 40 97 73 44 19 95 75 31 36 56 79 46 81 11 84 78 </v>
      </c>
      <c r="D115" s="2" t="str">
        <f t="shared" ref="D115:M115" si="116">MID($B115,D$3,2)</f>
        <v>44</v>
      </c>
      <c r="E115" s="2" t="str">
        <f t="shared" si="116"/>
        <v>11</v>
      </c>
      <c r="F115" s="2" t="str">
        <f t="shared" si="116"/>
        <v>15</v>
      </c>
      <c r="G115" s="2" t="str">
        <f t="shared" si="116"/>
        <v>95</v>
      </c>
      <c r="H115" s="2" t="str">
        <f t="shared" si="116"/>
        <v>36</v>
      </c>
      <c r="I115" s="2" t="str">
        <f t="shared" si="116"/>
        <v>88</v>
      </c>
      <c r="J115" s="2" t="str">
        <f t="shared" si="116"/>
        <v>31</v>
      </c>
      <c r="K115" s="2" t="str">
        <f t="shared" si="116"/>
        <v>46</v>
      </c>
      <c r="L115" s="2" t="str">
        <f t="shared" si="116"/>
        <v>28</v>
      </c>
      <c r="M115" s="2" t="str">
        <f t="shared" si="116"/>
        <v>40</v>
      </c>
      <c r="N115" s="2" t="str">
        <f t="shared" si="4"/>
        <v>   39  6 80 35 24  86  97 73  19  75   56 79  81  84 78 </v>
      </c>
      <c r="O115" s="3">
        <f t="shared" si="5"/>
        <v>56</v>
      </c>
      <c r="P115" s="3">
        <f t="shared" si="6"/>
        <v>76</v>
      </c>
      <c r="Q115" s="3">
        <f t="shared" si="7"/>
        <v>512</v>
      </c>
      <c r="R115" s="2"/>
      <c r="S115" s="2"/>
      <c r="T115" s="2"/>
      <c r="U115" s="2"/>
      <c r="V115" s="2"/>
      <c r="W115" s="2"/>
      <c r="X115" s="2"/>
    </row>
    <row r="116">
      <c r="A116" s="2" t="s">
        <v>121</v>
      </c>
      <c r="B116" s="2" t="str">
        <f>IFERROR(__xludf.DUMMYFUNCTION("SPLIT(INDEX(SPLIT(A116&amp;"" "","":""),,2),""|"")")," 99 27 74 32 44 63 35  4 85  1 ")</f>
        <v> 99 27 74 32 44 63 35  4 85  1 </v>
      </c>
      <c r="C116" s="2" t="str">
        <f>IFERROR(__xludf.DUMMYFUNCTION("""COMPUTED_VALUE""")," 12  4 44 88 70 53 16 35 77 58 10 24 38 47 80 25 32 89 27  1  9 74 45 86 94 ")</f>
        <v> 12  4 44 88 70 53 16 35 77 58 10 24 38 47 80 25 32 89 27  1  9 74 45 86 94 </v>
      </c>
      <c r="D116" s="2" t="str">
        <f t="shared" ref="D116:M116" si="117">MID($B116,D$3,2)</f>
        <v>99</v>
      </c>
      <c r="E116" s="2" t="str">
        <f t="shared" si="117"/>
        <v>27</v>
      </c>
      <c r="F116" s="2" t="str">
        <f t="shared" si="117"/>
        <v>74</v>
      </c>
      <c r="G116" s="2" t="str">
        <f t="shared" si="117"/>
        <v>32</v>
      </c>
      <c r="H116" s="2" t="str">
        <f t="shared" si="117"/>
        <v>44</v>
      </c>
      <c r="I116" s="2" t="str">
        <f t="shared" si="117"/>
        <v>63</v>
      </c>
      <c r="J116" s="2" t="str">
        <f t="shared" si="117"/>
        <v>35</v>
      </c>
      <c r="K116" s="2" t="str">
        <f t="shared" si="117"/>
        <v> 4</v>
      </c>
      <c r="L116" s="2" t="str">
        <f t="shared" si="117"/>
        <v>85</v>
      </c>
      <c r="M116" s="2" t="str">
        <f t="shared" si="117"/>
        <v> 1</v>
      </c>
      <c r="N116" s="2" t="str">
        <f t="shared" si="4"/>
        <v> 12   88 70 53 16  77 58 10 24 38 47 80 25  89    9  45 86 94 </v>
      </c>
      <c r="O116" s="3">
        <f t="shared" si="5"/>
        <v>62</v>
      </c>
      <c r="P116" s="3">
        <f t="shared" si="6"/>
        <v>76</v>
      </c>
      <c r="Q116" s="3">
        <f t="shared" si="7"/>
        <v>64</v>
      </c>
      <c r="R116" s="2"/>
      <c r="S116" s="2"/>
      <c r="T116" s="2"/>
      <c r="U116" s="2"/>
      <c r="V116" s="2"/>
      <c r="W116" s="2"/>
      <c r="X116" s="2"/>
    </row>
    <row r="117">
      <c r="A117" s="2" t="s">
        <v>122</v>
      </c>
      <c r="B117" s="2" t="str">
        <f>IFERROR(__xludf.DUMMYFUNCTION("SPLIT(INDEX(SPLIT(A117&amp;"" "","":""),,2),""|"")")," 87  8 79 59 40 56 80 82 67 44 ")</f>
        <v> 87  8 79 59 40 56 80 82 67 44 </v>
      </c>
      <c r="C117" s="2" t="str">
        <f>IFERROR(__xludf.DUMMYFUNCTION("""COMPUTED_VALUE"""),"  8 65 57 75 81 29 89 60 72 17 67 34 37 47 90 97 83  2 99 28 55 58 80 22 98 ")</f>
        <v>  8 65 57 75 81 29 89 60 72 17 67 34 37 47 90 97 83  2 99 28 55 58 80 22 98 </v>
      </c>
      <c r="D117" s="2" t="str">
        <f t="shared" ref="D117:M117" si="118">MID($B117,D$3,2)</f>
        <v>87</v>
      </c>
      <c r="E117" s="2" t="str">
        <f t="shared" si="118"/>
        <v> 8</v>
      </c>
      <c r="F117" s="2" t="str">
        <f t="shared" si="118"/>
        <v>79</v>
      </c>
      <c r="G117" s="2" t="str">
        <f t="shared" si="118"/>
        <v>59</v>
      </c>
      <c r="H117" s="2" t="str">
        <f t="shared" si="118"/>
        <v>40</v>
      </c>
      <c r="I117" s="2" t="str">
        <f t="shared" si="118"/>
        <v>56</v>
      </c>
      <c r="J117" s="2" t="str">
        <f t="shared" si="118"/>
        <v>80</v>
      </c>
      <c r="K117" s="2" t="str">
        <f t="shared" si="118"/>
        <v>82</v>
      </c>
      <c r="L117" s="2" t="str">
        <f t="shared" si="118"/>
        <v>67</v>
      </c>
      <c r="M117" s="2" t="str">
        <f t="shared" si="118"/>
        <v>44</v>
      </c>
      <c r="N117" s="2" t="str">
        <f t="shared" si="4"/>
        <v>  65 57 75 81 29 89 60 72 17  34 37 47 90 97 83  2 99 28 55 58  22 98 </v>
      </c>
      <c r="O117" s="3">
        <f t="shared" si="5"/>
        <v>70</v>
      </c>
      <c r="P117" s="3">
        <f t="shared" si="6"/>
        <v>76</v>
      </c>
      <c r="Q117" s="3">
        <f t="shared" si="7"/>
        <v>4</v>
      </c>
      <c r="R117" s="2"/>
      <c r="S117" s="2"/>
      <c r="T117" s="2"/>
      <c r="U117" s="2"/>
      <c r="V117" s="2"/>
      <c r="W117" s="2"/>
      <c r="X117" s="2"/>
    </row>
    <row r="118">
      <c r="A118" s="2" t="s">
        <v>123</v>
      </c>
      <c r="B118" s="2" t="str">
        <f>IFERROR(__xludf.DUMMYFUNCTION("SPLIT(INDEX(SPLIT(A118&amp;"" "","":""),,2),""|"")")," 78 44 69 83 34 39 58 26 87 53 ")</f>
        <v> 78 44 69 83 34 39 58 26 87 53 </v>
      </c>
      <c r="C118" s="2" t="str">
        <f>IFERROR(__xludf.DUMMYFUNCTION("""COMPUTED_VALUE""")," 37 84  4 34 41 81 35 49 79 85 66 31 48 58  5 96 91 43 82  8 73 77 14 27 53 ")</f>
        <v> 37 84  4 34 41 81 35 49 79 85 66 31 48 58  5 96 91 43 82  8 73 77 14 27 53 </v>
      </c>
      <c r="D118" s="2" t="str">
        <f t="shared" ref="D118:M118" si="119">MID($B118,D$3,2)</f>
        <v>78</v>
      </c>
      <c r="E118" s="2" t="str">
        <f t="shared" si="119"/>
        <v>44</v>
      </c>
      <c r="F118" s="2" t="str">
        <f t="shared" si="119"/>
        <v>69</v>
      </c>
      <c r="G118" s="2" t="str">
        <f t="shared" si="119"/>
        <v>83</v>
      </c>
      <c r="H118" s="2" t="str">
        <f t="shared" si="119"/>
        <v>34</v>
      </c>
      <c r="I118" s="2" t="str">
        <f t="shared" si="119"/>
        <v>39</v>
      </c>
      <c r="J118" s="2" t="str">
        <f t="shared" si="119"/>
        <v>58</v>
      </c>
      <c r="K118" s="2" t="str">
        <f t="shared" si="119"/>
        <v>26</v>
      </c>
      <c r="L118" s="2" t="str">
        <f t="shared" si="119"/>
        <v>87</v>
      </c>
      <c r="M118" s="2" t="str">
        <f t="shared" si="119"/>
        <v>53</v>
      </c>
      <c r="N118" s="2" t="str">
        <f t="shared" si="4"/>
        <v> 37 84  4  41 81 35 49 79 85 66 31 48   5 96 91 43 82  8 73 77 14 27  </v>
      </c>
      <c r="O118" s="3">
        <f t="shared" si="5"/>
        <v>70</v>
      </c>
      <c r="P118" s="3">
        <f t="shared" si="6"/>
        <v>76</v>
      </c>
      <c r="Q118" s="3">
        <f t="shared" si="7"/>
        <v>4</v>
      </c>
      <c r="R118" s="2"/>
      <c r="S118" s="2"/>
      <c r="T118" s="2"/>
      <c r="U118" s="2"/>
      <c r="V118" s="2"/>
      <c r="W118" s="2"/>
      <c r="X118" s="2"/>
    </row>
    <row r="119">
      <c r="A119" s="2" t="s">
        <v>124</v>
      </c>
      <c r="B119" s="2" t="str">
        <f>IFERROR(__xludf.DUMMYFUNCTION("SPLIT(INDEX(SPLIT(A119&amp;"" "","":""),,2),""|"")")," 89 80 32 56 85 75 63 21 38 64 ")</f>
        <v> 89 80 32 56 85 75 63 21 38 64 </v>
      </c>
      <c r="C119" s="2" t="str">
        <f>IFERROR(__xludf.DUMMYFUNCTION("""COMPUTED_VALUE""")," 38 85  4 71 56 89 24 98 32 47 93 40 80 33 21 96 64 63 75 62  9 44 67 86 91 ")</f>
        <v> 38 85  4 71 56 89 24 98 32 47 93 40 80 33 21 96 64 63 75 62  9 44 67 86 91 </v>
      </c>
      <c r="D119" s="2" t="str">
        <f t="shared" ref="D119:M119" si="120">MID($B119,D$3,2)</f>
        <v>89</v>
      </c>
      <c r="E119" s="2" t="str">
        <f t="shared" si="120"/>
        <v>80</v>
      </c>
      <c r="F119" s="2" t="str">
        <f t="shared" si="120"/>
        <v>32</v>
      </c>
      <c r="G119" s="2" t="str">
        <f t="shared" si="120"/>
        <v>56</v>
      </c>
      <c r="H119" s="2" t="str">
        <f t="shared" si="120"/>
        <v>85</v>
      </c>
      <c r="I119" s="2" t="str">
        <f t="shared" si="120"/>
        <v>75</v>
      </c>
      <c r="J119" s="2" t="str">
        <f t="shared" si="120"/>
        <v>63</v>
      </c>
      <c r="K119" s="2" t="str">
        <f t="shared" si="120"/>
        <v>21</v>
      </c>
      <c r="L119" s="2" t="str">
        <f t="shared" si="120"/>
        <v>38</v>
      </c>
      <c r="M119" s="2" t="str">
        <f t="shared" si="120"/>
        <v>64</v>
      </c>
      <c r="N119" s="2" t="str">
        <f t="shared" si="4"/>
        <v>    4 71   24 98  47 93 40  33  96    62  9 44 67 86 91 </v>
      </c>
      <c r="O119" s="3">
        <f t="shared" si="5"/>
        <v>56</v>
      </c>
      <c r="P119" s="3">
        <f t="shared" si="6"/>
        <v>76</v>
      </c>
      <c r="Q119" s="3">
        <f t="shared" si="7"/>
        <v>512</v>
      </c>
      <c r="R119" s="2"/>
      <c r="S119" s="2"/>
      <c r="T119" s="2"/>
      <c r="U119" s="2"/>
      <c r="V119" s="2"/>
      <c r="W119" s="2"/>
      <c r="X119" s="2"/>
    </row>
    <row r="120">
      <c r="A120" s="2" t="s">
        <v>125</v>
      </c>
      <c r="B120" s="2" t="str">
        <f>IFERROR(__xludf.DUMMYFUNCTION("SPLIT(INDEX(SPLIT(A120&amp;"" "","":""),,2),""|"")")," 66  5 23 29 97 58 20 48 30 80 ")</f>
        <v> 66  5 23 29 97 58 20 48 30 80 </v>
      </c>
      <c r="C120" s="2" t="str">
        <f>IFERROR(__xludf.DUMMYFUNCTION("""COMPUTED_VALUE""")," 10 78 29 25 66 87 43  5 76 88 99 28 48 97 26 80 20 58 86  6 23 67 21 30 79 ")</f>
        <v> 10 78 29 25 66 87 43  5 76 88 99 28 48 97 26 80 20 58 86  6 23 67 21 30 79 </v>
      </c>
      <c r="D120" s="2" t="str">
        <f t="shared" ref="D120:M120" si="121">MID($B120,D$3,2)</f>
        <v>66</v>
      </c>
      <c r="E120" s="2" t="str">
        <f t="shared" si="121"/>
        <v> 5</v>
      </c>
      <c r="F120" s="2" t="str">
        <f t="shared" si="121"/>
        <v>23</v>
      </c>
      <c r="G120" s="2" t="str">
        <f t="shared" si="121"/>
        <v>29</v>
      </c>
      <c r="H120" s="2" t="str">
        <f t="shared" si="121"/>
        <v>97</v>
      </c>
      <c r="I120" s="2" t="str">
        <f t="shared" si="121"/>
        <v>58</v>
      </c>
      <c r="J120" s="2" t="str">
        <f t="shared" si="121"/>
        <v>20</v>
      </c>
      <c r="K120" s="2" t="str">
        <f t="shared" si="121"/>
        <v>48</v>
      </c>
      <c r="L120" s="2" t="str">
        <f t="shared" si="121"/>
        <v>30</v>
      </c>
      <c r="M120" s="2" t="str">
        <f t="shared" si="121"/>
        <v>80</v>
      </c>
      <c r="N120" s="2" t="str">
        <f t="shared" si="4"/>
        <v> 10 78  25  87 43  76 88 99 28   26    86  6  67 21  79 </v>
      </c>
      <c r="O120" s="3">
        <f t="shared" si="5"/>
        <v>56</v>
      </c>
      <c r="P120" s="3">
        <f t="shared" si="6"/>
        <v>76</v>
      </c>
      <c r="Q120" s="3">
        <f t="shared" si="7"/>
        <v>512</v>
      </c>
      <c r="R120" s="2"/>
      <c r="S120" s="2"/>
      <c r="T120" s="2"/>
      <c r="U120" s="2"/>
      <c r="V120" s="2"/>
      <c r="W120" s="2"/>
      <c r="X120" s="2"/>
    </row>
    <row r="121">
      <c r="A121" s="2" t="s">
        <v>126</v>
      </c>
      <c r="B121" s="2" t="str">
        <f>IFERROR(__xludf.DUMMYFUNCTION("SPLIT(INDEX(SPLIT(A121&amp;"" "","":""),,2),""|"")")," 86 99 26  3 44 75 91 62 48 96 ")</f>
        <v> 86 99 26  3 44 75 91 62 48 96 </v>
      </c>
      <c r="C121" s="2" t="str">
        <f>IFERROR(__xludf.DUMMYFUNCTION("""COMPUTED_VALUE""")," 36  3 19 44  5 33 57 86 26 13 98 68 91 99 48 56 62 96 60 94 30 58  4 40 75 ")</f>
        <v> 36  3 19 44  5 33 57 86 26 13 98 68 91 99 48 56 62 96 60 94 30 58  4 40 75 </v>
      </c>
      <c r="D121" s="2" t="str">
        <f t="shared" ref="D121:M121" si="122">MID($B121,D$3,2)</f>
        <v>86</v>
      </c>
      <c r="E121" s="2" t="str">
        <f t="shared" si="122"/>
        <v>99</v>
      </c>
      <c r="F121" s="2" t="str">
        <f t="shared" si="122"/>
        <v>26</v>
      </c>
      <c r="G121" s="2" t="str">
        <f t="shared" si="122"/>
        <v> 3</v>
      </c>
      <c r="H121" s="2" t="str">
        <f t="shared" si="122"/>
        <v>44</v>
      </c>
      <c r="I121" s="2" t="str">
        <f t="shared" si="122"/>
        <v>75</v>
      </c>
      <c r="J121" s="2" t="str">
        <f t="shared" si="122"/>
        <v>91</v>
      </c>
      <c r="K121" s="2" t="str">
        <f t="shared" si="122"/>
        <v>62</v>
      </c>
      <c r="L121" s="2" t="str">
        <f t="shared" si="122"/>
        <v>48</v>
      </c>
      <c r="M121" s="2" t="str">
        <f t="shared" si="122"/>
        <v>96</v>
      </c>
      <c r="N121" s="2" t="str">
        <f t="shared" si="4"/>
        <v> 36  19   5 33 57   13 98 68    56   60 94 30 58  4 40  </v>
      </c>
      <c r="O121" s="3">
        <f t="shared" si="5"/>
        <v>56</v>
      </c>
      <c r="P121" s="3">
        <f t="shared" si="6"/>
        <v>76</v>
      </c>
      <c r="Q121" s="3">
        <f t="shared" si="7"/>
        <v>512</v>
      </c>
      <c r="R121" s="2"/>
      <c r="S121" s="2"/>
      <c r="T121" s="2"/>
      <c r="U121" s="2"/>
      <c r="V121" s="2"/>
      <c r="W121" s="2"/>
      <c r="X121" s="2"/>
    </row>
    <row r="122">
      <c r="A122" s="2" t="s">
        <v>127</v>
      </c>
      <c r="B122" s="2" t="str">
        <f>IFERROR(__xludf.DUMMYFUNCTION("SPLIT(INDEX(SPLIT(A122&amp;"" "","":""),,2),""|"")")," 46 53 84 64 52 36 43  5 51 72 ")</f>
        <v> 46 53 84 64 52 36 43  5 51 72 </v>
      </c>
      <c r="C122" s="2" t="str">
        <f>IFERROR(__xludf.DUMMYFUNCTION("""COMPUTED_VALUE""")," 27 40 82 65 34 31 61 88 68 45 78 36 96  8 74 58 81 90 18 98 51 77 73 25 66 ")</f>
        <v> 27 40 82 65 34 31 61 88 68 45 78 36 96  8 74 58 81 90 18 98 51 77 73 25 66 </v>
      </c>
      <c r="D122" s="2" t="str">
        <f t="shared" ref="D122:M122" si="123">MID($B122,D$3,2)</f>
        <v>46</v>
      </c>
      <c r="E122" s="2" t="str">
        <f t="shared" si="123"/>
        <v>53</v>
      </c>
      <c r="F122" s="2" t="str">
        <f t="shared" si="123"/>
        <v>84</v>
      </c>
      <c r="G122" s="2" t="str">
        <f t="shared" si="123"/>
        <v>64</v>
      </c>
      <c r="H122" s="2" t="str">
        <f t="shared" si="123"/>
        <v>52</v>
      </c>
      <c r="I122" s="2" t="str">
        <f t="shared" si="123"/>
        <v>36</v>
      </c>
      <c r="J122" s="2" t="str">
        <f t="shared" si="123"/>
        <v>43</v>
      </c>
      <c r="K122" s="2" t="str">
        <f t="shared" si="123"/>
        <v> 5</v>
      </c>
      <c r="L122" s="2" t="str">
        <f t="shared" si="123"/>
        <v>51</v>
      </c>
      <c r="M122" s="2" t="str">
        <f t="shared" si="123"/>
        <v>72</v>
      </c>
      <c r="N122" s="2" t="str">
        <f t="shared" si="4"/>
        <v> 27 40 82 65 34 31 61 88 68 45 78  96  8 74 58 81 90 18 98  77 73 25 66 </v>
      </c>
      <c r="O122" s="3">
        <f t="shared" si="5"/>
        <v>72</v>
      </c>
      <c r="P122" s="3">
        <f t="shared" si="6"/>
        <v>76</v>
      </c>
      <c r="Q122" s="3">
        <f t="shared" si="7"/>
        <v>2</v>
      </c>
      <c r="R122" s="2"/>
      <c r="S122" s="2"/>
      <c r="T122" s="2"/>
      <c r="U122" s="2"/>
      <c r="V122" s="2"/>
      <c r="W122" s="2"/>
      <c r="X122" s="2"/>
    </row>
    <row r="123">
      <c r="A123" s="2" t="s">
        <v>128</v>
      </c>
      <c r="B123" s="2" t="str">
        <f>IFERROR(__xludf.DUMMYFUNCTION("SPLIT(INDEX(SPLIT(A123&amp;"" "","":""),,2),""|"")")," 66 96 72 55 62 52 45 41 85 53 ")</f>
        <v> 66 96 72 55 62 52 45 41 85 53 </v>
      </c>
      <c r="C123" s="2" t="str">
        <f>IFERROR(__xludf.DUMMYFUNCTION("""COMPUTED_VALUE""")," 26 72 78 97 87 31 42 76 70 35 30 91 88 17 32 64 92 12 46 38 50 59 34 15 71 ")</f>
        <v> 26 72 78 97 87 31 42 76 70 35 30 91 88 17 32 64 92 12 46 38 50 59 34 15 71 </v>
      </c>
      <c r="D123" s="2" t="str">
        <f t="shared" ref="D123:M123" si="124">MID($B123,D$3,2)</f>
        <v>66</v>
      </c>
      <c r="E123" s="2" t="str">
        <f t="shared" si="124"/>
        <v>96</v>
      </c>
      <c r="F123" s="2" t="str">
        <f t="shared" si="124"/>
        <v>72</v>
      </c>
      <c r="G123" s="2" t="str">
        <f t="shared" si="124"/>
        <v>55</v>
      </c>
      <c r="H123" s="2" t="str">
        <f t="shared" si="124"/>
        <v>62</v>
      </c>
      <c r="I123" s="2" t="str">
        <f t="shared" si="124"/>
        <v>52</v>
      </c>
      <c r="J123" s="2" t="str">
        <f t="shared" si="124"/>
        <v>45</v>
      </c>
      <c r="K123" s="2" t="str">
        <f t="shared" si="124"/>
        <v>41</v>
      </c>
      <c r="L123" s="2" t="str">
        <f t="shared" si="124"/>
        <v>85</v>
      </c>
      <c r="M123" s="2" t="str">
        <f t="shared" si="124"/>
        <v>53</v>
      </c>
      <c r="N123" s="2" t="str">
        <f t="shared" si="4"/>
        <v> 26  78 97 87 31 42 76 70 35 30 91 88 17 32 64 92 12 46 38 50 59 34 15 71 </v>
      </c>
      <c r="O123" s="3">
        <f t="shared" si="5"/>
        <v>74</v>
      </c>
      <c r="P123" s="3">
        <f t="shared" si="6"/>
        <v>76</v>
      </c>
      <c r="Q123" s="3">
        <f t="shared" si="7"/>
        <v>1</v>
      </c>
      <c r="R123" s="2"/>
      <c r="S123" s="2"/>
      <c r="T123" s="2"/>
      <c r="U123" s="2"/>
      <c r="V123" s="2"/>
      <c r="W123" s="2"/>
      <c r="X123" s="2"/>
    </row>
    <row r="124">
      <c r="A124" s="2" t="s">
        <v>129</v>
      </c>
      <c r="B124" s="2" t="str">
        <f>IFERROR(__xludf.DUMMYFUNCTION("SPLIT(INDEX(SPLIT(A124&amp;"" "","":""),,2),""|"")")," 74 13 12 21  4  9 27 79 85 84 ")</f>
        <v> 74 13 12 21  4  9 27 79 85 84 </v>
      </c>
      <c r="C124" s="2" t="str">
        <f>IFERROR(__xludf.DUMMYFUNCTION("""COMPUTED_VALUE"""),"  9 88 55 15 51 22 94 47 59 53 93 65 92 80  1 67 10 28 98  8 18 56 81 31 14 ")</f>
        <v>  9 88 55 15 51 22 94 47 59 53 93 65 92 80  1 67 10 28 98  8 18 56 81 31 14 </v>
      </c>
      <c r="D124" s="2" t="str">
        <f t="shared" ref="D124:M124" si="125">MID($B124,D$3,2)</f>
        <v>74</v>
      </c>
      <c r="E124" s="2" t="str">
        <f t="shared" si="125"/>
        <v>13</v>
      </c>
      <c r="F124" s="2" t="str">
        <f t="shared" si="125"/>
        <v>12</v>
      </c>
      <c r="G124" s="2" t="str">
        <f t="shared" si="125"/>
        <v>21</v>
      </c>
      <c r="H124" s="2" t="str">
        <f t="shared" si="125"/>
        <v> 4</v>
      </c>
      <c r="I124" s="2" t="str">
        <f t="shared" si="125"/>
        <v> 9</v>
      </c>
      <c r="J124" s="2" t="str">
        <f t="shared" si="125"/>
        <v>27</v>
      </c>
      <c r="K124" s="2" t="str">
        <f t="shared" si="125"/>
        <v>79</v>
      </c>
      <c r="L124" s="2" t="str">
        <f t="shared" si="125"/>
        <v>85</v>
      </c>
      <c r="M124" s="2" t="str">
        <f t="shared" si="125"/>
        <v>84</v>
      </c>
      <c r="N124" s="2" t="str">
        <f t="shared" si="4"/>
        <v>  88 55 15 51 22 94 47 59 53 93 65 92 80  1 67 10 28 98  8 18 56 81 31 14 </v>
      </c>
      <c r="O124" s="3">
        <f t="shared" si="5"/>
        <v>74</v>
      </c>
      <c r="P124" s="3">
        <f t="shared" si="6"/>
        <v>76</v>
      </c>
      <c r="Q124" s="3">
        <f t="shared" si="7"/>
        <v>1</v>
      </c>
      <c r="R124" s="2"/>
      <c r="S124" s="2"/>
      <c r="T124" s="2"/>
      <c r="U124" s="2"/>
      <c r="V124" s="2"/>
      <c r="W124" s="2"/>
      <c r="X124" s="2"/>
    </row>
    <row r="125">
      <c r="A125" s="2" t="s">
        <v>130</v>
      </c>
      <c r="B125" s="2" t="str">
        <f>IFERROR(__xludf.DUMMYFUNCTION("SPLIT(INDEX(SPLIT(A125&amp;"" "","":""),,2),""|"")")," 24 57 86 44  5 37 11 17 34 49 ")</f>
        <v> 24 57 86 44  5 37 11 17 34 49 </v>
      </c>
      <c r="C125" s="2" t="str">
        <f>IFERROR(__xludf.DUMMYFUNCTION("""COMPUTED_VALUE"""),"  3 69 98 29 21 64 74 28 68  4 79  7 30 65 18 83 54  6 16 40 23 25 60 48 17 ")</f>
        <v>  3 69 98 29 21 64 74 28 68  4 79  7 30 65 18 83 54  6 16 40 23 25 60 48 17 </v>
      </c>
      <c r="D125" s="2" t="str">
        <f t="shared" ref="D125:M125" si="126">MID($B125,D$3,2)</f>
        <v>24</v>
      </c>
      <c r="E125" s="2" t="str">
        <f t="shared" si="126"/>
        <v>57</v>
      </c>
      <c r="F125" s="2" t="str">
        <f t="shared" si="126"/>
        <v>86</v>
      </c>
      <c r="G125" s="2" t="str">
        <f t="shared" si="126"/>
        <v>44</v>
      </c>
      <c r="H125" s="2" t="str">
        <f t="shared" si="126"/>
        <v> 5</v>
      </c>
      <c r="I125" s="2" t="str">
        <f t="shared" si="126"/>
        <v>37</v>
      </c>
      <c r="J125" s="2" t="str">
        <f t="shared" si="126"/>
        <v>11</v>
      </c>
      <c r="K125" s="2" t="str">
        <f t="shared" si="126"/>
        <v>17</v>
      </c>
      <c r="L125" s="2" t="str">
        <f t="shared" si="126"/>
        <v>34</v>
      </c>
      <c r="M125" s="2" t="str">
        <f t="shared" si="126"/>
        <v>49</v>
      </c>
      <c r="N125" s="2" t="str">
        <f t="shared" si="4"/>
        <v>  3 69 98 29 21 64 74 28 68  4 79  7 30 65 18 83 54  6 16 40 23 25 60 48  </v>
      </c>
      <c r="O125" s="3">
        <f t="shared" si="5"/>
        <v>74</v>
      </c>
      <c r="P125" s="3">
        <f t="shared" si="6"/>
        <v>76</v>
      </c>
      <c r="Q125" s="3">
        <f t="shared" si="7"/>
        <v>1</v>
      </c>
      <c r="R125" s="2"/>
      <c r="S125" s="2"/>
      <c r="T125" s="2"/>
      <c r="U125" s="2"/>
      <c r="V125" s="2"/>
      <c r="W125" s="2"/>
      <c r="X125" s="2"/>
    </row>
    <row r="126">
      <c r="A126" s="2" t="s">
        <v>131</v>
      </c>
      <c r="B126" s="2" t="str">
        <f>IFERROR(__xludf.DUMMYFUNCTION("SPLIT(INDEX(SPLIT(A126&amp;"" "","":""),,2),""|"")")," 98 35 60 50 21 20 18 84 76 15 ")</f>
        <v> 98 35 60 50 21 20 18 84 76 15 </v>
      </c>
      <c r="C126" s="2" t="str">
        <f>IFERROR(__xludf.DUMMYFUNCTION("""COMPUTED_VALUE"""),"  6 81 29 14 15 68 45 75 43 33 31 54 35 34 98 27 63 49 87 18 20 19 28 84  2 ")</f>
        <v>  6 81 29 14 15 68 45 75 43 33 31 54 35 34 98 27 63 49 87 18 20 19 28 84  2 </v>
      </c>
      <c r="D126" s="2" t="str">
        <f t="shared" ref="D126:M126" si="127">MID($B126,D$3,2)</f>
        <v>98</v>
      </c>
      <c r="E126" s="2" t="str">
        <f t="shared" si="127"/>
        <v>35</v>
      </c>
      <c r="F126" s="2" t="str">
        <f t="shared" si="127"/>
        <v>60</v>
      </c>
      <c r="G126" s="2" t="str">
        <f t="shared" si="127"/>
        <v>50</v>
      </c>
      <c r="H126" s="2" t="str">
        <f t="shared" si="127"/>
        <v>21</v>
      </c>
      <c r="I126" s="2" t="str">
        <f t="shared" si="127"/>
        <v>20</v>
      </c>
      <c r="J126" s="2" t="str">
        <f t="shared" si="127"/>
        <v>18</v>
      </c>
      <c r="K126" s="2" t="str">
        <f t="shared" si="127"/>
        <v>84</v>
      </c>
      <c r="L126" s="2" t="str">
        <f t="shared" si="127"/>
        <v>76</v>
      </c>
      <c r="M126" s="2" t="str">
        <f t="shared" si="127"/>
        <v>15</v>
      </c>
      <c r="N126" s="2" t="str">
        <f t="shared" si="4"/>
        <v>  6 81 29 14  68 45 75 43 33 31 54  34  27 63 49 87   19 28   2 </v>
      </c>
      <c r="O126" s="3">
        <f t="shared" si="5"/>
        <v>64</v>
      </c>
      <c r="P126" s="3">
        <f t="shared" si="6"/>
        <v>76</v>
      </c>
      <c r="Q126" s="3">
        <f t="shared" si="7"/>
        <v>32</v>
      </c>
      <c r="R126" s="2"/>
      <c r="S126" s="2"/>
      <c r="T126" s="2"/>
      <c r="U126" s="2"/>
      <c r="V126" s="2"/>
      <c r="W126" s="2"/>
      <c r="X126" s="2"/>
    </row>
    <row r="127">
      <c r="A127" s="2" t="s">
        <v>132</v>
      </c>
      <c r="B127" s="2" t="str">
        <f>IFERROR(__xludf.DUMMYFUNCTION("SPLIT(INDEX(SPLIT(A127&amp;"" "","":""),,2),""|"")")," 10 84 46  7 71  9 68 40 88 81 ")</f>
        <v> 10 84 46  7 71  9 68 40 88 81 </v>
      </c>
      <c r="C127" s="2" t="str">
        <f>IFERROR(__xludf.DUMMYFUNCTION("""COMPUTED_VALUE""")," 30 74 72 23 25 71 16 56 85 50 15 11 89 67  5  3 59 81 51 47 26 70 73 61 46 ")</f>
        <v> 30 74 72 23 25 71 16 56 85 50 15 11 89 67  5  3 59 81 51 47 26 70 73 61 46 </v>
      </c>
      <c r="D127" s="2" t="str">
        <f t="shared" ref="D127:M127" si="128">MID($B127,D$3,2)</f>
        <v>10</v>
      </c>
      <c r="E127" s="2" t="str">
        <f t="shared" si="128"/>
        <v>84</v>
      </c>
      <c r="F127" s="2" t="str">
        <f t="shared" si="128"/>
        <v>46</v>
      </c>
      <c r="G127" s="2" t="str">
        <f t="shared" si="128"/>
        <v> 7</v>
      </c>
      <c r="H127" s="2" t="str">
        <f t="shared" si="128"/>
        <v>71</v>
      </c>
      <c r="I127" s="2" t="str">
        <f t="shared" si="128"/>
        <v> 9</v>
      </c>
      <c r="J127" s="2" t="str">
        <f t="shared" si="128"/>
        <v>68</v>
      </c>
      <c r="K127" s="2" t="str">
        <f t="shared" si="128"/>
        <v>40</v>
      </c>
      <c r="L127" s="2" t="str">
        <f t="shared" si="128"/>
        <v>88</v>
      </c>
      <c r="M127" s="2" t="str">
        <f t="shared" si="128"/>
        <v>81</v>
      </c>
      <c r="N127" s="2" t="str">
        <f t="shared" si="4"/>
        <v> 30 74 72 23 25  16 56 85 50 15 11 89 67  5  3 59  51 47 26 70 73 61  </v>
      </c>
      <c r="O127" s="3">
        <f t="shared" si="5"/>
        <v>70</v>
      </c>
      <c r="P127" s="3">
        <f t="shared" si="6"/>
        <v>76</v>
      </c>
      <c r="Q127" s="3">
        <f t="shared" si="7"/>
        <v>4</v>
      </c>
      <c r="R127" s="2"/>
      <c r="S127" s="2"/>
      <c r="T127" s="2"/>
      <c r="U127" s="2"/>
      <c r="V127" s="2"/>
      <c r="W127" s="2"/>
      <c r="X127" s="2"/>
    </row>
    <row r="128">
      <c r="A128" s="2" t="s">
        <v>133</v>
      </c>
      <c r="B128" s="2" t="str">
        <f>IFERROR(__xludf.DUMMYFUNCTION("SPLIT(INDEX(SPLIT(A128&amp;"" "","":""),,2),""|"")")," 99 76 66 81 11 42 44 17  6 21 ")</f>
        <v> 99 76 66 81 11 42 44 17  6 21 </v>
      </c>
      <c r="C128" s="2" t="str">
        <f>IFERROR(__xludf.DUMMYFUNCTION("""COMPUTED_VALUE""")," 17 21  4 19 96 22 39 81 44  6 74 55 66 75 99 85 79 86 73 48 24 27 45 11 92 ")</f>
        <v> 17 21  4 19 96 22 39 81 44  6 74 55 66 75 99 85 79 86 73 48 24 27 45 11 92 </v>
      </c>
      <c r="D128" s="2" t="str">
        <f t="shared" ref="D128:M128" si="129">MID($B128,D$3,2)</f>
        <v>99</v>
      </c>
      <c r="E128" s="2" t="str">
        <f t="shared" si="129"/>
        <v>76</v>
      </c>
      <c r="F128" s="2" t="str">
        <f t="shared" si="129"/>
        <v>66</v>
      </c>
      <c r="G128" s="2" t="str">
        <f t="shared" si="129"/>
        <v>81</v>
      </c>
      <c r="H128" s="2" t="str">
        <f t="shared" si="129"/>
        <v>11</v>
      </c>
      <c r="I128" s="2" t="str">
        <f t="shared" si="129"/>
        <v>42</v>
      </c>
      <c r="J128" s="2" t="str">
        <f t="shared" si="129"/>
        <v>44</v>
      </c>
      <c r="K128" s="2" t="str">
        <f t="shared" si="129"/>
        <v>17</v>
      </c>
      <c r="L128" s="2" t="str">
        <f t="shared" si="129"/>
        <v> 6</v>
      </c>
      <c r="M128" s="2" t="str">
        <f t="shared" si="129"/>
        <v>21</v>
      </c>
      <c r="N128" s="2" t="str">
        <f t="shared" si="4"/>
        <v>    4 19 96 22 39    74 55  75  85 79 86 73 48 24 27 45  92 </v>
      </c>
      <c r="O128" s="3">
        <f t="shared" si="5"/>
        <v>60</v>
      </c>
      <c r="P128" s="3">
        <f t="shared" si="6"/>
        <v>76</v>
      </c>
      <c r="Q128" s="3">
        <f t="shared" si="7"/>
        <v>128</v>
      </c>
      <c r="R128" s="2"/>
      <c r="S128" s="2"/>
      <c r="T128" s="2"/>
      <c r="U128" s="2"/>
      <c r="V128" s="2"/>
      <c r="W128" s="2"/>
      <c r="X128" s="2"/>
    </row>
    <row r="129">
      <c r="A129" s="2" t="s">
        <v>134</v>
      </c>
      <c r="B129" s="2" t="str">
        <f>IFERROR(__xludf.DUMMYFUNCTION("SPLIT(INDEX(SPLIT(A129&amp;"" "","":""),,2),""|"")")," 83 64 91 54 59 73 18 20 10 53 ")</f>
        <v> 83 64 91 54 59 73 18 20 10 53 </v>
      </c>
      <c r="C129" s="2" t="str">
        <f>IFERROR(__xludf.DUMMYFUNCTION("""COMPUTED_VALUE""")," 10 83 11 37 33  4 20 42 82 78 65 26 59 49 39 86  8 40 92 76 14 68 69 63 53 ")</f>
        <v> 10 83 11 37 33  4 20 42 82 78 65 26 59 49 39 86  8 40 92 76 14 68 69 63 53 </v>
      </c>
      <c r="D129" s="2" t="str">
        <f t="shared" ref="D129:M129" si="130">MID($B129,D$3,2)</f>
        <v>83</v>
      </c>
      <c r="E129" s="2" t="str">
        <f t="shared" si="130"/>
        <v>64</v>
      </c>
      <c r="F129" s="2" t="str">
        <f t="shared" si="130"/>
        <v>91</v>
      </c>
      <c r="G129" s="2" t="str">
        <f t="shared" si="130"/>
        <v>54</v>
      </c>
      <c r="H129" s="2" t="str">
        <f t="shared" si="130"/>
        <v>59</v>
      </c>
      <c r="I129" s="2" t="str">
        <f t="shared" si="130"/>
        <v>73</v>
      </c>
      <c r="J129" s="2" t="str">
        <f t="shared" si="130"/>
        <v>18</v>
      </c>
      <c r="K129" s="2" t="str">
        <f t="shared" si="130"/>
        <v>20</v>
      </c>
      <c r="L129" s="2" t="str">
        <f t="shared" si="130"/>
        <v>10</v>
      </c>
      <c r="M129" s="2" t="str">
        <f t="shared" si="130"/>
        <v>53</v>
      </c>
      <c r="N129" s="2" t="str">
        <f t="shared" si="4"/>
        <v>   11 37 33  4  42 82 78 65 26  49 39 86  8 40 92 76 14 68 69 63  </v>
      </c>
      <c r="O129" s="3">
        <f t="shared" si="5"/>
        <v>66</v>
      </c>
      <c r="P129" s="3">
        <f t="shared" si="6"/>
        <v>76</v>
      </c>
      <c r="Q129" s="3">
        <f t="shared" si="7"/>
        <v>16</v>
      </c>
      <c r="R129" s="2"/>
      <c r="S129" s="2"/>
      <c r="T129" s="2"/>
      <c r="U129" s="2"/>
      <c r="V129" s="2"/>
      <c r="W129" s="2"/>
      <c r="X129" s="2"/>
    </row>
    <row r="130">
      <c r="A130" s="2" t="s">
        <v>135</v>
      </c>
      <c r="B130" s="2" t="str">
        <f>IFERROR(__xludf.DUMMYFUNCTION("SPLIT(INDEX(SPLIT(A130&amp;"" "","":""),,2),""|"")")," 89  8 18 80 24  7 94 31 93 54 ")</f>
        <v> 89  8 18 80 24  7 94 31 93 54 </v>
      </c>
      <c r="C130" s="2" t="str">
        <f>IFERROR(__xludf.DUMMYFUNCTION("""COMPUTED_VALUE""")," 62 75 19 89 52 31  3 36 87 35 82 80 22 25 94 97 17  8 96 59  2 10  4  1  6 ")</f>
        <v> 62 75 19 89 52 31  3 36 87 35 82 80 22 25 94 97 17  8 96 59  2 10  4  1  6 </v>
      </c>
      <c r="D130" s="2" t="str">
        <f t="shared" ref="D130:M130" si="131">MID($B130,D$3,2)</f>
        <v>89</v>
      </c>
      <c r="E130" s="2" t="str">
        <f t="shared" si="131"/>
        <v> 8</v>
      </c>
      <c r="F130" s="2" t="str">
        <f t="shared" si="131"/>
        <v>18</v>
      </c>
      <c r="G130" s="2" t="str">
        <f t="shared" si="131"/>
        <v>80</v>
      </c>
      <c r="H130" s="2" t="str">
        <f t="shared" si="131"/>
        <v>24</v>
      </c>
      <c r="I130" s="2" t="str">
        <f t="shared" si="131"/>
        <v> 7</v>
      </c>
      <c r="J130" s="2" t="str">
        <f t="shared" si="131"/>
        <v>94</v>
      </c>
      <c r="K130" s="2" t="str">
        <f t="shared" si="131"/>
        <v>31</v>
      </c>
      <c r="L130" s="2" t="str">
        <f t="shared" si="131"/>
        <v>93</v>
      </c>
      <c r="M130" s="2" t="str">
        <f t="shared" si="131"/>
        <v>54</v>
      </c>
      <c r="N130" s="2" t="str">
        <f t="shared" si="4"/>
        <v> 62 75 19  52   3 36 87 35 82  22 25  97 17  96 59  2 10  4  1  6 </v>
      </c>
      <c r="O130" s="3">
        <f t="shared" si="5"/>
        <v>66</v>
      </c>
      <c r="P130" s="3">
        <f t="shared" si="6"/>
        <v>76</v>
      </c>
      <c r="Q130" s="3">
        <f t="shared" si="7"/>
        <v>16</v>
      </c>
      <c r="R130" s="2"/>
      <c r="S130" s="2"/>
      <c r="T130" s="2"/>
      <c r="U130" s="2"/>
      <c r="V130" s="2"/>
      <c r="W130" s="2"/>
      <c r="X130" s="2"/>
    </row>
    <row r="131">
      <c r="A131" s="2" t="s">
        <v>136</v>
      </c>
      <c r="B131" s="2" t="str">
        <f>IFERROR(__xludf.DUMMYFUNCTION("SPLIT(INDEX(SPLIT(A131&amp;"" "","":""),,2),""|"")"),"  2 78 37 93 30 23 56 62 51 52 ")</f>
        <v>  2 78 37 93 30 23 56 62 51 52 </v>
      </c>
      <c r="C131" s="2" t="str">
        <f>IFERROR(__xludf.DUMMYFUNCTION("""COMPUTED_VALUE""")," 60 28 52 26 68 85  8 43 19 40  9 42 56 24 30 79 88 91 71 33 93 31 98 54 23 ")</f>
        <v> 60 28 52 26 68 85  8 43 19 40  9 42 56 24 30 79 88 91 71 33 93 31 98 54 23 </v>
      </c>
      <c r="D131" s="2" t="str">
        <f t="shared" ref="D131:M131" si="132">MID($B131,D$3,2)</f>
        <v> 2</v>
      </c>
      <c r="E131" s="2" t="str">
        <f t="shared" si="132"/>
        <v>78</v>
      </c>
      <c r="F131" s="2" t="str">
        <f t="shared" si="132"/>
        <v>37</v>
      </c>
      <c r="G131" s="2" t="str">
        <f t="shared" si="132"/>
        <v>93</v>
      </c>
      <c r="H131" s="2" t="str">
        <f t="shared" si="132"/>
        <v>30</v>
      </c>
      <c r="I131" s="2" t="str">
        <f t="shared" si="132"/>
        <v>23</v>
      </c>
      <c r="J131" s="2" t="str">
        <f t="shared" si="132"/>
        <v>56</v>
      </c>
      <c r="K131" s="2" t="str">
        <f t="shared" si="132"/>
        <v>62</v>
      </c>
      <c r="L131" s="2" t="str">
        <f t="shared" si="132"/>
        <v>51</v>
      </c>
      <c r="M131" s="2" t="str">
        <f t="shared" si="132"/>
        <v>52</v>
      </c>
      <c r="N131" s="2" t="str">
        <f t="shared" si="4"/>
        <v> 60 28  26 68 85  8 43 19 40  9 42  24  79 88 91 71 33  31 98 54  </v>
      </c>
      <c r="O131" s="3">
        <f t="shared" si="5"/>
        <v>66</v>
      </c>
      <c r="P131" s="3">
        <f t="shared" si="6"/>
        <v>76</v>
      </c>
      <c r="Q131" s="3">
        <f t="shared" si="7"/>
        <v>16</v>
      </c>
      <c r="R131" s="2"/>
      <c r="S131" s="2"/>
      <c r="T131" s="2"/>
      <c r="U131" s="2"/>
      <c r="V131" s="2"/>
      <c r="W131" s="2"/>
      <c r="X131" s="2"/>
    </row>
    <row r="132">
      <c r="A132" s="2" t="s">
        <v>137</v>
      </c>
      <c r="B132" s="2" t="str">
        <f>IFERROR(__xludf.DUMMYFUNCTION("SPLIT(INDEX(SPLIT(A132&amp;"" "","":""),,2),""|"")")," 26 55 97 30 36 66 72 73 15 98 ")</f>
        <v> 26 55 97 30 36 66 72 73 15 98 </v>
      </c>
      <c r="C132" s="2" t="str">
        <f>IFERROR(__xludf.DUMMYFUNCTION("""COMPUTED_VALUE""")," 86 62 53 76 13 16 99 94 25 65 90 34 81  4 56 49 69 68 29 41 46 59 52 45 82 ")</f>
        <v> 86 62 53 76 13 16 99 94 25 65 90 34 81  4 56 49 69 68 29 41 46 59 52 45 82 </v>
      </c>
      <c r="D132" s="2" t="str">
        <f t="shared" ref="D132:M132" si="133">MID($B132,D$3,2)</f>
        <v>26</v>
      </c>
      <c r="E132" s="2" t="str">
        <f t="shared" si="133"/>
        <v>55</v>
      </c>
      <c r="F132" s="2" t="str">
        <f t="shared" si="133"/>
        <v>97</v>
      </c>
      <c r="G132" s="2" t="str">
        <f t="shared" si="133"/>
        <v>30</v>
      </c>
      <c r="H132" s="2" t="str">
        <f t="shared" si="133"/>
        <v>36</v>
      </c>
      <c r="I132" s="2" t="str">
        <f t="shared" si="133"/>
        <v>66</v>
      </c>
      <c r="J132" s="2" t="str">
        <f t="shared" si="133"/>
        <v>72</v>
      </c>
      <c r="K132" s="2" t="str">
        <f t="shared" si="133"/>
        <v>73</v>
      </c>
      <c r="L132" s="2" t="str">
        <f t="shared" si="133"/>
        <v>15</v>
      </c>
      <c r="M132" s="2" t="str">
        <f t="shared" si="133"/>
        <v>98</v>
      </c>
      <c r="N132" s="2" t="str">
        <f t="shared" si="4"/>
        <v> 86 62 53 76 13 16 99 94 25 65 90 34 81  4 56 49 69 68 29 41 46 59 52 45 82 </v>
      </c>
      <c r="O132" s="3">
        <f t="shared" si="5"/>
        <v>76</v>
      </c>
      <c r="P132" s="3">
        <f t="shared" si="6"/>
        <v>76</v>
      </c>
      <c r="Q132" s="3">
        <f t="shared" si="7"/>
        <v>0</v>
      </c>
      <c r="R132" s="2"/>
      <c r="S132" s="2"/>
      <c r="T132" s="2"/>
      <c r="U132" s="2"/>
      <c r="V132" s="2"/>
      <c r="W132" s="2"/>
      <c r="X132" s="2"/>
    </row>
    <row r="133">
      <c r="A133" s="2" t="s">
        <v>138</v>
      </c>
      <c r="B133" s="2" t="str">
        <f>IFERROR(__xludf.DUMMYFUNCTION("SPLIT(INDEX(SPLIT(A133&amp;"" "","":""),,2),""|"")")," 27  6 16 87 56  1 28 24 83 97 ")</f>
        <v> 27  6 16 87 56  1 28 24 83 97 </v>
      </c>
      <c r="C133" s="2" t="str">
        <f>IFERROR(__xludf.DUMMYFUNCTION("""COMPUTED_VALUE""")," 46 14 54 58 40 94 96  4 59 48 24  2 23  5 95 51  7 25 85 60 37 79 75 36 35 ")</f>
        <v> 46 14 54 58 40 94 96  4 59 48 24  2 23  5 95 51  7 25 85 60 37 79 75 36 35 </v>
      </c>
      <c r="D133" s="2" t="str">
        <f t="shared" ref="D133:M133" si="134">MID($B133,D$3,2)</f>
        <v>27</v>
      </c>
      <c r="E133" s="2" t="str">
        <f t="shared" si="134"/>
        <v> 6</v>
      </c>
      <c r="F133" s="2" t="str">
        <f t="shared" si="134"/>
        <v>16</v>
      </c>
      <c r="G133" s="2" t="str">
        <f t="shared" si="134"/>
        <v>87</v>
      </c>
      <c r="H133" s="2" t="str">
        <f t="shared" si="134"/>
        <v>56</v>
      </c>
      <c r="I133" s="2" t="str">
        <f t="shared" si="134"/>
        <v> 1</v>
      </c>
      <c r="J133" s="2" t="str">
        <f t="shared" si="134"/>
        <v>28</v>
      </c>
      <c r="K133" s="2" t="str">
        <f t="shared" si="134"/>
        <v>24</v>
      </c>
      <c r="L133" s="2" t="str">
        <f t="shared" si="134"/>
        <v>83</v>
      </c>
      <c r="M133" s="2" t="str">
        <f t="shared" si="134"/>
        <v>97</v>
      </c>
      <c r="N133" s="2" t="str">
        <f t="shared" si="4"/>
        <v> 46 14 54 58 40 94 96  4 59 48   2 23  5 95 51  7 25 85 60 37 79 75 36 35 </v>
      </c>
      <c r="O133" s="3">
        <f t="shared" si="5"/>
        <v>74</v>
      </c>
      <c r="P133" s="3">
        <f t="shared" si="6"/>
        <v>76</v>
      </c>
      <c r="Q133" s="3">
        <f t="shared" si="7"/>
        <v>1</v>
      </c>
      <c r="R133" s="2"/>
      <c r="S133" s="2"/>
      <c r="T133" s="2"/>
      <c r="U133" s="2"/>
      <c r="V133" s="2"/>
      <c r="W133" s="2"/>
      <c r="X133" s="2"/>
    </row>
    <row r="134">
      <c r="A134" s="2" t="s">
        <v>139</v>
      </c>
      <c r="B134" s="2" t="str">
        <f>IFERROR(__xludf.DUMMYFUNCTION("SPLIT(INDEX(SPLIT(A134&amp;"" "","":""),,2),""|"")")," 24 67 17 27 66 32 36 31 77  3 ")</f>
        <v> 24 67 17 27 66 32 36 31 77  3 </v>
      </c>
      <c r="C134" s="2" t="str">
        <f>IFERROR(__xludf.DUMMYFUNCTION("""COMPUTED_VALUE""")," 97 49 57 96 81 89 41 18 86 82 12  6 52 16 10 65  2 60 90  9 64 13 71 22  7 ")</f>
        <v> 97 49 57 96 81 89 41 18 86 82 12  6 52 16 10 65  2 60 90  9 64 13 71 22  7 </v>
      </c>
      <c r="D134" s="2" t="str">
        <f t="shared" ref="D134:M134" si="135">MID($B134,D$3,2)</f>
        <v>24</v>
      </c>
      <c r="E134" s="2" t="str">
        <f t="shared" si="135"/>
        <v>67</v>
      </c>
      <c r="F134" s="2" t="str">
        <f t="shared" si="135"/>
        <v>17</v>
      </c>
      <c r="G134" s="2" t="str">
        <f t="shared" si="135"/>
        <v>27</v>
      </c>
      <c r="H134" s="2" t="str">
        <f t="shared" si="135"/>
        <v>66</v>
      </c>
      <c r="I134" s="2" t="str">
        <f t="shared" si="135"/>
        <v>32</v>
      </c>
      <c r="J134" s="2" t="str">
        <f t="shared" si="135"/>
        <v>36</v>
      </c>
      <c r="K134" s="2" t="str">
        <f t="shared" si="135"/>
        <v>31</v>
      </c>
      <c r="L134" s="2" t="str">
        <f t="shared" si="135"/>
        <v>77</v>
      </c>
      <c r="M134" s="2" t="str">
        <f t="shared" si="135"/>
        <v> 3</v>
      </c>
      <c r="N134" s="2" t="str">
        <f t="shared" si="4"/>
        <v> 97 49 57 96 81 89 41 18 86 82 12  6 52 16 10 65  2 60 90  9 64 13 71 22  7 </v>
      </c>
      <c r="O134" s="3">
        <f t="shared" si="5"/>
        <v>76</v>
      </c>
      <c r="P134" s="3">
        <f t="shared" si="6"/>
        <v>76</v>
      </c>
      <c r="Q134" s="3">
        <f t="shared" si="7"/>
        <v>0</v>
      </c>
      <c r="R134" s="2"/>
      <c r="S134" s="2"/>
      <c r="T134" s="2"/>
      <c r="U134" s="2"/>
      <c r="V134" s="2"/>
      <c r="W134" s="2"/>
      <c r="X134" s="2"/>
    </row>
    <row r="135">
      <c r="A135" s="2" t="s">
        <v>140</v>
      </c>
      <c r="B135" s="2" t="str">
        <f>IFERROR(__xludf.DUMMYFUNCTION("SPLIT(INDEX(SPLIT(A135&amp;"" "","":""),,2),""|"")")," 34 38 70 58 41 46 79 64 90 81 ")</f>
        <v> 34 38 70 58 41 46 79 64 90 81 </v>
      </c>
      <c r="C135" s="2" t="str">
        <f>IFERROR(__xludf.DUMMYFUNCTION("""COMPUTED_VALUE""")," 82 84 74 90 19 73 22 71 55 43 98 28 10 57 39 62 85 51  9  8  5 59 15 72 63 ")</f>
        <v> 82 84 74 90 19 73 22 71 55 43 98 28 10 57 39 62 85 51  9  8  5 59 15 72 63 </v>
      </c>
      <c r="D135" s="2" t="str">
        <f t="shared" ref="D135:M135" si="136">MID($B135,D$3,2)</f>
        <v>34</v>
      </c>
      <c r="E135" s="2" t="str">
        <f t="shared" si="136"/>
        <v>38</v>
      </c>
      <c r="F135" s="2" t="str">
        <f t="shared" si="136"/>
        <v>70</v>
      </c>
      <c r="G135" s="2" t="str">
        <f t="shared" si="136"/>
        <v>58</v>
      </c>
      <c r="H135" s="2" t="str">
        <f t="shared" si="136"/>
        <v>41</v>
      </c>
      <c r="I135" s="2" t="str">
        <f t="shared" si="136"/>
        <v>46</v>
      </c>
      <c r="J135" s="2" t="str">
        <f t="shared" si="136"/>
        <v>79</v>
      </c>
      <c r="K135" s="2" t="str">
        <f t="shared" si="136"/>
        <v>64</v>
      </c>
      <c r="L135" s="2" t="str">
        <f t="shared" si="136"/>
        <v>90</v>
      </c>
      <c r="M135" s="2" t="str">
        <f t="shared" si="136"/>
        <v>81</v>
      </c>
      <c r="N135" s="2" t="str">
        <f t="shared" si="4"/>
        <v> 82 84 74  19 73 22 71 55 43 98 28 10 57 39 62 85 51  9  8  5 59 15 72 63 </v>
      </c>
      <c r="O135" s="3">
        <f t="shared" si="5"/>
        <v>74</v>
      </c>
      <c r="P135" s="3">
        <f t="shared" si="6"/>
        <v>76</v>
      </c>
      <c r="Q135" s="3">
        <f t="shared" si="7"/>
        <v>1</v>
      </c>
      <c r="R135" s="2"/>
      <c r="S135" s="2"/>
      <c r="T135" s="2"/>
      <c r="U135" s="2"/>
      <c r="V135" s="2"/>
      <c r="W135" s="2"/>
      <c r="X135" s="2"/>
    </row>
    <row r="136">
      <c r="A136" s="2" t="s">
        <v>141</v>
      </c>
      <c r="B136" s="2" t="str">
        <f>IFERROR(__xludf.DUMMYFUNCTION("SPLIT(INDEX(SPLIT(A136&amp;"" "","":""),,2),""|"")")," 10  9 39 95 66 14 69 44 73 89 ")</f>
        <v> 10  9 39 95 66 14 69 44 73 89 </v>
      </c>
      <c r="C136" s="2" t="str">
        <f>IFERROR(__xludf.DUMMYFUNCTION("""COMPUTED_VALUE""")," 37 85 32  4 58 79  7 87 55 40 92 68 27 99 13 88  6 86 98 26 41 50 94 21 91 ")</f>
        <v> 37 85 32  4 58 79  7 87 55 40 92 68 27 99 13 88  6 86 98 26 41 50 94 21 91 </v>
      </c>
      <c r="D136" s="2" t="str">
        <f t="shared" ref="D136:M136" si="137">MID($B136,D$3,2)</f>
        <v>10</v>
      </c>
      <c r="E136" s="2" t="str">
        <f t="shared" si="137"/>
        <v> 9</v>
      </c>
      <c r="F136" s="2" t="str">
        <f t="shared" si="137"/>
        <v>39</v>
      </c>
      <c r="G136" s="2" t="str">
        <f t="shared" si="137"/>
        <v>95</v>
      </c>
      <c r="H136" s="2" t="str">
        <f t="shared" si="137"/>
        <v>66</v>
      </c>
      <c r="I136" s="2" t="str">
        <f t="shared" si="137"/>
        <v>14</v>
      </c>
      <c r="J136" s="2" t="str">
        <f t="shared" si="137"/>
        <v>69</v>
      </c>
      <c r="K136" s="2" t="str">
        <f t="shared" si="137"/>
        <v>44</v>
      </c>
      <c r="L136" s="2" t="str">
        <f t="shared" si="137"/>
        <v>73</v>
      </c>
      <c r="M136" s="2" t="str">
        <f t="shared" si="137"/>
        <v>89</v>
      </c>
      <c r="N136" s="2" t="str">
        <f t="shared" si="4"/>
        <v> 37 85 32  4 58 79  7 87 55 40 92 68 27 99 13 88  6 86 98 26 41 50 94 21 91 </v>
      </c>
      <c r="O136" s="3">
        <f t="shared" si="5"/>
        <v>76</v>
      </c>
      <c r="P136" s="3">
        <f t="shared" si="6"/>
        <v>76</v>
      </c>
      <c r="Q136" s="3">
        <f t="shared" si="7"/>
        <v>0</v>
      </c>
      <c r="R136" s="2"/>
      <c r="S136" s="2"/>
      <c r="T136" s="2"/>
      <c r="U136" s="2"/>
      <c r="V136" s="2"/>
      <c r="W136" s="2"/>
      <c r="X136" s="2"/>
    </row>
    <row r="137">
      <c r="A137" s="2" t="s">
        <v>142</v>
      </c>
      <c r="B137" s="2" t="str">
        <f>IFERROR(__xludf.DUMMYFUNCTION("SPLIT(INDEX(SPLIT(A137&amp;"" "","":""),,2),""|"")")," 51 46 20 45 26 58 36 56 68 50 ")</f>
        <v> 51 46 20 45 26 58 36 56 68 50 </v>
      </c>
      <c r="C137" s="2" t="str">
        <f>IFERROR(__xludf.DUMMYFUNCTION("""COMPUTED_VALUE""")," 30 55 97  2 67 78 42 69 63 93 81  1 74 14 16 52 89 20 25 11 22 82 41 32 90 ")</f>
        <v> 30 55 97  2 67 78 42 69 63 93 81  1 74 14 16 52 89 20 25 11 22 82 41 32 90 </v>
      </c>
      <c r="D137" s="2" t="str">
        <f t="shared" ref="D137:M137" si="138">MID($B137,D$3,2)</f>
        <v>51</v>
      </c>
      <c r="E137" s="2" t="str">
        <f t="shared" si="138"/>
        <v>46</v>
      </c>
      <c r="F137" s="2" t="str">
        <f t="shared" si="138"/>
        <v>20</v>
      </c>
      <c r="G137" s="2" t="str">
        <f t="shared" si="138"/>
        <v>45</v>
      </c>
      <c r="H137" s="2" t="str">
        <f t="shared" si="138"/>
        <v>26</v>
      </c>
      <c r="I137" s="2" t="str">
        <f t="shared" si="138"/>
        <v>58</v>
      </c>
      <c r="J137" s="2" t="str">
        <f t="shared" si="138"/>
        <v>36</v>
      </c>
      <c r="K137" s="2" t="str">
        <f t="shared" si="138"/>
        <v>56</v>
      </c>
      <c r="L137" s="2" t="str">
        <f t="shared" si="138"/>
        <v>68</v>
      </c>
      <c r="M137" s="2" t="str">
        <f t="shared" si="138"/>
        <v>50</v>
      </c>
      <c r="N137" s="2" t="str">
        <f t="shared" si="4"/>
        <v> 30 55 97  2 67 78 42 69 63 93 81  1 74 14 16 52 89  25 11 22 82 41 32 90 </v>
      </c>
      <c r="O137" s="3">
        <f t="shared" si="5"/>
        <v>74</v>
      </c>
      <c r="P137" s="3">
        <f t="shared" si="6"/>
        <v>76</v>
      </c>
      <c r="Q137" s="3">
        <f t="shared" si="7"/>
        <v>1</v>
      </c>
      <c r="R137" s="2"/>
      <c r="S137" s="2"/>
      <c r="T137" s="2"/>
      <c r="U137" s="2"/>
      <c r="V137" s="2"/>
      <c r="W137" s="2"/>
      <c r="X137" s="2"/>
    </row>
    <row r="138">
      <c r="A138" s="2" t="s">
        <v>143</v>
      </c>
      <c r="B138" s="2" t="str">
        <f>IFERROR(__xludf.DUMMYFUNCTION("SPLIT(INDEX(SPLIT(A138&amp;"" "","":""),,2),""|"")"),"  3 84  4 98 57 72 35 37 75 42 ")</f>
        <v>  3 84  4 98 57 72 35 37 75 42 </v>
      </c>
      <c r="C138" s="2" t="str">
        <f>IFERROR(__xludf.DUMMYFUNCTION("""COMPUTED_VALUE""")," 54 26 58 42 68 57 37 35 72 92 87 90 75 11  4 81 82 51  8 71 93 63 84 98  3 ")</f>
        <v> 54 26 58 42 68 57 37 35 72 92 87 90 75 11  4 81 82 51  8 71 93 63 84 98  3 </v>
      </c>
      <c r="D138" s="2" t="str">
        <f t="shared" ref="D138:M138" si="139">MID($B138,D$3,2)</f>
        <v> 3</v>
      </c>
      <c r="E138" s="2" t="str">
        <f t="shared" si="139"/>
        <v>84</v>
      </c>
      <c r="F138" s="2" t="str">
        <f t="shared" si="139"/>
        <v> 4</v>
      </c>
      <c r="G138" s="2" t="str">
        <f t="shared" si="139"/>
        <v>98</v>
      </c>
      <c r="H138" s="2" t="str">
        <f t="shared" si="139"/>
        <v>57</v>
      </c>
      <c r="I138" s="2" t="str">
        <f t="shared" si="139"/>
        <v>72</v>
      </c>
      <c r="J138" s="2" t="str">
        <f t="shared" si="139"/>
        <v>35</v>
      </c>
      <c r="K138" s="2" t="str">
        <f t="shared" si="139"/>
        <v>37</v>
      </c>
      <c r="L138" s="2" t="str">
        <f t="shared" si="139"/>
        <v>75</v>
      </c>
      <c r="M138" s="2" t="str">
        <f t="shared" si="139"/>
        <v>42</v>
      </c>
      <c r="N138" s="2" t="str">
        <f t="shared" si="4"/>
        <v> 54 26 58  68     92 87 90  11  81 82 51  8 71 93 63    </v>
      </c>
      <c r="O138" s="3">
        <f t="shared" si="5"/>
        <v>56</v>
      </c>
      <c r="P138" s="3">
        <f t="shared" si="6"/>
        <v>76</v>
      </c>
      <c r="Q138" s="3">
        <f t="shared" si="7"/>
        <v>512</v>
      </c>
      <c r="R138" s="2"/>
      <c r="S138" s="2"/>
      <c r="T138" s="2"/>
      <c r="U138" s="2"/>
      <c r="V138" s="2"/>
      <c r="W138" s="2"/>
      <c r="X138" s="2"/>
    </row>
    <row r="139">
      <c r="A139" s="2" t="s">
        <v>144</v>
      </c>
      <c r="B139" s="2" t="str">
        <f>IFERROR(__xludf.DUMMYFUNCTION("SPLIT(INDEX(SPLIT(A139&amp;"" "","":""),,2),""|"")")," 96 84 52 43 57 12 34  6  7 61 ")</f>
        <v> 96 84 52 43 57 12 34  6  7 61 </v>
      </c>
      <c r="C139" s="2" t="str">
        <f>IFERROR(__xludf.DUMMYFUNCTION("""COMPUTED_VALUE""")," 51 52 29 61 36 83 77 88 57 45 12 18 72  6 64 30 26 34 43  7 96 84 58 35 87 ")</f>
        <v> 51 52 29 61 36 83 77 88 57 45 12 18 72  6 64 30 26 34 43  7 96 84 58 35 87 </v>
      </c>
      <c r="D139" s="2" t="str">
        <f t="shared" ref="D139:M139" si="140">MID($B139,D$3,2)</f>
        <v>96</v>
      </c>
      <c r="E139" s="2" t="str">
        <f t="shared" si="140"/>
        <v>84</v>
      </c>
      <c r="F139" s="2" t="str">
        <f t="shared" si="140"/>
        <v>52</v>
      </c>
      <c r="G139" s="2" t="str">
        <f t="shared" si="140"/>
        <v>43</v>
      </c>
      <c r="H139" s="2" t="str">
        <f t="shared" si="140"/>
        <v>57</v>
      </c>
      <c r="I139" s="2" t="str">
        <f t="shared" si="140"/>
        <v>12</v>
      </c>
      <c r="J139" s="2" t="str">
        <f t="shared" si="140"/>
        <v>34</v>
      </c>
      <c r="K139" s="2" t="str">
        <f t="shared" si="140"/>
        <v> 6</v>
      </c>
      <c r="L139" s="2" t="str">
        <f t="shared" si="140"/>
        <v> 7</v>
      </c>
      <c r="M139" s="2" t="str">
        <f t="shared" si="140"/>
        <v>61</v>
      </c>
      <c r="N139" s="2" t="str">
        <f t="shared" si="4"/>
        <v> 51  29  36 83 77 88  45  18 72  64 30 26      58 35 87 </v>
      </c>
      <c r="O139" s="3">
        <f t="shared" si="5"/>
        <v>56</v>
      </c>
      <c r="P139" s="3">
        <f t="shared" si="6"/>
        <v>76</v>
      </c>
      <c r="Q139" s="3">
        <f t="shared" si="7"/>
        <v>512</v>
      </c>
      <c r="R139" s="2"/>
      <c r="S139" s="2"/>
      <c r="T139" s="2"/>
      <c r="U139" s="2"/>
      <c r="V139" s="2"/>
      <c r="W139" s="2"/>
      <c r="X139" s="2"/>
    </row>
    <row r="140">
      <c r="A140" s="2" t="s">
        <v>145</v>
      </c>
      <c r="B140" s="2" t="str">
        <f>IFERROR(__xludf.DUMMYFUNCTION("SPLIT(INDEX(SPLIT(A140&amp;"" "","":""),,2),""|"")")," 63 52 45 17 56 44 41  7 76 68 ")</f>
        <v> 63 52 45 17 56 44 41  7 76 68 </v>
      </c>
      <c r="C140" s="2" t="str">
        <f>IFERROR(__xludf.DUMMYFUNCTION("""COMPUTED_VALUE""")," 94 11 14 43 47 89 74  9 82 80 81 73 67 92 16  2  8 61 50 91 40 96 97 84 10 ")</f>
        <v> 94 11 14 43 47 89 74  9 82 80 81 73 67 92 16  2  8 61 50 91 40 96 97 84 10 </v>
      </c>
      <c r="D140" s="2" t="str">
        <f t="shared" ref="D140:M140" si="141">MID($B140,D$3,2)</f>
        <v>63</v>
      </c>
      <c r="E140" s="2" t="str">
        <f t="shared" si="141"/>
        <v>52</v>
      </c>
      <c r="F140" s="2" t="str">
        <f t="shared" si="141"/>
        <v>45</v>
      </c>
      <c r="G140" s="2" t="str">
        <f t="shared" si="141"/>
        <v>17</v>
      </c>
      <c r="H140" s="2" t="str">
        <f t="shared" si="141"/>
        <v>56</v>
      </c>
      <c r="I140" s="2" t="str">
        <f t="shared" si="141"/>
        <v>44</v>
      </c>
      <c r="J140" s="2" t="str">
        <f t="shared" si="141"/>
        <v>41</v>
      </c>
      <c r="K140" s="2" t="str">
        <f t="shared" si="141"/>
        <v> 7</v>
      </c>
      <c r="L140" s="2" t="str">
        <f t="shared" si="141"/>
        <v>76</v>
      </c>
      <c r="M140" s="2" t="str">
        <f t="shared" si="141"/>
        <v>68</v>
      </c>
      <c r="N140" s="2" t="str">
        <f t="shared" si="4"/>
        <v> 94 11 14 43 47 89 74  9 82 80 81 73 67 92 16  2  8 61 50 91 40 96 97 84 10 </v>
      </c>
      <c r="O140" s="3">
        <f t="shared" si="5"/>
        <v>76</v>
      </c>
      <c r="P140" s="3">
        <f t="shared" si="6"/>
        <v>76</v>
      </c>
      <c r="Q140" s="3">
        <f t="shared" si="7"/>
        <v>0</v>
      </c>
      <c r="R140" s="2"/>
      <c r="S140" s="2"/>
      <c r="T140" s="2"/>
      <c r="U140" s="2"/>
      <c r="V140" s="2"/>
      <c r="W140" s="2"/>
      <c r="X140" s="2"/>
    </row>
    <row r="141">
      <c r="A141" s="2" t="s">
        <v>146</v>
      </c>
      <c r="B141" s="2" t="str">
        <f>IFERROR(__xludf.DUMMYFUNCTION("SPLIT(INDEX(SPLIT(A141&amp;"" "","":""),,2),""|"")")," 79 97 77 60 93 20 71 53 90 27 ")</f>
        <v> 79 97 77 60 93 20 71 53 90 27 </v>
      </c>
      <c r="C141" s="2" t="str">
        <f>IFERROR(__xludf.DUMMYFUNCTION("""COMPUTED_VALUE""")," 86 48 64 74 20  9 72 37 97 34 71 35 36 79 90 87 77 60 53 78 70 11  4  3 28 ")</f>
        <v> 86 48 64 74 20  9 72 37 97 34 71 35 36 79 90 87 77 60 53 78 70 11  4  3 28 </v>
      </c>
      <c r="D141" s="2" t="str">
        <f t="shared" ref="D141:M141" si="142">MID($B141,D$3,2)</f>
        <v>79</v>
      </c>
      <c r="E141" s="2" t="str">
        <f t="shared" si="142"/>
        <v>97</v>
      </c>
      <c r="F141" s="2" t="str">
        <f t="shared" si="142"/>
        <v>77</v>
      </c>
      <c r="G141" s="2" t="str">
        <f t="shared" si="142"/>
        <v>60</v>
      </c>
      <c r="H141" s="2" t="str">
        <f t="shared" si="142"/>
        <v>93</v>
      </c>
      <c r="I141" s="2" t="str">
        <f t="shared" si="142"/>
        <v>20</v>
      </c>
      <c r="J141" s="2" t="str">
        <f t="shared" si="142"/>
        <v>71</v>
      </c>
      <c r="K141" s="2" t="str">
        <f t="shared" si="142"/>
        <v>53</v>
      </c>
      <c r="L141" s="2" t="str">
        <f t="shared" si="142"/>
        <v>90</v>
      </c>
      <c r="M141" s="2" t="str">
        <f t="shared" si="142"/>
        <v>27</v>
      </c>
      <c r="N141" s="2" t="str">
        <f t="shared" si="4"/>
        <v> 86 48 64 74   9 72 37  34  35 36   87    78 70 11  4  3 28 </v>
      </c>
      <c r="O141" s="3">
        <f t="shared" si="5"/>
        <v>60</v>
      </c>
      <c r="P141" s="3">
        <f t="shared" si="6"/>
        <v>76</v>
      </c>
      <c r="Q141" s="3">
        <f t="shared" si="7"/>
        <v>128</v>
      </c>
      <c r="R141" s="2"/>
      <c r="S141" s="2"/>
      <c r="T141" s="2"/>
      <c r="U141" s="2"/>
      <c r="V141" s="2"/>
      <c r="W141" s="2"/>
      <c r="X141" s="2"/>
    </row>
    <row r="142">
      <c r="A142" s="2" t="s">
        <v>147</v>
      </c>
      <c r="B142" s="2" t="str">
        <f>IFERROR(__xludf.DUMMYFUNCTION("SPLIT(INDEX(SPLIT(A142&amp;"" "","":""),,2),""|"")")," 54 91 30 72 11 98 34 59 17 80 ")</f>
        <v> 54 91 30 72 11 98 34 59 17 80 </v>
      </c>
      <c r="C142" s="2" t="str">
        <f>IFERROR(__xludf.DUMMYFUNCTION("""COMPUTED_VALUE""")," 18 57 89 72 73 70 19 98 17 80 91 75 59 83 54 11 63 60 39 30 85 40 44 69 34 ")</f>
        <v> 18 57 89 72 73 70 19 98 17 80 91 75 59 83 54 11 63 60 39 30 85 40 44 69 34 </v>
      </c>
      <c r="D142" s="2" t="str">
        <f t="shared" ref="D142:M142" si="143">MID($B142,D$3,2)</f>
        <v>54</v>
      </c>
      <c r="E142" s="2" t="str">
        <f t="shared" si="143"/>
        <v>91</v>
      </c>
      <c r="F142" s="2" t="str">
        <f t="shared" si="143"/>
        <v>30</v>
      </c>
      <c r="G142" s="2" t="str">
        <f t="shared" si="143"/>
        <v>72</v>
      </c>
      <c r="H142" s="2" t="str">
        <f t="shared" si="143"/>
        <v>11</v>
      </c>
      <c r="I142" s="2" t="str">
        <f t="shared" si="143"/>
        <v>98</v>
      </c>
      <c r="J142" s="2" t="str">
        <f t="shared" si="143"/>
        <v>34</v>
      </c>
      <c r="K142" s="2" t="str">
        <f t="shared" si="143"/>
        <v>59</v>
      </c>
      <c r="L142" s="2" t="str">
        <f t="shared" si="143"/>
        <v>17</v>
      </c>
      <c r="M142" s="2" t="str">
        <f t="shared" si="143"/>
        <v>80</v>
      </c>
      <c r="N142" s="2" t="str">
        <f t="shared" si="4"/>
        <v> 18 57 89  73 70 19     75  83   63 60 39  85 40 44 69  </v>
      </c>
      <c r="O142" s="3">
        <f t="shared" si="5"/>
        <v>56</v>
      </c>
      <c r="P142" s="3">
        <f t="shared" si="6"/>
        <v>76</v>
      </c>
      <c r="Q142" s="3">
        <f t="shared" si="7"/>
        <v>512</v>
      </c>
      <c r="R142" s="2"/>
      <c r="S142" s="2"/>
      <c r="T142" s="2"/>
      <c r="U142" s="2"/>
      <c r="V142" s="2"/>
      <c r="W142" s="2"/>
      <c r="X142" s="2"/>
    </row>
    <row r="143">
      <c r="A143" s="2" t="s">
        <v>148</v>
      </c>
      <c r="B143" s="2" t="str">
        <f>IFERROR(__xludf.DUMMYFUNCTION("SPLIT(INDEX(SPLIT(A143&amp;"" "","":""),,2),""|"")")," 53 14 49 35 47 79 82 39 65  1 ")</f>
        <v> 53 14 49 35 47 79 82 39 65  1 </v>
      </c>
      <c r="C143" s="2" t="str">
        <f>IFERROR(__xludf.DUMMYFUNCTION("""COMPUTED_VALUE""")," 81  2 75 52 82 65 83 38 53 27  1 18 47 44 10 13 49 79 37 26 54 14 39 60 35 ")</f>
        <v> 81  2 75 52 82 65 83 38 53 27  1 18 47 44 10 13 49 79 37 26 54 14 39 60 35 </v>
      </c>
      <c r="D143" s="2" t="str">
        <f t="shared" ref="D143:M143" si="144">MID($B143,D$3,2)</f>
        <v>53</v>
      </c>
      <c r="E143" s="2" t="str">
        <f t="shared" si="144"/>
        <v>14</v>
      </c>
      <c r="F143" s="2" t="str">
        <f t="shared" si="144"/>
        <v>49</v>
      </c>
      <c r="G143" s="2" t="str">
        <f t="shared" si="144"/>
        <v>35</v>
      </c>
      <c r="H143" s="2" t="str">
        <f t="shared" si="144"/>
        <v>47</v>
      </c>
      <c r="I143" s="2" t="str">
        <f t="shared" si="144"/>
        <v>79</v>
      </c>
      <c r="J143" s="2" t="str">
        <f t="shared" si="144"/>
        <v>82</v>
      </c>
      <c r="K143" s="2" t="str">
        <f t="shared" si="144"/>
        <v>39</v>
      </c>
      <c r="L143" s="2" t="str">
        <f t="shared" si="144"/>
        <v>65</v>
      </c>
      <c r="M143" s="2" t="str">
        <f t="shared" si="144"/>
        <v> 1</v>
      </c>
      <c r="N143" s="2" t="str">
        <f t="shared" si="4"/>
        <v> 81  2 75 52   83 38  27  18  44 10 13   37 26 54   60  </v>
      </c>
      <c r="O143" s="3">
        <f t="shared" si="5"/>
        <v>56</v>
      </c>
      <c r="P143" s="3">
        <f t="shared" si="6"/>
        <v>76</v>
      </c>
      <c r="Q143" s="3">
        <f t="shared" si="7"/>
        <v>512</v>
      </c>
      <c r="R143" s="2"/>
      <c r="S143" s="2"/>
      <c r="T143" s="2"/>
      <c r="U143" s="2"/>
      <c r="V143" s="2"/>
      <c r="W143" s="2"/>
      <c r="X143" s="2"/>
    </row>
    <row r="144">
      <c r="A144" s="2" t="s">
        <v>149</v>
      </c>
      <c r="B144" s="2" t="str">
        <f>IFERROR(__xludf.DUMMYFUNCTION("SPLIT(INDEX(SPLIT(A144&amp;"" "","":""),,2),""|"")")," 92 20 84 44 78  4 23 22 15 38 ")</f>
        <v> 92 20 84 44 78  4 23 22 15 38 </v>
      </c>
      <c r="C144" s="2" t="str">
        <f>IFERROR(__xludf.DUMMYFUNCTION("""COMPUTED_VALUE""")," 92 48 56 45 23 43 38 20 24  4 25 16 32  1 15 78 26 22 63 71 44  6 13 84 11 ")</f>
        <v> 92 48 56 45 23 43 38 20 24  4 25 16 32  1 15 78 26 22 63 71 44  6 13 84 11 </v>
      </c>
      <c r="D144" s="2" t="str">
        <f t="shared" ref="D144:M144" si="145">MID($B144,D$3,2)</f>
        <v>92</v>
      </c>
      <c r="E144" s="2" t="str">
        <f t="shared" si="145"/>
        <v>20</v>
      </c>
      <c r="F144" s="2" t="str">
        <f t="shared" si="145"/>
        <v>84</v>
      </c>
      <c r="G144" s="2" t="str">
        <f t="shared" si="145"/>
        <v>44</v>
      </c>
      <c r="H144" s="2" t="str">
        <f t="shared" si="145"/>
        <v>78</v>
      </c>
      <c r="I144" s="2" t="str">
        <f t="shared" si="145"/>
        <v> 4</v>
      </c>
      <c r="J144" s="2" t="str">
        <f t="shared" si="145"/>
        <v>23</v>
      </c>
      <c r="K144" s="2" t="str">
        <f t="shared" si="145"/>
        <v>22</v>
      </c>
      <c r="L144" s="2" t="str">
        <f t="shared" si="145"/>
        <v>15</v>
      </c>
      <c r="M144" s="2" t="str">
        <f t="shared" si="145"/>
        <v>38</v>
      </c>
      <c r="N144" s="2" t="str">
        <f t="shared" si="4"/>
        <v>  48 56 45  43   24  25 16 32  1   26  63 71   6 13  11 </v>
      </c>
      <c r="O144" s="3">
        <f t="shared" si="5"/>
        <v>56</v>
      </c>
      <c r="P144" s="3">
        <f t="shared" si="6"/>
        <v>76</v>
      </c>
      <c r="Q144" s="3">
        <f t="shared" si="7"/>
        <v>512</v>
      </c>
      <c r="R144" s="2"/>
      <c r="S144" s="2"/>
      <c r="T144" s="2"/>
      <c r="U144" s="2"/>
      <c r="V144" s="2"/>
      <c r="W144" s="2"/>
      <c r="X144" s="2"/>
    </row>
    <row r="145">
      <c r="A145" s="2" t="s">
        <v>150</v>
      </c>
      <c r="B145" s="2" t="str">
        <f>IFERROR(__xludf.DUMMYFUNCTION("SPLIT(INDEX(SPLIT(A145&amp;"" "","":""),,2),""|"")")," 69  4 96 18 31 56 76 73  2 63 ")</f>
        <v> 69  4 96 18 31 56 76 73  2 63 </v>
      </c>
      <c r="C145" s="2" t="str">
        <f>IFERROR(__xludf.DUMMYFUNCTION("""COMPUTED_VALUE""")," 91 44 25 17 36 87 82 14 11 71 55 24 65 97 94 90  7 86 21 39 16 59 74 28  3 ")</f>
        <v> 91 44 25 17 36 87 82 14 11 71 55 24 65 97 94 90  7 86 21 39 16 59 74 28  3 </v>
      </c>
      <c r="D145" s="2" t="str">
        <f t="shared" ref="D145:M145" si="146">MID($B145,D$3,2)</f>
        <v>69</v>
      </c>
      <c r="E145" s="2" t="str">
        <f t="shared" si="146"/>
        <v> 4</v>
      </c>
      <c r="F145" s="2" t="str">
        <f t="shared" si="146"/>
        <v>96</v>
      </c>
      <c r="G145" s="2" t="str">
        <f t="shared" si="146"/>
        <v>18</v>
      </c>
      <c r="H145" s="2" t="str">
        <f t="shared" si="146"/>
        <v>31</v>
      </c>
      <c r="I145" s="2" t="str">
        <f t="shared" si="146"/>
        <v>56</v>
      </c>
      <c r="J145" s="2" t="str">
        <f t="shared" si="146"/>
        <v>76</v>
      </c>
      <c r="K145" s="2" t="str">
        <f t="shared" si="146"/>
        <v>73</v>
      </c>
      <c r="L145" s="2" t="str">
        <f t="shared" si="146"/>
        <v> 2</v>
      </c>
      <c r="M145" s="2" t="str">
        <f t="shared" si="146"/>
        <v>63</v>
      </c>
      <c r="N145" s="2" t="str">
        <f t="shared" si="4"/>
        <v> 91 44 25 17 36 87 82 14 11 71 55 24 65 97 94 90  7 86 21 39 16 59 74 28  3 </v>
      </c>
      <c r="O145" s="3">
        <f t="shared" si="5"/>
        <v>76</v>
      </c>
      <c r="P145" s="3">
        <f t="shared" si="6"/>
        <v>76</v>
      </c>
      <c r="Q145" s="3">
        <f t="shared" si="7"/>
        <v>0</v>
      </c>
      <c r="R145" s="2"/>
      <c r="S145" s="2"/>
      <c r="T145" s="2"/>
      <c r="U145" s="2"/>
      <c r="V145" s="2"/>
      <c r="W145" s="2"/>
      <c r="X145" s="2"/>
    </row>
    <row r="146">
      <c r="A146" s="2" t="s">
        <v>151</v>
      </c>
      <c r="B146" s="2" t="str">
        <f>IFERROR(__xludf.DUMMYFUNCTION("SPLIT(INDEX(SPLIT(A146&amp;"" "","":""),,2),""|"")")," 36 84 27 91 33 45 29 90 68  1 ")</f>
        <v> 36 84 27 91 33 45 29 90 68  1 </v>
      </c>
      <c r="C146" s="2" t="str">
        <f>IFERROR(__xludf.DUMMYFUNCTION("""COMPUTED_VALUE""")," 61 36 16 22 14  5 58 47 80 68 51 86 89 85 48 38 32 45 35 44 84 98 83 28 11 ")</f>
        <v> 61 36 16 22 14  5 58 47 80 68 51 86 89 85 48 38 32 45 35 44 84 98 83 28 11 </v>
      </c>
      <c r="D146" s="2" t="str">
        <f t="shared" ref="D146:M146" si="147">MID($B146,D$3,2)</f>
        <v>36</v>
      </c>
      <c r="E146" s="2" t="str">
        <f t="shared" si="147"/>
        <v>84</v>
      </c>
      <c r="F146" s="2" t="str">
        <f t="shared" si="147"/>
        <v>27</v>
      </c>
      <c r="G146" s="2" t="str">
        <f t="shared" si="147"/>
        <v>91</v>
      </c>
      <c r="H146" s="2" t="str">
        <f t="shared" si="147"/>
        <v>33</v>
      </c>
      <c r="I146" s="2" t="str">
        <f t="shared" si="147"/>
        <v>45</v>
      </c>
      <c r="J146" s="2" t="str">
        <f t="shared" si="147"/>
        <v>29</v>
      </c>
      <c r="K146" s="2" t="str">
        <f t="shared" si="147"/>
        <v>90</v>
      </c>
      <c r="L146" s="2" t="str">
        <f t="shared" si="147"/>
        <v>68</v>
      </c>
      <c r="M146" s="2" t="str">
        <f t="shared" si="147"/>
        <v> 1</v>
      </c>
      <c r="N146" s="2" t="str">
        <f t="shared" si="4"/>
        <v> 61  16 22 14  5 58 47 80  51 86 89 85 48 38 32  35 44  98 83 28 11 </v>
      </c>
      <c r="O146" s="3">
        <f t="shared" si="5"/>
        <v>68</v>
      </c>
      <c r="P146" s="3">
        <f t="shared" si="6"/>
        <v>76</v>
      </c>
      <c r="Q146" s="3">
        <f t="shared" si="7"/>
        <v>8</v>
      </c>
      <c r="R146" s="2"/>
      <c r="S146" s="2"/>
      <c r="T146" s="2"/>
      <c r="U146" s="2"/>
      <c r="V146" s="2"/>
      <c r="W146" s="2"/>
      <c r="X146" s="2"/>
    </row>
    <row r="147">
      <c r="A147" s="2" t="s">
        <v>152</v>
      </c>
      <c r="B147" s="2" t="str">
        <f>IFERROR(__xludf.DUMMYFUNCTION("SPLIT(INDEX(SPLIT(A147&amp;"" "","":""),,2),""|"")")," 17  8 57  9 23 85 62 33 44 86 ")</f>
        <v> 17  8 57  9 23 85 62 33 44 86 </v>
      </c>
      <c r="C147" s="2" t="str">
        <f>IFERROR(__xludf.DUMMYFUNCTION("""COMPUTED_VALUE""")," 67 68 33 22 85 53 32 64 23 35 38 86 17 51 58 49 90 44 77  9  8 81 88 62 57 ")</f>
        <v> 67 68 33 22 85 53 32 64 23 35 38 86 17 51 58 49 90 44 77  9  8 81 88 62 57 </v>
      </c>
      <c r="D147" s="2" t="str">
        <f t="shared" ref="D147:M147" si="148">MID($B147,D$3,2)</f>
        <v>17</v>
      </c>
      <c r="E147" s="2" t="str">
        <f t="shared" si="148"/>
        <v> 8</v>
      </c>
      <c r="F147" s="2" t="str">
        <f t="shared" si="148"/>
        <v>57</v>
      </c>
      <c r="G147" s="2" t="str">
        <f t="shared" si="148"/>
        <v> 9</v>
      </c>
      <c r="H147" s="2" t="str">
        <f t="shared" si="148"/>
        <v>23</v>
      </c>
      <c r="I147" s="2" t="str">
        <f t="shared" si="148"/>
        <v>85</v>
      </c>
      <c r="J147" s="2" t="str">
        <f t="shared" si="148"/>
        <v>62</v>
      </c>
      <c r="K147" s="2" t="str">
        <f t="shared" si="148"/>
        <v>33</v>
      </c>
      <c r="L147" s="2" t="str">
        <f t="shared" si="148"/>
        <v>44</v>
      </c>
      <c r="M147" s="2" t="str">
        <f t="shared" si="148"/>
        <v>86</v>
      </c>
      <c r="N147" s="2" t="str">
        <f t="shared" si="4"/>
        <v> 67 68  22  53 32 64  35 38   51 58 49 90  77   81 88   </v>
      </c>
      <c r="O147" s="3">
        <f t="shared" si="5"/>
        <v>56</v>
      </c>
      <c r="P147" s="3">
        <f t="shared" si="6"/>
        <v>76</v>
      </c>
      <c r="Q147" s="3">
        <f t="shared" si="7"/>
        <v>512</v>
      </c>
      <c r="R147" s="2"/>
      <c r="S147" s="2"/>
      <c r="T147" s="2"/>
      <c r="U147" s="2"/>
      <c r="V147" s="2"/>
      <c r="W147" s="2"/>
      <c r="X147" s="2"/>
    </row>
    <row r="148">
      <c r="A148" s="2" t="s">
        <v>153</v>
      </c>
      <c r="B148" s="2" t="str">
        <f>IFERROR(__xludf.DUMMYFUNCTION("SPLIT(INDEX(SPLIT(A148&amp;"" "","":""),,2),""|"")")," 42 36 23 74 87 46 15 57 21 89 ")</f>
        <v> 42 36 23 74 87 46 15 57 21 89 </v>
      </c>
      <c r="C148" s="2" t="str">
        <f>IFERROR(__xludf.DUMMYFUNCTION("""COMPUTED_VALUE""")," 82  1 68 10  8 13 98 67 46 75 52 42 79  3 28 38 84 86 34 43 41 81 93 91 74 ")</f>
        <v> 82  1 68 10  8 13 98 67 46 75 52 42 79  3 28 38 84 86 34 43 41 81 93 91 74 </v>
      </c>
      <c r="D148" s="2" t="str">
        <f t="shared" ref="D148:M148" si="149">MID($B148,D$3,2)</f>
        <v>42</v>
      </c>
      <c r="E148" s="2" t="str">
        <f t="shared" si="149"/>
        <v>36</v>
      </c>
      <c r="F148" s="2" t="str">
        <f t="shared" si="149"/>
        <v>23</v>
      </c>
      <c r="G148" s="2" t="str">
        <f t="shared" si="149"/>
        <v>74</v>
      </c>
      <c r="H148" s="2" t="str">
        <f t="shared" si="149"/>
        <v>87</v>
      </c>
      <c r="I148" s="2" t="str">
        <f t="shared" si="149"/>
        <v>46</v>
      </c>
      <c r="J148" s="2" t="str">
        <f t="shared" si="149"/>
        <v>15</v>
      </c>
      <c r="K148" s="2" t="str">
        <f t="shared" si="149"/>
        <v>57</v>
      </c>
      <c r="L148" s="2" t="str">
        <f t="shared" si="149"/>
        <v>21</v>
      </c>
      <c r="M148" s="2" t="str">
        <f t="shared" si="149"/>
        <v>89</v>
      </c>
      <c r="N148" s="2" t="str">
        <f t="shared" si="4"/>
        <v> 82  1 68 10  8 13 98 67  75 52  79  3 28 38 84 86 34 43 41 81 93 91  </v>
      </c>
      <c r="O148" s="3">
        <f t="shared" si="5"/>
        <v>70</v>
      </c>
      <c r="P148" s="3">
        <f t="shared" si="6"/>
        <v>76</v>
      </c>
      <c r="Q148" s="3">
        <f t="shared" si="7"/>
        <v>4</v>
      </c>
      <c r="R148" s="2"/>
      <c r="S148" s="2"/>
      <c r="T148" s="2"/>
      <c r="U148" s="2"/>
      <c r="V148" s="2"/>
      <c r="W148" s="2"/>
      <c r="X148" s="2"/>
    </row>
    <row r="149">
      <c r="A149" s="2" t="s">
        <v>154</v>
      </c>
      <c r="B149" s="2" t="str">
        <f>IFERROR(__xludf.DUMMYFUNCTION("SPLIT(INDEX(SPLIT(A149&amp;"" "","":""),,2),""|"")")," 47 50 77 89 54 87 94  6 21  2 ")</f>
        <v> 47 50 77 89 54 87 94  6 21  2 </v>
      </c>
      <c r="C149" s="2" t="str">
        <f>IFERROR(__xludf.DUMMYFUNCTION("""COMPUTED_VALUE""")," 99  9 32 97 21 87 16 84 55 14 15  2 98 51 77 94 20  4 39 50 41 47 54  7 33 ")</f>
        <v> 99  9 32 97 21 87 16 84 55 14 15  2 98 51 77 94 20  4 39 50 41 47 54  7 33 </v>
      </c>
      <c r="D149" s="2" t="str">
        <f t="shared" ref="D149:M149" si="150">MID($B149,D$3,2)</f>
        <v>47</v>
      </c>
      <c r="E149" s="2" t="str">
        <f t="shared" si="150"/>
        <v>50</v>
      </c>
      <c r="F149" s="2" t="str">
        <f t="shared" si="150"/>
        <v>77</v>
      </c>
      <c r="G149" s="2" t="str">
        <f t="shared" si="150"/>
        <v>89</v>
      </c>
      <c r="H149" s="2" t="str">
        <f t="shared" si="150"/>
        <v>54</v>
      </c>
      <c r="I149" s="2" t="str">
        <f t="shared" si="150"/>
        <v>87</v>
      </c>
      <c r="J149" s="2" t="str">
        <f t="shared" si="150"/>
        <v>94</v>
      </c>
      <c r="K149" s="2" t="str">
        <f t="shared" si="150"/>
        <v> 6</v>
      </c>
      <c r="L149" s="2" t="str">
        <f t="shared" si="150"/>
        <v>21</v>
      </c>
      <c r="M149" s="2" t="str">
        <f t="shared" si="150"/>
        <v> 2</v>
      </c>
      <c r="N149" s="2" t="str">
        <f t="shared" si="4"/>
        <v> 99  9 32 97   16 84 55 14 15  98 51   20  4 39  41    7 33 </v>
      </c>
      <c r="O149" s="3">
        <f t="shared" si="5"/>
        <v>60</v>
      </c>
      <c r="P149" s="3">
        <f t="shared" si="6"/>
        <v>76</v>
      </c>
      <c r="Q149" s="3">
        <f t="shared" si="7"/>
        <v>128</v>
      </c>
      <c r="R149" s="2"/>
      <c r="S149" s="2"/>
      <c r="T149" s="2"/>
      <c r="U149" s="2"/>
      <c r="V149" s="2"/>
      <c r="W149" s="2"/>
      <c r="X149" s="2"/>
    </row>
    <row r="150">
      <c r="A150" s="2" t="s">
        <v>155</v>
      </c>
      <c r="B150" s="2" t="str">
        <f>IFERROR(__xludf.DUMMYFUNCTION("SPLIT(INDEX(SPLIT(A150&amp;"" "","":""),,2),""|"")")," 52 23 65 51 72 71 28 41 62 92 ")</f>
        <v> 52 23 65 51 72 71 28 41 62 92 </v>
      </c>
      <c r="C150" s="2" t="str">
        <f>IFERROR(__xludf.DUMMYFUNCTION("""COMPUTED_VALUE""")," 93 55 28 37 20 31 62 67 39 41 58 74 72 13 52  3 68 71 11 23 42 90 99  1 43 ")</f>
        <v> 93 55 28 37 20 31 62 67 39 41 58 74 72 13 52  3 68 71 11 23 42 90 99  1 43 </v>
      </c>
      <c r="D150" s="2" t="str">
        <f t="shared" ref="D150:M150" si="151">MID($B150,D$3,2)</f>
        <v>52</v>
      </c>
      <c r="E150" s="2" t="str">
        <f t="shared" si="151"/>
        <v>23</v>
      </c>
      <c r="F150" s="2" t="str">
        <f t="shared" si="151"/>
        <v>65</v>
      </c>
      <c r="G150" s="2" t="str">
        <f t="shared" si="151"/>
        <v>51</v>
      </c>
      <c r="H150" s="2" t="str">
        <f t="shared" si="151"/>
        <v>72</v>
      </c>
      <c r="I150" s="2" t="str">
        <f t="shared" si="151"/>
        <v>71</v>
      </c>
      <c r="J150" s="2" t="str">
        <f t="shared" si="151"/>
        <v>28</v>
      </c>
      <c r="K150" s="2" t="str">
        <f t="shared" si="151"/>
        <v>41</v>
      </c>
      <c r="L150" s="2" t="str">
        <f t="shared" si="151"/>
        <v>62</v>
      </c>
      <c r="M150" s="2" t="str">
        <f t="shared" si="151"/>
        <v>92</v>
      </c>
      <c r="N150" s="2" t="str">
        <f t="shared" si="4"/>
        <v> 93 55  37 20 31  67 39  58 74  13   3 68  11  42 90 99  1 43 </v>
      </c>
      <c r="O150" s="3">
        <f t="shared" si="5"/>
        <v>62</v>
      </c>
      <c r="P150" s="3">
        <f t="shared" si="6"/>
        <v>76</v>
      </c>
      <c r="Q150" s="3">
        <f t="shared" si="7"/>
        <v>64</v>
      </c>
      <c r="R150" s="2"/>
      <c r="S150" s="2"/>
      <c r="T150" s="2"/>
      <c r="U150" s="2"/>
      <c r="V150" s="2"/>
      <c r="W150" s="2"/>
      <c r="X150" s="2"/>
    </row>
    <row r="151">
      <c r="A151" s="2" t="s">
        <v>156</v>
      </c>
      <c r="B151" s="2" t="str">
        <f>IFERROR(__xludf.DUMMYFUNCTION("SPLIT(INDEX(SPLIT(A151&amp;"" "","":""),,2),""|"")")," 88 81 42  8 56 85 75 60 46 10 ")</f>
        <v> 88 81 42  8 56 85 75 60 46 10 </v>
      </c>
      <c r="C151" s="2" t="str">
        <f>IFERROR(__xludf.DUMMYFUNCTION("""COMPUTED_VALUE""")," 15  8 88 22 78 58 48 93  3 46 42 38 75  6 56 85 77 13 31 81 34 10 24 40 54 ")</f>
        <v> 15  8 88 22 78 58 48 93  3 46 42 38 75  6 56 85 77 13 31 81 34 10 24 40 54 </v>
      </c>
      <c r="D151" s="2" t="str">
        <f t="shared" ref="D151:M151" si="152">MID($B151,D$3,2)</f>
        <v>88</v>
      </c>
      <c r="E151" s="2" t="str">
        <f t="shared" si="152"/>
        <v>81</v>
      </c>
      <c r="F151" s="2" t="str">
        <f t="shared" si="152"/>
        <v>42</v>
      </c>
      <c r="G151" s="2" t="str">
        <f t="shared" si="152"/>
        <v> 8</v>
      </c>
      <c r="H151" s="2" t="str">
        <f t="shared" si="152"/>
        <v>56</v>
      </c>
      <c r="I151" s="2" t="str">
        <f t="shared" si="152"/>
        <v>85</v>
      </c>
      <c r="J151" s="2" t="str">
        <f t="shared" si="152"/>
        <v>75</v>
      </c>
      <c r="K151" s="2" t="str">
        <f t="shared" si="152"/>
        <v>60</v>
      </c>
      <c r="L151" s="2" t="str">
        <f t="shared" si="152"/>
        <v>46</v>
      </c>
      <c r="M151" s="2" t="str">
        <f t="shared" si="152"/>
        <v>10</v>
      </c>
      <c r="N151" s="2" t="str">
        <f t="shared" si="4"/>
        <v> 15   22 78 58 48 93  3   38   6   77 13 31  34  24 40 54 </v>
      </c>
      <c r="O151" s="3">
        <f t="shared" si="5"/>
        <v>58</v>
      </c>
      <c r="P151" s="3">
        <f t="shared" si="6"/>
        <v>76</v>
      </c>
      <c r="Q151" s="3">
        <f t="shared" si="7"/>
        <v>256</v>
      </c>
      <c r="R151" s="2"/>
      <c r="S151" s="2"/>
      <c r="T151" s="2"/>
      <c r="U151" s="2"/>
      <c r="V151" s="2"/>
      <c r="W151" s="2"/>
      <c r="X151" s="2"/>
    </row>
    <row r="152">
      <c r="A152" s="2" t="s">
        <v>157</v>
      </c>
      <c r="B152" s="2" t="str">
        <f>IFERROR(__xludf.DUMMYFUNCTION("SPLIT(INDEX(SPLIT(A152&amp;"" "","":""),,2),""|"")")," 28 81 55 69  6 61  8 80 34 74 ")</f>
        <v> 28 81 55 69  6 61  8 80 34 74 </v>
      </c>
      <c r="C152" s="2" t="str">
        <f>IFERROR(__xludf.DUMMYFUNCTION("""COMPUTED_VALUE""")," 25 55 64 34 43  9 32 37 28 91 13 36 93 38 49 48 52 19  2 20 68 65  6 79 14 ")</f>
        <v> 25 55 64 34 43  9 32 37 28 91 13 36 93 38 49 48 52 19  2 20 68 65  6 79 14 </v>
      </c>
      <c r="D152" s="2" t="str">
        <f t="shared" ref="D152:M152" si="153">MID($B152,D$3,2)</f>
        <v>28</v>
      </c>
      <c r="E152" s="2" t="str">
        <f t="shared" si="153"/>
        <v>81</v>
      </c>
      <c r="F152" s="2" t="str">
        <f t="shared" si="153"/>
        <v>55</v>
      </c>
      <c r="G152" s="2" t="str">
        <f t="shared" si="153"/>
        <v>69</v>
      </c>
      <c r="H152" s="2" t="str">
        <f t="shared" si="153"/>
        <v> 6</v>
      </c>
      <c r="I152" s="2" t="str">
        <f t="shared" si="153"/>
        <v>61</v>
      </c>
      <c r="J152" s="2" t="str">
        <f t="shared" si="153"/>
        <v> 8</v>
      </c>
      <c r="K152" s="2" t="str">
        <f t="shared" si="153"/>
        <v>80</v>
      </c>
      <c r="L152" s="2" t="str">
        <f t="shared" si="153"/>
        <v>34</v>
      </c>
      <c r="M152" s="2" t="str">
        <f t="shared" si="153"/>
        <v>74</v>
      </c>
      <c r="N152" s="2" t="str">
        <f t="shared" si="4"/>
        <v> 25  64  43  9 32 37  91 13 36 93 38 49 48 52 19  2 20 68 65  79 14 </v>
      </c>
      <c r="O152" s="3">
        <f t="shared" si="5"/>
        <v>68</v>
      </c>
      <c r="P152" s="3">
        <f t="shared" si="6"/>
        <v>76</v>
      </c>
      <c r="Q152" s="3">
        <f t="shared" si="7"/>
        <v>8</v>
      </c>
      <c r="R152" s="2"/>
      <c r="S152" s="2"/>
      <c r="T152" s="2"/>
      <c r="U152" s="2"/>
      <c r="V152" s="2"/>
      <c r="W152" s="2"/>
      <c r="X152" s="2"/>
    </row>
    <row r="153">
      <c r="A153" s="2" t="s">
        <v>158</v>
      </c>
      <c r="B153" s="2" t="str">
        <f>IFERROR(__xludf.DUMMYFUNCTION("SPLIT(INDEX(SPLIT(A153&amp;"" "","":""),,2),""|"")")," 30 17 68 89 84 86  2 85 59 74 ")</f>
        <v> 30 17 68 89 84 86  2 85 59 74 </v>
      </c>
      <c r="C153" s="2" t="str">
        <f>IFERROR(__xludf.DUMMYFUNCTION("""COMPUTED_VALUE""")," 97 53 85 68 38 31 59 40 44  4 17 25  2 89 13 42  9 21 50 12 87 93 32 83 84 ")</f>
        <v> 97 53 85 68 38 31 59 40 44  4 17 25  2 89 13 42  9 21 50 12 87 93 32 83 84 </v>
      </c>
      <c r="D153" s="2" t="str">
        <f t="shared" ref="D153:M153" si="154">MID($B153,D$3,2)</f>
        <v>30</v>
      </c>
      <c r="E153" s="2" t="str">
        <f t="shared" si="154"/>
        <v>17</v>
      </c>
      <c r="F153" s="2" t="str">
        <f t="shared" si="154"/>
        <v>68</v>
      </c>
      <c r="G153" s="2" t="str">
        <f t="shared" si="154"/>
        <v>89</v>
      </c>
      <c r="H153" s="2" t="str">
        <f t="shared" si="154"/>
        <v>84</v>
      </c>
      <c r="I153" s="2" t="str">
        <f t="shared" si="154"/>
        <v>86</v>
      </c>
      <c r="J153" s="2" t="str">
        <f t="shared" si="154"/>
        <v> 2</v>
      </c>
      <c r="K153" s="2" t="str">
        <f t="shared" si="154"/>
        <v>85</v>
      </c>
      <c r="L153" s="2" t="str">
        <f t="shared" si="154"/>
        <v>59</v>
      </c>
      <c r="M153" s="2" t="str">
        <f t="shared" si="154"/>
        <v>74</v>
      </c>
      <c r="N153" s="2" t="str">
        <f t="shared" si="4"/>
        <v> 97 53   38 31  40 44  4  25   13 42  9 21 50 12 87 93 32 83  </v>
      </c>
      <c r="O153" s="3">
        <f t="shared" si="5"/>
        <v>62</v>
      </c>
      <c r="P153" s="3">
        <f t="shared" si="6"/>
        <v>76</v>
      </c>
      <c r="Q153" s="3">
        <f t="shared" si="7"/>
        <v>64</v>
      </c>
      <c r="R153" s="2"/>
      <c r="S153" s="2"/>
      <c r="T153" s="2"/>
      <c r="U153" s="2"/>
      <c r="V153" s="2"/>
      <c r="W153" s="2"/>
      <c r="X153" s="2"/>
    </row>
    <row r="154">
      <c r="A154" s="2" t="s">
        <v>159</v>
      </c>
      <c r="B154" s="2" t="str">
        <f>IFERROR(__xludf.DUMMYFUNCTION("SPLIT(INDEX(SPLIT(A154&amp;"" "","":""),,2),""|"")")," 98 41 62 35 80  4 37 45 48 61 ")</f>
        <v> 98 41 62 35 80  4 37 45 48 61 </v>
      </c>
      <c r="C154" s="2" t="str">
        <f>IFERROR(__xludf.DUMMYFUNCTION("""COMPUTED_VALUE""")," 79 53 36 34  4 92 83 80 58 81 29 39 98  3 14 73 48 71 28 32 44 12  9  1 15 ")</f>
        <v> 79 53 36 34  4 92 83 80 58 81 29 39 98  3 14 73 48 71 28 32 44 12  9  1 15 </v>
      </c>
      <c r="D154" s="2" t="str">
        <f t="shared" ref="D154:M154" si="155">MID($B154,D$3,2)</f>
        <v>98</v>
      </c>
      <c r="E154" s="2" t="str">
        <f t="shared" si="155"/>
        <v>41</v>
      </c>
      <c r="F154" s="2" t="str">
        <f t="shared" si="155"/>
        <v>62</v>
      </c>
      <c r="G154" s="2" t="str">
        <f t="shared" si="155"/>
        <v>35</v>
      </c>
      <c r="H154" s="2" t="str">
        <f t="shared" si="155"/>
        <v>80</v>
      </c>
      <c r="I154" s="2" t="str">
        <f t="shared" si="155"/>
        <v> 4</v>
      </c>
      <c r="J154" s="2" t="str">
        <f t="shared" si="155"/>
        <v>37</v>
      </c>
      <c r="K154" s="2" t="str">
        <f t="shared" si="155"/>
        <v>45</v>
      </c>
      <c r="L154" s="2" t="str">
        <f t="shared" si="155"/>
        <v>48</v>
      </c>
      <c r="M154" s="2" t="str">
        <f t="shared" si="155"/>
        <v>61</v>
      </c>
      <c r="N154" s="2" t="str">
        <f t="shared" si="4"/>
        <v> 79 53 36 34  92 83  58 81 29 39   3 14 73  71 28 32 44 12  9  1 15 </v>
      </c>
      <c r="O154" s="3">
        <f t="shared" si="5"/>
        <v>68</v>
      </c>
      <c r="P154" s="3">
        <f t="shared" si="6"/>
        <v>76</v>
      </c>
      <c r="Q154" s="3">
        <f t="shared" si="7"/>
        <v>8</v>
      </c>
      <c r="R154" s="2"/>
      <c r="S154" s="2"/>
      <c r="T154" s="2"/>
      <c r="U154" s="2"/>
      <c r="V154" s="2"/>
      <c r="W154" s="2"/>
      <c r="X154" s="2"/>
    </row>
    <row r="155">
      <c r="A155" s="2" t="s">
        <v>160</v>
      </c>
      <c r="B155" s="2" t="str">
        <f>IFERROR(__xludf.DUMMYFUNCTION("SPLIT(INDEX(SPLIT(A155&amp;"" "","":""),,2),""|"")")," 75 65 45 66 99 62 69  8 76 53 ")</f>
        <v> 75 65 45 66 99 62 69  8 76 53 </v>
      </c>
      <c r="C155" s="2" t="str">
        <f>IFERROR(__xludf.DUMMYFUNCTION("""COMPUTED_VALUE""")," 15 27 26 71 33 62 24 74 61 36 43 34 65 20 45  3 44  5 47 73  8 29 78 69 63 ")</f>
        <v> 15 27 26 71 33 62 24 74 61 36 43 34 65 20 45  3 44  5 47 73  8 29 78 69 63 </v>
      </c>
      <c r="D155" s="2" t="str">
        <f t="shared" ref="D155:M155" si="156">MID($B155,D$3,2)</f>
        <v>75</v>
      </c>
      <c r="E155" s="2" t="str">
        <f t="shared" si="156"/>
        <v>65</v>
      </c>
      <c r="F155" s="2" t="str">
        <f t="shared" si="156"/>
        <v>45</v>
      </c>
      <c r="G155" s="2" t="str">
        <f t="shared" si="156"/>
        <v>66</v>
      </c>
      <c r="H155" s="2" t="str">
        <f t="shared" si="156"/>
        <v>99</v>
      </c>
      <c r="I155" s="2" t="str">
        <f t="shared" si="156"/>
        <v>62</v>
      </c>
      <c r="J155" s="2" t="str">
        <f t="shared" si="156"/>
        <v>69</v>
      </c>
      <c r="K155" s="2" t="str">
        <f t="shared" si="156"/>
        <v> 8</v>
      </c>
      <c r="L155" s="2" t="str">
        <f t="shared" si="156"/>
        <v>76</v>
      </c>
      <c r="M155" s="2" t="str">
        <f t="shared" si="156"/>
        <v>53</v>
      </c>
      <c r="N155" s="2" t="str">
        <f t="shared" si="4"/>
        <v> 15 27 26 71 33  24 74 61 36 43 34  20   3 44  5 47 73  29 78  63 </v>
      </c>
      <c r="O155" s="3">
        <f t="shared" si="5"/>
        <v>66</v>
      </c>
      <c r="P155" s="3">
        <f t="shared" si="6"/>
        <v>76</v>
      </c>
      <c r="Q155" s="3">
        <f t="shared" si="7"/>
        <v>16</v>
      </c>
      <c r="R155" s="2"/>
      <c r="S155" s="2"/>
      <c r="T155" s="2"/>
      <c r="U155" s="2"/>
      <c r="V155" s="2"/>
      <c r="W155" s="2"/>
      <c r="X155" s="2"/>
    </row>
    <row r="156">
      <c r="A156" s="2" t="s">
        <v>161</v>
      </c>
      <c r="B156" s="2" t="str">
        <f>IFERROR(__xludf.DUMMYFUNCTION("SPLIT(INDEX(SPLIT(A156&amp;"" "","":""),,2),""|"")")," 29 91 25 33 96 59 22 56 90 85 ")</f>
        <v> 29 91 25 33 96 59 22 56 90 85 </v>
      </c>
      <c r="C156" s="2" t="str">
        <f>IFERROR(__xludf.DUMMYFUNCTION("""COMPUTED_VALUE""")," 15 10 45 19 50 28 96 71 46  2 32 67  8 47 30 83 20 48 57 76 77 18 81 49 25 ")</f>
        <v> 15 10 45 19 50 28 96 71 46  2 32 67  8 47 30 83 20 48 57 76 77 18 81 49 25 </v>
      </c>
      <c r="D156" s="2" t="str">
        <f t="shared" ref="D156:M156" si="157">MID($B156,D$3,2)</f>
        <v>29</v>
      </c>
      <c r="E156" s="2" t="str">
        <f t="shared" si="157"/>
        <v>91</v>
      </c>
      <c r="F156" s="2" t="str">
        <f t="shared" si="157"/>
        <v>25</v>
      </c>
      <c r="G156" s="2" t="str">
        <f t="shared" si="157"/>
        <v>33</v>
      </c>
      <c r="H156" s="2" t="str">
        <f t="shared" si="157"/>
        <v>96</v>
      </c>
      <c r="I156" s="2" t="str">
        <f t="shared" si="157"/>
        <v>59</v>
      </c>
      <c r="J156" s="2" t="str">
        <f t="shared" si="157"/>
        <v>22</v>
      </c>
      <c r="K156" s="2" t="str">
        <f t="shared" si="157"/>
        <v>56</v>
      </c>
      <c r="L156" s="2" t="str">
        <f t="shared" si="157"/>
        <v>90</v>
      </c>
      <c r="M156" s="2" t="str">
        <f t="shared" si="157"/>
        <v>85</v>
      </c>
      <c r="N156" s="2" t="str">
        <f t="shared" si="4"/>
        <v> 15 10 45 19 50 28  71 46  2 32 67  8 47 30 83 20 48 57 76 77 18 81 49  </v>
      </c>
      <c r="O156" s="3">
        <f t="shared" si="5"/>
        <v>72</v>
      </c>
      <c r="P156" s="3">
        <f t="shared" si="6"/>
        <v>76</v>
      </c>
      <c r="Q156" s="3">
        <f t="shared" si="7"/>
        <v>2</v>
      </c>
      <c r="R156" s="2"/>
      <c r="S156" s="2"/>
      <c r="T156" s="2"/>
      <c r="U156" s="2"/>
      <c r="V156" s="2"/>
      <c r="W156" s="2"/>
      <c r="X156" s="2"/>
    </row>
    <row r="157">
      <c r="A157" s="2" t="s">
        <v>162</v>
      </c>
      <c r="B157" s="2" t="str">
        <f>IFERROR(__xludf.DUMMYFUNCTION("SPLIT(INDEX(SPLIT(A157&amp;"" "","":""),,2),""|"")"),"  5 70 13 58 72 17 28 53 73 63 ")</f>
        <v>  5 70 13 58 72 17 28 53 73 63 </v>
      </c>
      <c r="C157" s="2" t="str">
        <f>IFERROR(__xludf.DUMMYFUNCTION("""COMPUTED_VALUE"""),"  6 63 18 45 16 89 10 71 68  8 78 11 90 83 14  2 60 41 86 20 92 23 21 27 82 ")</f>
        <v>  6 63 18 45 16 89 10 71 68  8 78 11 90 83 14  2 60 41 86 20 92 23 21 27 82 </v>
      </c>
      <c r="D157" s="2" t="str">
        <f t="shared" ref="D157:M157" si="158">MID($B157,D$3,2)</f>
        <v> 5</v>
      </c>
      <c r="E157" s="2" t="str">
        <f t="shared" si="158"/>
        <v>70</v>
      </c>
      <c r="F157" s="2" t="str">
        <f t="shared" si="158"/>
        <v>13</v>
      </c>
      <c r="G157" s="2" t="str">
        <f t="shared" si="158"/>
        <v>58</v>
      </c>
      <c r="H157" s="2" t="str">
        <f t="shared" si="158"/>
        <v>72</v>
      </c>
      <c r="I157" s="2" t="str">
        <f t="shared" si="158"/>
        <v>17</v>
      </c>
      <c r="J157" s="2" t="str">
        <f t="shared" si="158"/>
        <v>28</v>
      </c>
      <c r="K157" s="2" t="str">
        <f t="shared" si="158"/>
        <v>53</v>
      </c>
      <c r="L157" s="2" t="str">
        <f t="shared" si="158"/>
        <v>73</v>
      </c>
      <c r="M157" s="2" t="str">
        <f t="shared" si="158"/>
        <v>63</v>
      </c>
      <c r="N157" s="2" t="str">
        <f t="shared" si="4"/>
        <v>  6  18 45 16 89 10 71 68  8 78 11 90 83 14  2 60 41 86 20 92 23 21 27 82 </v>
      </c>
      <c r="O157" s="3">
        <f t="shared" si="5"/>
        <v>74</v>
      </c>
      <c r="P157" s="3">
        <f t="shared" si="6"/>
        <v>76</v>
      </c>
      <c r="Q157" s="3">
        <f t="shared" si="7"/>
        <v>1</v>
      </c>
      <c r="R157" s="2"/>
      <c r="S157" s="2"/>
      <c r="T157" s="2"/>
      <c r="U157" s="2"/>
      <c r="V157" s="2"/>
      <c r="W157" s="2"/>
      <c r="X157" s="2"/>
    </row>
    <row r="158">
      <c r="A158" s="2" t="s">
        <v>163</v>
      </c>
      <c r="B158" s="2" t="str">
        <f>IFERROR(__xludf.DUMMYFUNCTION("SPLIT(INDEX(SPLIT(A158&amp;"" "","":""),,2),""|"")")," 38 57 44 92 97 51 53 76 22 13 ")</f>
        <v> 38 57 44 92 97 51 53 76 22 13 </v>
      </c>
      <c r="C158" s="2" t="str">
        <f>IFERROR(__xludf.DUMMYFUNCTION("""COMPUTED_VALUE""")," 39 50 63 58 85  5 31 43 67 32 54 69 72 62 36 45  7 33 41 64 71 81 84 21 75 ")</f>
        <v> 39 50 63 58 85  5 31 43 67 32 54 69 72 62 36 45  7 33 41 64 71 81 84 21 75 </v>
      </c>
      <c r="D158" s="2" t="str">
        <f t="shared" ref="D158:M158" si="159">MID($B158,D$3,2)</f>
        <v>38</v>
      </c>
      <c r="E158" s="2" t="str">
        <f t="shared" si="159"/>
        <v>57</v>
      </c>
      <c r="F158" s="2" t="str">
        <f t="shared" si="159"/>
        <v>44</v>
      </c>
      <c r="G158" s="2" t="str">
        <f t="shared" si="159"/>
        <v>92</v>
      </c>
      <c r="H158" s="2" t="str">
        <f t="shared" si="159"/>
        <v>97</v>
      </c>
      <c r="I158" s="2" t="str">
        <f t="shared" si="159"/>
        <v>51</v>
      </c>
      <c r="J158" s="2" t="str">
        <f t="shared" si="159"/>
        <v>53</v>
      </c>
      <c r="K158" s="2" t="str">
        <f t="shared" si="159"/>
        <v>76</v>
      </c>
      <c r="L158" s="2" t="str">
        <f t="shared" si="159"/>
        <v>22</v>
      </c>
      <c r="M158" s="2" t="str">
        <f t="shared" si="159"/>
        <v>13</v>
      </c>
      <c r="N158" s="2" t="str">
        <f t="shared" si="4"/>
        <v> 39 50 63 58 85  5 31 43 67 32 54 69 72 62 36 45  7 33 41 64 71 81 84 21 75 </v>
      </c>
      <c r="O158" s="3">
        <f t="shared" si="5"/>
        <v>76</v>
      </c>
      <c r="P158" s="3">
        <f t="shared" si="6"/>
        <v>76</v>
      </c>
      <c r="Q158" s="3">
        <f t="shared" si="7"/>
        <v>0</v>
      </c>
      <c r="R158" s="2"/>
      <c r="S158" s="2"/>
      <c r="T158" s="2"/>
      <c r="U158" s="2"/>
      <c r="V158" s="2"/>
      <c r="W158" s="2"/>
      <c r="X158" s="2"/>
    </row>
    <row r="159">
      <c r="A159" s="2" t="s">
        <v>164</v>
      </c>
      <c r="B159" s="2" t="str">
        <f>IFERROR(__xludf.DUMMYFUNCTION("SPLIT(INDEX(SPLIT(A159&amp;"" "","":""),,2),""|"")")," 81 86 77  2 51  4 98 85 47 24 ")</f>
        <v> 81 86 77  2 51  4 98 85 47 24 </v>
      </c>
      <c r="C159" s="2" t="str">
        <f>IFERROR(__xludf.DUMMYFUNCTION("""COMPUTED_VALUE"""),"  7 70 79 78 11 67 64 31 76 50 33 20 59 92 46 55 16 10 62 61 52 65 94 38 99 ")</f>
        <v>  7 70 79 78 11 67 64 31 76 50 33 20 59 92 46 55 16 10 62 61 52 65 94 38 99 </v>
      </c>
      <c r="D159" s="2" t="str">
        <f t="shared" ref="D159:M159" si="160">MID($B159,D$3,2)</f>
        <v>81</v>
      </c>
      <c r="E159" s="2" t="str">
        <f t="shared" si="160"/>
        <v>86</v>
      </c>
      <c r="F159" s="2" t="str">
        <f t="shared" si="160"/>
        <v>77</v>
      </c>
      <c r="G159" s="2" t="str">
        <f t="shared" si="160"/>
        <v> 2</v>
      </c>
      <c r="H159" s="2" t="str">
        <f t="shared" si="160"/>
        <v>51</v>
      </c>
      <c r="I159" s="2" t="str">
        <f t="shared" si="160"/>
        <v> 4</v>
      </c>
      <c r="J159" s="2" t="str">
        <f t="shared" si="160"/>
        <v>98</v>
      </c>
      <c r="K159" s="2" t="str">
        <f t="shared" si="160"/>
        <v>85</v>
      </c>
      <c r="L159" s="2" t="str">
        <f t="shared" si="160"/>
        <v>47</v>
      </c>
      <c r="M159" s="2" t="str">
        <f t="shared" si="160"/>
        <v>24</v>
      </c>
      <c r="N159" s="2" t="str">
        <f t="shared" si="4"/>
        <v>  7 70 79 78 11 67 64 31 76 50 33 20 59 92 46 55 16 10 62 61 52 65 94 38 99 </v>
      </c>
      <c r="O159" s="3">
        <f t="shared" si="5"/>
        <v>76</v>
      </c>
      <c r="P159" s="3">
        <f t="shared" si="6"/>
        <v>76</v>
      </c>
      <c r="Q159" s="3">
        <f t="shared" si="7"/>
        <v>0</v>
      </c>
      <c r="R159" s="2"/>
      <c r="S159" s="2"/>
      <c r="T159" s="2"/>
      <c r="U159" s="2"/>
      <c r="V159" s="2"/>
      <c r="W159" s="2"/>
      <c r="X159" s="2"/>
    </row>
    <row r="160">
      <c r="A160" s="2" t="s">
        <v>165</v>
      </c>
      <c r="B160" s="2" t="str">
        <f>IFERROR(__xludf.DUMMYFUNCTION("SPLIT(INDEX(SPLIT(A160&amp;"" "","":""),,2),""|"")")," 39 69 49 46 84 62 37 28 12 80 ")</f>
        <v> 39 69 49 46 84 62 37 28 12 80 </v>
      </c>
      <c r="C160" s="2" t="str">
        <f>IFERROR(__xludf.DUMMYFUNCTION("""COMPUTED_VALUE""")," 35 54 20 73 21 67 72 93  8 82 33 59 61 31 13 45 77 53 74 32 40 19 83 36 47 ")</f>
        <v> 35 54 20 73 21 67 72 93  8 82 33 59 61 31 13 45 77 53 74 32 40 19 83 36 47 </v>
      </c>
      <c r="D160" s="2" t="str">
        <f t="shared" ref="D160:M160" si="161">MID($B160,D$3,2)</f>
        <v>39</v>
      </c>
      <c r="E160" s="2" t="str">
        <f t="shared" si="161"/>
        <v>69</v>
      </c>
      <c r="F160" s="2" t="str">
        <f t="shared" si="161"/>
        <v>49</v>
      </c>
      <c r="G160" s="2" t="str">
        <f t="shared" si="161"/>
        <v>46</v>
      </c>
      <c r="H160" s="2" t="str">
        <f t="shared" si="161"/>
        <v>84</v>
      </c>
      <c r="I160" s="2" t="str">
        <f t="shared" si="161"/>
        <v>62</v>
      </c>
      <c r="J160" s="2" t="str">
        <f t="shared" si="161"/>
        <v>37</v>
      </c>
      <c r="K160" s="2" t="str">
        <f t="shared" si="161"/>
        <v>28</v>
      </c>
      <c r="L160" s="2" t="str">
        <f t="shared" si="161"/>
        <v>12</v>
      </c>
      <c r="M160" s="2" t="str">
        <f t="shared" si="161"/>
        <v>80</v>
      </c>
      <c r="N160" s="2" t="str">
        <f t="shared" si="4"/>
        <v> 35 54 20 73 21 67 72 93  8 82 33 59 61 31 13 45 77 53 74 32 40 19 83 36 47 </v>
      </c>
      <c r="O160" s="3">
        <f t="shared" si="5"/>
        <v>76</v>
      </c>
      <c r="P160" s="3">
        <f t="shared" si="6"/>
        <v>76</v>
      </c>
      <c r="Q160" s="3">
        <f t="shared" si="7"/>
        <v>0</v>
      </c>
      <c r="R160" s="2"/>
      <c r="S160" s="2"/>
      <c r="T160" s="2"/>
      <c r="U160" s="2"/>
      <c r="V160" s="2"/>
      <c r="W160" s="2"/>
      <c r="X160" s="2"/>
    </row>
    <row r="161">
      <c r="A161" s="2" t="s">
        <v>166</v>
      </c>
      <c r="B161" s="2" t="str">
        <f>IFERROR(__xludf.DUMMYFUNCTION("SPLIT(INDEX(SPLIT(A161&amp;"" "","":""),,2),""|"")")," 45 12 73 64 11 50 78 34 87 53 ")</f>
        <v> 45 12 73 64 11 50 78 34 87 53 </v>
      </c>
      <c r="C161" s="2" t="str">
        <f>IFERROR(__xludf.DUMMYFUNCTION("""COMPUTED_VALUE""")," 43 32 40 18 53 88  8 68 46 45 12 34 74 83 87 33 42 91 58  7 82 44 23  3  6 ")</f>
        <v> 43 32 40 18 53 88  8 68 46 45 12 34 74 83 87 33 42 91 58  7 82 44 23  3  6 </v>
      </c>
      <c r="D161" s="2" t="str">
        <f t="shared" ref="D161:M161" si="162">MID($B161,D$3,2)</f>
        <v>45</v>
      </c>
      <c r="E161" s="2" t="str">
        <f t="shared" si="162"/>
        <v>12</v>
      </c>
      <c r="F161" s="2" t="str">
        <f t="shared" si="162"/>
        <v>73</v>
      </c>
      <c r="G161" s="2" t="str">
        <f t="shared" si="162"/>
        <v>64</v>
      </c>
      <c r="H161" s="2" t="str">
        <f t="shared" si="162"/>
        <v>11</v>
      </c>
      <c r="I161" s="2" t="str">
        <f t="shared" si="162"/>
        <v>50</v>
      </c>
      <c r="J161" s="2" t="str">
        <f t="shared" si="162"/>
        <v>78</v>
      </c>
      <c r="K161" s="2" t="str">
        <f t="shared" si="162"/>
        <v>34</v>
      </c>
      <c r="L161" s="2" t="str">
        <f t="shared" si="162"/>
        <v>87</v>
      </c>
      <c r="M161" s="2" t="str">
        <f t="shared" si="162"/>
        <v>53</v>
      </c>
      <c r="N161" s="2" t="str">
        <f t="shared" si="4"/>
        <v> 43 32 40 18  88  8 68 46    74 83  33 42 91 58  7 82 44 23  3  6 </v>
      </c>
      <c r="O161" s="3">
        <f t="shared" si="5"/>
        <v>66</v>
      </c>
      <c r="P161" s="3">
        <f t="shared" si="6"/>
        <v>76</v>
      </c>
      <c r="Q161" s="3">
        <f t="shared" si="7"/>
        <v>16</v>
      </c>
      <c r="R161" s="2"/>
      <c r="S161" s="2"/>
      <c r="T161" s="2"/>
      <c r="U161" s="2"/>
      <c r="V161" s="2"/>
      <c r="W161" s="2"/>
      <c r="X161" s="2"/>
    </row>
    <row r="162">
      <c r="A162" s="2" t="s">
        <v>167</v>
      </c>
      <c r="B162" s="2" t="str">
        <f>IFERROR(__xludf.DUMMYFUNCTION("SPLIT(INDEX(SPLIT(A162&amp;"" "","":""),,2),""|"")")," 91 89 80 26 37 94 66 20 51 42 ")</f>
        <v> 91 89 80 26 37 94 66 20 51 42 </v>
      </c>
      <c r="C162" s="2" t="str">
        <f>IFERROR(__xludf.DUMMYFUNCTION("""COMPUTED_VALUE""")," 66 89 20 91 68 30 51 26 42 63 81 28 96 94  9 88 12  5 87 59 37 80  8 31 16 ")</f>
        <v> 66 89 20 91 68 30 51 26 42 63 81 28 96 94  9 88 12  5 87 59 37 80  8 31 16 </v>
      </c>
      <c r="D162" s="2" t="str">
        <f t="shared" ref="D162:M162" si="163">MID($B162,D$3,2)</f>
        <v>91</v>
      </c>
      <c r="E162" s="2" t="str">
        <f t="shared" si="163"/>
        <v>89</v>
      </c>
      <c r="F162" s="2" t="str">
        <f t="shared" si="163"/>
        <v>80</v>
      </c>
      <c r="G162" s="2" t="str">
        <f t="shared" si="163"/>
        <v>26</v>
      </c>
      <c r="H162" s="2" t="str">
        <f t="shared" si="163"/>
        <v>37</v>
      </c>
      <c r="I162" s="2" t="str">
        <f t="shared" si="163"/>
        <v>94</v>
      </c>
      <c r="J162" s="2" t="str">
        <f t="shared" si="163"/>
        <v>66</v>
      </c>
      <c r="K162" s="2" t="str">
        <f t="shared" si="163"/>
        <v>20</v>
      </c>
      <c r="L162" s="2" t="str">
        <f t="shared" si="163"/>
        <v>51</v>
      </c>
      <c r="M162" s="2" t="str">
        <f t="shared" si="163"/>
        <v>42</v>
      </c>
      <c r="N162" s="2" t="str">
        <f t="shared" si="4"/>
        <v>     68 30    63 81 28 96   9 88 12  5 87 59    8 31 16 </v>
      </c>
      <c r="O162" s="3">
        <f t="shared" si="5"/>
        <v>56</v>
      </c>
      <c r="P162" s="3">
        <f t="shared" si="6"/>
        <v>76</v>
      </c>
      <c r="Q162" s="3">
        <f t="shared" si="7"/>
        <v>512</v>
      </c>
      <c r="R162" s="2"/>
      <c r="S162" s="2"/>
      <c r="T162" s="2"/>
      <c r="U162" s="2"/>
      <c r="V162" s="2"/>
      <c r="W162" s="2"/>
      <c r="X162" s="2"/>
    </row>
    <row r="163">
      <c r="A163" s="2" t="s">
        <v>168</v>
      </c>
      <c r="B163" s="2" t="str">
        <f>IFERROR(__xludf.DUMMYFUNCTION("SPLIT(INDEX(SPLIT(A163&amp;"" "","":""),,2),""|"")")," 48 96 58 26 43 22  3 95 52  4 ")</f>
        <v> 48 96 58 26 43 22  3 95 52  4 </v>
      </c>
      <c r="C163" s="2" t="str">
        <f>IFERROR(__xludf.DUMMYFUNCTION("""COMPUTED_VALUE""")," 18 88 77 14 41 56 67 47 90 30 61 28 73 39 11 44 92 49 55 79 27 91 85 93 24 ")</f>
        <v> 18 88 77 14 41 56 67 47 90 30 61 28 73 39 11 44 92 49 55 79 27 91 85 93 24 </v>
      </c>
      <c r="D163" s="2" t="str">
        <f t="shared" ref="D163:M163" si="164">MID($B163,D$3,2)</f>
        <v>48</v>
      </c>
      <c r="E163" s="2" t="str">
        <f t="shared" si="164"/>
        <v>96</v>
      </c>
      <c r="F163" s="2" t="str">
        <f t="shared" si="164"/>
        <v>58</v>
      </c>
      <c r="G163" s="2" t="str">
        <f t="shared" si="164"/>
        <v>26</v>
      </c>
      <c r="H163" s="2" t="str">
        <f t="shared" si="164"/>
        <v>43</v>
      </c>
      <c r="I163" s="2" t="str">
        <f t="shared" si="164"/>
        <v>22</v>
      </c>
      <c r="J163" s="2" t="str">
        <f t="shared" si="164"/>
        <v> 3</v>
      </c>
      <c r="K163" s="2" t="str">
        <f t="shared" si="164"/>
        <v>95</v>
      </c>
      <c r="L163" s="2" t="str">
        <f t="shared" si="164"/>
        <v>52</v>
      </c>
      <c r="M163" s="2" t="str">
        <f t="shared" si="164"/>
        <v> 4</v>
      </c>
      <c r="N163" s="2" t="str">
        <f t="shared" si="4"/>
        <v> 18 88 77 14 41 56 67 47 90 30 61 28 73 39 11 44 92 49 55 79 27 91 85 93 24 </v>
      </c>
      <c r="O163" s="3">
        <f t="shared" si="5"/>
        <v>76</v>
      </c>
      <c r="P163" s="3">
        <f t="shared" si="6"/>
        <v>76</v>
      </c>
      <c r="Q163" s="3">
        <f t="shared" si="7"/>
        <v>0</v>
      </c>
      <c r="R163" s="2"/>
      <c r="S163" s="2"/>
      <c r="T163" s="2"/>
      <c r="U163" s="2"/>
      <c r="V163" s="2"/>
      <c r="W163" s="2"/>
      <c r="X163" s="2"/>
    </row>
    <row r="164">
      <c r="A164" s="2" t="s">
        <v>169</v>
      </c>
      <c r="B164" s="2" t="str">
        <f>IFERROR(__xludf.DUMMYFUNCTION("SPLIT(INDEX(SPLIT(A164&amp;"" "","":""),,2),""|"")")," 12 40 90 73 85 25  8 94 97 95 ")</f>
        <v> 12 40 90 73 85 25  8 94 97 95 </v>
      </c>
      <c r="C164" s="2" t="str">
        <f>IFERROR(__xludf.DUMMYFUNCTION("""COMPUTED_VALUE""")," 35 99 25  7 97 12 90 40 95 96 73 26 69 74  8 65 94  2 85  6 38 23 55 79 52 ")</f>
        <v> 35 99 25  7 97 12 90 40 95 96 73 26 69 74  8 65 94  2 85  6 38 23 55 79 52 </v>
      </c>
      <c r="D164" s="2" t="str">
        <f t="shared" ref="D164:M164" si="165">MID($B164,D$3,2)</f>
        <v>12</v>
      </c>
      <c r="E164" s="2" t="str">
        <f t="shared" si="165"/>
        <v>40</v>
      </c>
      <c r="F164" s="2" t="str">
        <f t="shared" si="165"/>
        <v>90</v>
      </c>
      <c r="G164" s="2" t="str">
        <f t="shared" si="165"/>
        <v>73</v>
      </c>
      <c r="H164" s="2" t="str">
        <f t="shared" si="165"/>
        <v>85</v>
      </c>
      <c r="I164" s="2" t="str">
        <f t="shared" si="165"/>
        <v>25</v>
      </c>
      <c r="J164" s="2" t="str">
        <f t="shared" si="165"/>
        <v> 8</v>
      </c>
      <c r="K164" s="2" t="str">
        <f t="shared" si="165"/>
        <v>94</v>
      </c>
      <c r="L164" s="2" t="str">
        <f t="shared" si="165"/>
        <v>97</v>
      </c>
      <c r="M164" s="2" t="str">
        <f t="shared" si="165"/>
        <v>95</v>
      </c>
      <c r="N164" s="2" t="str">
        <f t="shared" si="4"/>
        <v> 35 99   7      96  26 69 74  65   2   6 38 23 55 79 52 </v>
      </c>
      <c r="O164" s="3">
        <f t="shared" si="5"/>
        <v>56</v>
      </c>
      <c r="P164" s="3">
        <f t="shared" si="6"/>
        <v>76</v>
      </c>
      <c r="Q164" s="3">
        <f t="shared" si="7"/>
        <v>512</v>
      </c>
      <c r="R164" s="2"/>
      <c r="S164" s="2"/>
      <c r="T164" s="2"/>
      <c r="U164" s="2"/>
      <c r="V164" s="2"/>
      <c r="W164" s="2"/>
      <c r="X164" s="2"/>
    </row>
    <row r="165">
      <c r="A165" s="2" t="s">
        <v>170</v>
      </c>
      <c r="B165" s="2" t="str">
        <f>IFERROR(__xludf.DUMMYFUNCTION("SPLIT(INDEX(SPLIT(A165&amp;"" "","":""),,2),""|"")")," 77 72 44 62  7 32 46 73 76 11 ")</f>
        <v> 77 72 44 62  7 32 46 73 76 11 </v>
      </c>
      <c r="C165" s="2" t="str">
        <f>IFERROR(__xludf.DUMMYFUNCTION("""COMPUTED_VALUE"""),"  7 41 72 93 62 67 17 88 53 54 73 66 71 42 76 82 44 11 36 46 13 32 77 28 89 ")</f>
        <v>  7 41 72 93 62 67 17 88 53 54 73 66 71 42 76 82 44 11 36 46 13 32 77 28 89 </v>
      </c>
      <c r="D165" s="2" t="str">
        <f t="shared" ref="D165:M165" si="166">MID($B165,D$3,2)</f>
        <v>77</v>
      </c>
      <c r="E165" s="2" t="str">
        <f t="shared" si="166"/>
        <v>72</v>
      </c>
      <c r="F165" s="2" t="str">
        <f t="shared" si="166"/>
        <v>44</v>
      </c>
      <c r="G165" s="2" t="str">
        <f t="shared" si="166"/>
        <v>62</v>
      </c>
      <c r="H165" s="2" t="str">
        <f t="shared" si="166"/>
        <v> 7</v>
      </c>
      <c r="I165" s="2" t="str">
        <f t="shared" si="166"/>
        <v>32</v>
      </c>
      <c r="J165" s="2" t="str">
        <f t="shared" si="166"/>
        <v>46</v>
      </c>
      <c r="K165" s="2" t="str">
        <f t="shared" si="166"/>
        <v>73</v>
      </c>
      <c r="L165" s="2" t="str">
        <f t="shared" si="166"/>
        <v>76</v>
      </c>
      <c r="M165" s="2" t="str">
        <f t="shared" si="166"/>
        <v>11</v>
      </c>
      <c r="N165" s="2" t="str">
        <f t="shared" si="4"/>
        <v>  41  93  67 17 88 53 54  66 71 42  82   36  13   28 89 </v>
      </c>
      <c r="O165" s="3">
        <f t="shared" si="5"/>
        <v>56</v>
      </c>
      <c r="P165" s="3">
        <f t="shared" si="6"/>
        <v>76</v>
      </c>
      <c r="Q165" s="3">
        <f t="shared" si="7"/>
        <v>512</v>
      </c>
      <c r="R165" s="2"/>
      <c r="S165" s="2"/>
      <c r="T165" s="2"/>
      <c r="U165" s="2"/>
      <c r="V165" s="2"/>
      <c r="W165" s="2"/>
      <c r="X165" s="2"/>
    </row>
    <row r="166">
      <c r="A166" s="2" t="s">
        <v>171</v>
      </c>
      <c r="B166" s="2" t="str">
        <f>IFERROR(__xludf.DUMMYFUNCTION("SPLIT(INDEX(SPLIT(A166&amp;"" "","":""),,2),""|"")")," 69 93  2 89 35 21 39 33 84 98 ")</f>
        <v> 69 93  2 89 35 21 39 33 84 98 </v>
      </c>
      <c r="C166" s="2" t="str">
        <f>IFERROR(__xludf.DUMMYFUNCTION("""COMPUTED_VALUE""")," 33 84 43 94 71 49 68 39 75 61 93 25 10 47 35 27 20 89 48 21  4 69 98  6  2 ")</f>
        <v> 33 84 43 94 71 49 68 39 75 61 93 25 10 47 35 27 20 89 48 21  4 69 98  6  2 </v>
      </c>
      <c r="D166" s="2" t="str">
        <f t="shared" ref="D166:M166" si="167">MID($B166,D$3,2)</f>
        <v>69</v>
      </c>
      <c r="E166" s="2" t="str">
        <f t="shared" si="167"/>
        <v>93</v>
      </c>
      <c r="F166" s="2" t="str">
        <f t="shared" si="167"/>
        <v> 2</v>
      </c>
      <c r="G166" s="2" t="str">
        <f t="shared" si="167"/>
        <v>89</v>
      </c>
      <c r="H166" s="2" t="str">
        <f t="shared" si="167"/>
        <v>35</v>
      </c>
      <c r="I166" s="2" t="str">
        <f t="shared" si="167"/>
        <v>21</v>
      </c>
      <c r="J166" s="2" t="str">
        <f t="shared" si="167"/>
        <v>39</v>
      </c>
      <c r="K166" s="2" t="str">
        <f t="shared" si="167"/>
        <v>33</v>
      </c>
      <c r="L166" s="2" t="str">
        <f t="shared" si="167"/>
        <v>84</v>
      </c>
      <c r="M166" s="2" t="str">
        <f t="shared" si="167"/>
        <v>98</v>
      </c>
      <c r="N166" s="2" t="str">
        <f t="shared" si="4"/>
        <v>   43 94 71 49 68  75 61  25 10 47  27 20  48   4    6  </v>
      </c>
      <c r="O166" s="3">
        <f t="shared" si="5"/>
        <v>56</v>
      </c>
      <c r="P166" s="3">
        <f t="shared" si="6"/>
        <v>76</v>
      </c>
      <c r="Q166" s="3">
        <f t="shared" si="7"/>
        <v>512</v>
      </c>
      <c r="R166" s="2"/>
      <c r="S166" s="2"/>
      <c r="T166" s="2"/>
      <c r="U166" s="2"/>
      <c r="V166" s="2"/>
      <c r="W166" s="2"/>
      <c r="X166" s="2"/>
    </row>
    <row r="167">
      <c r="A167" s="2" t="s">
        <v>172</v>
      </c>
      <c r="B167" s="2" t="str">
        <f>IFERROR(__xludf.DUMMYFUNCTION("SPLIT(INDEX(SPLIT(A167&amp;"" "","":""),,2),""|"")")," 64 11 74 16 26 68 22 88 47 14 ")</f>
        <v> 64 11 74 16 26 68 22 88 47 14 </v>
      </c>
      <c r="C167" s="2" t="str">
        <f>IFERROR(__xludf.DUMMYFUNCTION("""COMPUTED_VALUE""")," 14  8  9 74 36 88 16 68 12 19 26 99 64 66 27 22 95 89 47 71 92 94 18 35 11 ")</f>
        <v> 14  8  9 74 36 88 16 68 12 19 26 99 64 66 27 22 95 89 47 71 92 94 18 35 11 </v>
      </c>
      <c r="D167" s="2" t="str">
        <f t="shared" ref="D167:M167" si="168">MID($B167,D$3,2)</f>
        <v>64</v>
      </c>
      <c r="E167" s="2" t="str">
        <f t="shared" si="168"/>
        <v>11</v>
      </c>
      <c r="F167" s="2" t="str">
        <f t="shared" si="168"/>
        <v>74</v>
      </c>
      <c r="G167" s="2" t="str">
        <f t="shared" si="168"/>
        <v>16</v>
      </c>
      <c r="H167" s="2" t="str">
        <f t="shared" si="168"/>
        <v>26</v>
      </c>
      <c r="I167" s="2" t="str">
        <f t="shared" si="168"/>
        <v>68</v>
      </c>
      <c r="J167" s="2" t="str">
        <f t="shared" si="168"/>
        <v>22</v>
      </c>
      <c r="K167" s="2" t="str">
        <f t="shared" si="168"/>
        <v>88</v>
      </c>
      <c r="L167" s="2" t="str">
        <f t="shared" si="168"/>
        <v>47</v>
      </c>
      <c r="M167" s="2" t="str">
        <f t="shared" si="168"/>
        <v>14</v>
      </c>
      <c r="N167" s="2" t="str">
        <f t="shared" si="4"/>
        <v>   8  9  36    12 19  99  66 27  95 89  71 92 94 18 35  </v>
      </c>
      <c r="O167" s="3">
        <f t="shared" si="5"/>
        <v>56</v>
      </c>
      <c r="P167" s="3">
        <f t="shared" si="6"/>
        <v>76</v>
      </c>
      <c r="Q167" s="3">
        <f t="shared" si="7"/>
        <v>512</v>
      </c>
      <c r="R167" s="2"/>
      <c r="S167" s="2"/>
      <c r="T167" s="2"/>
      <c r="U167" s="2"/>
      <c r="V167" s="2"/>
      <c r="W167" s="2"/>
      <c r="X167" s="2"/>
    </row>
    <row r="168">
      <c r="A168" s="2" t="s">
        <v>173</v>
      </c>
      <c r="B168" s="2" t="str">
        <f>IFERROR(__xludf.DUMMYFUNCTION("SPLIT(INDEX(SPLIT(A168&amp;"" "","":""),,2),""|"")")," 82 69 65  9  4  8 28 91 33 88 ")</f>
        <v> 82 69 65  9  4  8 28 91 33 88 </v>
      </c>
      <c r="C168" s="2" t="str">
        <f>IFERROR(__xludf.DUMMYFUNCTION("""COMPUTED_VALUE""")," 92 34 65  9 82 91  8 28 88 33 61 72 46  6 11  4 20 69 16 96 36 68 81 75 30 ")</f>
        <v> 92 34 65  9 82 91  8 28 88 33 61 72 46  6 11  4 20 69 16 96 36 68 81 75 30 </v>
      </c>
      <c r="D168" s="2" t="str">
        <f t="shared" ref="D168:M168" si="169">MID($B168,D$3,2)</f>
        <v>82</v>
      </c>
      <c r="E168" s="2" t="str">
        <f t="shared" si="169"/>
        <v>69</v>
      </c>
      <c r="F168" s="2" t="str">
        <f t="shared" si="169"/>
        <v>65</v>
      </c>
      <c r="G168" s="2" t="str">
        <f t="shared" si="169"/>
        <v> 9</v>
      </c>
      <c r="H168" s="2" t="str">
        <f t="shared" si="169"/>
        <v> 4</v>
      </c>
      <c r="I168" s="2" t="str">
        <f t="shared" si="169"/>
        <v> 8</v>
      </c>
      <c r="J168" s="2" t="str">
        <f t="shared" si="169"/>
        <v>28</v>
      </c>
      <c r="K168" s="2" t="str">
        <f t="shared" si="169"/>
        <v>91</v>
      </c>
      <c r="L168" s="2" t="str">
        <f t="shared" si="169"/>
        <v>33</v>
      </c>
      <c r="M168" s="2" t="str">
        <f t="shared" si="169"/>
        <v>88</v>
      </c>
      <c r="N168" s="2" t="str">
        <f t="shared" si="4"/>
        <v> 92 34         61 72 46  6 11  20  16 96 36 68 81 75 30 </v>
      </c>
      <c r="O168" s="3">
        <f t="shared" si="5"/>
        <v>56</v>
      </c>
      <c r="P168" s="3">
        <f t="shared" si="6"/>
        <v>76</v>
      </c>
      <c r="Q168" s="3">
        <f t="shared" si="7"/>
        <v>512</v>
      </c>
      <c r="R168" s="2"/>
      <c r="S168" s="2"/>
      <c r="T168" s="2"/>
      <c r="U168" s="2"/>
      <c r="V168" s="2"/>
      <c r="W168" s="2"/>
      <c r="X168" s="2"/>
    </row>
    <row r="169">
      <c r="A169" s="2" t="s">
        <v>174</v>
      </c>
      <c r="B169" s="2" t="str">
        <f>IFERROR(__xludf.DUMMYFUNCTION("SPLIT(INDEX(SPLIT(A169&amp;"" "","":""),,2),""|"")")," 13 17 85  1 39 53 73 49 75 15 ")</f>
        <v> 13 17 85  1 39 53 73 49 75 15 </v>
      </c>
      <c r="C169" s="2" t="str">
        <f>IFERROR(__xludf.DUMMYFUNCTION("""COMPUTED_VALUE""")," 90 42  4 77 71 89  9 74 85 75 72 47 17 13 40 53  6 30 39 73 16 49 76  1 15 ")</f>
        <v> 90 42  4 77 71 89  9 74 85 75 72 47 17 13 40 53  6 30 39 73 16 49 76  1 15 </v>
      </c>
      <c r="D169" s="2" t="str">
        <f t="shared" ref="D169:M169" si="170">MID($B169,D$3,2)</f>
        <v>13</v>
      </c>
      <c r="E169" s="2" t="str">
        <f t="shared" si="170"/>
        <v>17</v>
      </c>
      <c r="F169" s="2" t="str">
        <f t="shared" si="170"/>
        <v>85</v>
      </c>
      <c r="G169" s="2" t="str">
        <f t="shared" si="170"/>
        <v> 1</v>
      </c>
      <c r="H169" s="2" t="str">
        <f t="shared" si="170"/>
        <v>39</v>
      </c>
      <c r="I169" s="2" t="str">
        <f t="shared" si="170"/>
        <v>53</v>
      </c>
      <c r="J169" s="2" t="str">
        <f t="shared" si="170"/>
        <v>73</v>
      </c>
      <c r="K169" s="2" t="str">
        <f t="shared" si="170"/>
        <v>49</v>
      </c>
      <c r="L169" s="2" t="str">
        <f t="shared" si="170"/>
        <v>75</v>
      </c>
      <c r="M169" s="2" t="str">
        <f t="shared" si="170"/>
        <v>15</v>
      </c>
      <c r="N169" s="2" t="str">
        <f t="shared" si="4"/>
        <v> 90 42  4 77 71 89  9 74   72 47   40   6 30   16  76   </v>
      </c>
      <c r="O169" s="3">
        <f t="shared" si="5"/>
        <v>56</v>
      </c>
      <c r="P169" s="3">
        <f t="shared" si="6"/>
        <v>76</v>
      </c>
      <c r="Q169" s="3">
        <f t="shared" si="7"/>
        <v>512</v>
      </c>
      <c r="R169" s="2"/>
      <c r="S169" s="2"/>
      <c r="T169" s="2"/>
      <c r="U169" s="2"/>
      <c r="V169" s="2"/>
      <c r="W169" s="2"/>
      <c r="X169" s="2"/>
    </row>
    <row r="170">
      <c r="A170" s="2" t="s">
        <v>175</v>
      </c>
      <c r="B170" s="2" t="str">
        <f>IFERROR(__xludf.DUMMYFUNCTION("SPLIT(INDEX(SPLIT(A170&amp;"" "","":""),,2),""|"")")," 62 84 15 89 14  6 61 24 63  8 ")</f>
        <v> 62 84 15 89 14  6 61 24 63  8 </v>
      </c>
      <c r="C170" s="2" t="str">
        <f>IFERROR(__xludf.DUMMYFUNCTION("""COMPUTED_VALUE""")," 76 61  7 72 85 24  6 42 71 11 66 55 62 70 83 51 96 23 63 18 68 16 86 15 67 ")</f>
        <v> 76 61  7 72 85 24  6 42 71 11 66 55 62 70 83 51 96 23 63 18 68 16 86 15 67 </v>
      </c>
      <c r="D170" s="2" t="str">
        <f t="shared" ref="D170:M170" si="171">MID($B170,D$3,2)</f>
        <v>62</v>
      </c>
      <c r="E170" s="2" t="str">
        <f t="shared" si="171"/>
        <v>84</v>
      </c>
      <c r="F170" s="2" t="str">
        <f t="shared" si="171"/>
        <v>15</v>
      </c>
      <c r="G170" s="2" t="str">
        <f t="shared" si="171"/>
        <v>89</v>
      </c>
      <c r="H170" s="2" t="str">
        <f t="shared" si="171"/>
        <v>14</v>
      </c>
      <c r="I170" s="2" t="str">
        <f t="shared" si="171"/>
        <v> 6</v>
      </c>
      <c r="J170" s="2" t="str">
        <f t="shared" si="171"/>
        <v>61</v>
      </c>
      <c r="K170" s="2" t="str">
        <f t="shared" si="171"/>
        <v>24</v>
      </c>
      <c r="L170" s="2" t="str">
        <f t="shared" si="171"/>
        <v>63</v>
      </c>
      <c r="M170" s="2" t="str">
        <f t="shared" si="171"/>
        <v> 8</v>
      </c>
      <c r="N170" s="2" t="str">
        <f t="shared" si="4"/>
        <v> 76   7 72 85   42 71 11 66 55  70 83 51 96 23  18 68 16 86  67 </v>
      </c>
      <c r="O170" s="3">
        <f t="shared" si="5"/>
        <v>64</v>
      </c>
      <c r="P170" s="3">
        <f t="shared" si="6"/>
        <v>76</v>
      </c>
      <c r="Q170" s="3">
        <f t="shared" si="7"/>
        <v>32</v>
      </c>
      <c r="R170" s="2"/>
      <c r="S170" s="2"/>
      <c r="T170" s="2"/>
      <c r="U170" s="2"/>
      <c r="V170" s="2"/>
      <c r="W170" s="2"/>
      <c r="X170" s="2"/>
    </row>
    <row r="171">
      <c r="A171" s="2" t="s">
        <v>176</v>
      </c>
      <c r="B171" s="2" t="str">
        <f>IFERROR(__xludf.DUMMYFUNCTION("SPLIT(INDEX(SPLIT(A171&amp;"" "","":""),,2),""|"")")," 44 66 31 17 88 99 10 95 52 80 ")</f>
        <v> 44 66 31 17 88 99 10 95 52 80 </v>
      </c>
      <c r="C171" s="2" t="str">
        <f>IFERROR(__xludf.DUMMYFUNCTION("""COMPUTED_VALUE"""),"  5 13 78 91  7 43 15 65 26 95 67 86 80 37 25 21 85 71 48 36 84 47 53 98 58 ")</f>
        <v>  5 13 78 91  7 43 15 65 26 95 67 86 80 37 25 21 85 71 48 36 84 47 53 98 58 </v>
      </c>
      <c r="D171" s="2" t="str">
        <f t="shared" ref="D171:M171" si="172">MID($B171,D$3,2)</f>
        <v>44</v>
      </c>
      <c r="E171" s="2" t="str">
        <f t="shared" si="172"/>
        <v>66</v>
      </c>
      <c r="F171" s="2" t="str">
        <f t="shared" si="172"/>
        <v>31</v>
      </c>
      <c r="G171" s="2" t="str">
        <f t="shared" si="172"/>
        <v>17</v>
      </c>
      <c r="H171" s="2" t="str">
        <f t="shared" si="172"/>
        <v>88</v>
      </c>
      <c r="I171" s="2" t="str">
        <f t="shared" si="172"/>
        <v>99</v>
      </c>
      <c r="J171" s="2" t="str">
        <f t="shared" si="172"/>
        <v>10</v>
      </c>
      <c r="K171" s="2" t="str">
        <f t="shared" si="172"/>
        <v>95</v>
      </c>
      <c r="L171" s="2" t="str">
        <f t="shared" si="172"/>
        <v>52</v>
      </c>
      <c r="M171" s="2" t="str">
        <f t="shared" si="172"/>
        <v>80</v>
      </c>
      <c r="N171" s="2" t="str">
        <f t="shared" si="4"/>
        <v>  5 13 78 91  7 43 15 65 26  67 86  37 25 21 85 71 48 36 84 47 53 98 58 </v>
      </c>
      <c r="O171" s="3">
        <f t="shared" si="5"/>
        <v>72</v>
      </c>
      <c r="P171" s="3">
        <f t="shared" si="6"/>
        <v>76</v>
      </c>
      <c r="Q171" s="3">
        <f t="shared" si="7"/>
        <v>2</v>
      </c>
      <c r="R171" s="2"/>
      <c r="S171" s="2"/>
      <c r="T171" s="2"/>
      <c r="U171" s="2"/>
      <c r="V171" s="2"/>
      <c r="W171" s="2"/>
      <c r="X171" s="2"/>
    </row>
    <row r="172">
      <c r="A172" s="2" t="s">
        <v>177</v>
      </c>
      <c r="B172" s="2" t="str">
        <f>IFERROR(__xludf.DUMMYFUNCTION("SPLIT(INDEX(SPLIT(A172&amp;"" "","":""),,2),""|"")")," 20  5 61 79 18 42 78 15 58  4 ")</f>
        <v> 20  5 61 79 18 42 78 15 58  4 </v>
      </c>
      <c r="C172" s="2" t="str">
        <f>IFERROR(__xludf.DUMMYFUNCTION("""COMPUTED_VALUE""")," 41 35 79 63 20 70 69 66 94 57 84  6  2 80 49 18 78 93 27 72 50 24 86 51 55 ")</f>
        <v> 41 35 79 63 20 70 69 66 94 57 84  6  2 80 49 18 78 93 27 72 50 24 86 51 55 </v>
      </c>
      <c r="D172" s="2" t="str">
        <f t="shared" ref="D172:M172" si="173">MID($B172,D$3,2)</f>
        <v>20</v>
      </c>
      <c r="E172" s="2" t="str">
        <f t="shared" si="173"/>
        <v> 5</v>
      </c>
      <c r="F172" s="2" t="str">
        <f t="shared" si="173"/>
        <v>61</v>
      </c>
      <c r="G172" s="2" t="str">
        <f t="shared" si="173"/>
        <v>79</v>
      </c>
      <c r="H172" s="2" t="str">
        <f t="shared" si="173"/>
        <v>18</v>
      </c>
      <c r="I172" s="2" t="str">
        <f t="shared" si="173"/>
        <v>42</v>
      </c>
      <c r="J172" s="2" t="str">
        <f t="shared" si="173"/>
        <v>78</v>
      </c>
      <c r="K172" s="2" t="str">
        <f t="shared" si="173"/>
        <v>15</v>
      </c>
      <c r="L172" s="2" t="str">
        <f t="shared" si="173"/>
        <v>58</v>
      </c>
      <c r="M172" s="2" t="str">
        <f t="shared" si="173"/>
        <v> 4</v>
      </c>
      <c r="N172" s="2" t="str">
        <f t="shared" si="4"/>
        <v> 41 35  63  70 69 66 94 57 84  6  2 80 49   93 27 72 50 24 86 51 55 </v>
      </c>
      <c r="O172" s="3">
        <f t="shared" si="5"/>
        <v>68</v>
      </c>
      <c r="P172" s="3">
        <f t="shared" si="6"/>
        <v>76</v>
      </c>
      <c r="Q172" s="3">
        <f t="shared" si="7"/>
        <v>8</v>
      </c>
      <c r="R172" s="2"/>
      <c r="S172" s="2"/>
      <c r="T172" s="2"/>
      <c r="U172" s="2"/>
      <c r="V172" s="2"/>
      <c r="W172" s="2"/>
      <c r="X172" s="2"/>
    </row>
    <row r="173">
      <c r="A173" s="2" t="s">
        <v>178</v>
      </c>
      <c r="B173" s="2" t="str">
        <f>IFERROR(__xludf.DUMMYFUNCTION("SPLIT(INDEX(SPLIT(A173&amp;"" "","":""),,2),""|"")"),"  1 63 57 93 36  2 11 22 16 74 ")</f>
        <v>  1 63 57 93 36  2 11 22 16 74 </v>
      </c>
      <c r="C173" s="2" t="str">
        <f>IFERROR(__xludf.DUMMYFUNCTION("""COMPUTED_VALUE""")," 99 52 58 86 37 28 59 12 81 41 68 24 89 92 26 35 97 17 43  9 62 67  5 82 49 ")</f>
        <v> 99 52 58 86 37 28 59 12 81 41 68 24 89 92 26 35 97 17 43  9 62 67  5 82 49 </v>
      </c>
      <c r="D173" s="2" t="str">
        <f t="shared" ref="D173:M173" si="174">MID($B173,D$3,2)</f>
        <v> 1</v>
      </c>
      <c r="E173" s="2" t="str">
        <f t="shared" si="174"/>
        <v>63</v>
      </c>
      <c r="F173" s="2" t="str">
        <f t="shared" si="174"/>
        <v>57</v>
      </c>
      <c r="G173" s="2" t="str">
        <f t="shared" si="174"/>
        <v>93</v>
      </c>
      <c r="H173" s="2" t="str">
        <f t="shared" si="174"/>
        <v>36</v>
      </c>
      <c r="I173" s="2" t="str">
        <f t="shared" si="174"/>
        <v> 2</v>
      </c>
      <c r="J173" s="2" t="str">
        <f t="shared" si="174"/>
        <v>11</v>
      </c>
      <c r="K173" s="2" t="str">
        <f t="shared" si="174"/>
        <v>22</v>
      </c>
      <c r="L173" s="2" t="str">
        <f t="shared" si="174"/>
        <v>16</v>
      </c>
      <c r="M173" s="2" t="str">
        <f t="shared" si="174"/>
        <v>74</v>
      </c>
      <c r="N173" s="2" t="str">
        <f t="shared" si="4"/>
        <v> 99 52 58 86 37 28 59 12 81 41 68 24 89 92 26 35 97 17 43  9 62 67  5 82 49 </v>
      </c>
      <c r="O173" s="3">
        <f t="shared" si="5"/>
        <v>76</v>
      </c>
      <c r="P173" s="3">
        <f t="shared" si="6"/>
        <v>76</v>
      </c>
      <c r="Q173" s="3">
        <f t="shared" si="7"/>
        <v>0</v>
      </c>
      <c r="R173" s="2"/>
      <c r="S173" s="2"/>
      <c r="T173" s="2"/>
      <c r="U173" s="2"/>
      <c r="V173" s="2"/>
      <c r="W173" s="2"/>
      <c r="X173" s="2"/>
    </row>
    <row r="174">
      <c r="A174" s="2" t="s">
        <v>179</v>
      </c>
      <c r="B174" s="2" t="str">
        <f>IFERROR(__xludf.DUMMYFUNCTION("SPLIT(INDEX(SPLIT(A174&amp;"" "","":""),,2),""|"")")," 89  5 18 92 64 67 83  6 30 13 ")</f>
        <v> 89  5 18 92 64 67 83  6 30 13 </v>
      </c>
      <c r="C174" s="2" t="str">
        <f>IFERROR(__xludf.DUMMYFUNCTION("""COMPUTED_VALUE""")," 86 92 90 89 95 20 29 64 94  6 10 80  1 67 32 58 17 15 36 93 74 83 13 14 30 ")</f>
        <v> 86 92 90 89 95 20 29 64 94  6 10 80  1 67 32 58 17 15 36 93 74 83 13 14 30 </v>
      </c>
      <c r="D174" s="2" t="str">
        <f t="shared" ref="D174:M174" si="175">MID($B174,D$3,2)</f>
        <v>89</v>
      </c>
      <c r="E174" s="2" t="str">
        <f t="shared" si="175"/>
        <v> 5</v>
      </c>
      <c r="F174" s="2" t="str">
        <f t="shared" si="175"/>
        <v>18</v>
      </c>
      <c r="G174" s="2" t="str">
        <f t="shared" si="175"/>
        <v>92</v>
      </c>
      <c r="H174" s="2" t="str">
        <f t="shared" si="175"/>
        <v>64</v>
      </c>
      <c r="I174" s="2" t="str">
        <f t="shared" si="175"/>
        <v>67</v>
      </c>
      <c r="J174" s="2" t="str">
        <f t="shared" si="175"/>
        <v>83</v>
      </c>
      <c r="K174" s="2" t="str">
        <f t="shared" si="175"/>
        <v> 6</v>
      </c>
      <c r="L174" s="2" t="str">
        <f t="shared" si="175"/>
        <v>30</v>
      </c>
      <c r="M174" s="2" t="str">
        <f t="shared" si="175"/>
        <v>13</v>
      </c>
      <c r="N174" s="2" t="str">
        <f t="shared" si="4"/>
        <v> 86  90  95 20 29  94  10 80  1  32 58 17 15 36 93 74   14  </v>
      </c>
      <c r="O174" s="3">
        <f t="shared" si="5"/>
        <v>60</v>
      </c>
      <c r="P174" s="3">
        <f t="shared" si="6"/>
        <v>76</v>
      </c>
      <c r="Q174" s="3">
        <f t="shared" si="7"/>
        <v>128</v>
      </c>
      <c r="R174" s="2"/>
      <c r="S174" s="2"/>
      <c r="T174" s="2"/>
      <c r="U174" s="2"/>
      <c r="V174" s="2"/>
      <c r="W174" s="2"/>
      <c r="X174" s="2"/>
    </row>
    <row r="175">
      <c r="A175" s="2" t="s">
        <v>180</v>
      </c>
      <c r="B175" s="2" t="str">
        <f>IFERROR(__xludf.DUMMYFUNCTION("SPLIT(INDEX(SPLIT(A175&amp;"" "","":""),,2),""|"")"),"  3 53 67 46 57 93 84 74 18 35 ")</f>
        <v>  3 53 67 46 57 93 84 74 18 35 </v>
      </c>
      <c r="C175" s="2" t="str">
        <f>IFERROR(__xludf.DUMMYFUNCTION("""COMPUTED_VALUE"""),"  1 91 35 53 74 23 47 54 68 18 98 84 60 67 70 46 93 86 27 78 76  8 41 57 77 ")</f>
        <v>  1 91 35 53 74 23 47 54 68 18 98 84 60 67 70 46 93 86 27 78 76  8 41 57 77 </v>
      </c>
      <c r="D175" s="2" t="str">
        <f t="shared" ref="D175:M175" si="176">MID($B175,D$3,2)</f>
        <v> 3</v>
      </c>
      <c r="E175" s="2" t="str">
        <f t="shared" si="176"/>
        <v>53</v>
      </c>
      <c r="F175" s="2" t="str">
        <f t="shared" si="176"/>
        <v>67</v>
      </c>
      <c r="G175" s="2" t="str">
        <f t="shared" si="176"/>
        <v>46</v>
      </c>
      <c r="H175" s="2" t="str">
        <f t="shared" si="176"/>
        <v>57</v>
      </c>
      <c r="I175" s="2" t="str">
        <f t="shared" si="176"/>
        <v>93</v>
      </c>
      <c r="J175" s="2" t="str">
        <f t="shared" si="176"/>
        <v>84</v>
      </c>
      <c r="K175" s="2" t="str">
        <f t="shared" si="176"/>
        <v>74</v>
      </c>
      <c r="L175" s="2" t="str">
        <f t="shared" si="176"/>
        <v>18</v>
      </c>
      <c r="M175" s="2" t="str">
        <f t="shared" si="176"/>
        <v>35</v>
      </c>
      <c r="N175" s="2" t="str">
        <f t="shared" si="4"/>
        <v>  1 91    23 47 54 68  98  60  70   86 27 78 76  8 41  77 </v>
      </c>
      <c r="O175" s="3">
        <f t="shared" si="5"/>
        <v>58</v>
      </c>
      <c r="P175" s="3">
        <f t="shared" si="6"/>
        <v>76</v>
      </c>
      <c r="Q175" s="3">
        <f t="shared" si="7"/>
        <v>256</v>
      </c>
      <c r="R175" s="2"/>
      <c r="S175" s="2"/>
      <c r="T175" s="2"/>
      <c r="U175" s="2"/>
      <c r="V175" s="2"/>
      <c r="W175" s="2"/>
      <c r="X175" s="2"/>
    </row>
    <row r="176">
      <c r="A176" s="2" t="s">
        <v>181</v>
      </c>
      <c r="B176" s="2" t="str">
        <f>IFERROR(__xludf.DUMMYFUNCTION("SPLIT(INDEX(SPLIT(A176&amp;"" "","":""),,2),""|"")")," 64 51 57 83 61 50 98 44 81 80 ")</f>
        <v> 64 51 57 83 61 50 98 44 81 80 </v>
      </c>
      <c r="C176" s="2" t="str">
        <f>IFERROR(__xludf.DUMMYFUNCTION("""COMPUTED_VALUE""")," 48 36 98 84 30 27 92 33 93 45 77 56 68 91 10 64 99 44 37  1 32 86  7 34 85 ")</f>
        <v> 48 36 98 84 30 27 92 33 93 45 77 56 68 91 10 64 99 44 37  1 32 86  7 34 85 </v>
      </c>
      <c r="D176" s="2" t="str">
        <f t="shared" ref="D176:M176" si="177">MID($B176,D$3,2)</f>
        <v>64</v>
      </c>
      <c r="E176" s="2" t="str">
        <f t="shared" si="177"/>
        <v>51</v>
      </c>
      <c r="F176" s="2" t="str">
        <f t="shared" si="177"/>
        <v>57</v>
      </c>
      <c r="G176" s="2" t="str">
        <f t="shared" si="177"/>
        <v>83</v>
      </c>
      <c r="H176" s="2" t="str">
        <f t="shared" si="177"/>
        <v>61</v>
      </c>
      <c r="I176" s="2" t="str">
        <f t="shared" si="177"/>
        <v>50</v>
      </c>
      <c r="J176" s="2" t="str">
        <f t="shared" si="177"/>
        <v>98</v>
      </c>
      <c r="K176" s="2" t="str">
        <f t="shared" si="177"/>
        <v>44</v>
      </c>
      <c r="L176" s="2" t="str">
        <f t="shared" si="177"/>
        <v>81</v>
      </c>
      <c r="M176" s="2" t="str">
        <f t="shared" si="177"/>
        <v>80</v>
      </c>
      <c r="N176" s="2" t="str">
        <f t="shared" si="4"/>
        <v> 48 36  84 30 27 92 33 93 45 77 56 68 91 10  99  37  1 32 86  7 34 85 </v>
      </c>
      <c r="O176" s="3">
        <f t="shared" si="5"/>
        <v>70</v>
      </c>
      <c r="P176" s="3">
        <f t="shared" si="6"/>
        <v>76</v>
      </c>
      <c r="Q176" s="3">
        <f t="shared" si="7"/>
        <v>4</v>
      </c>
      <c r="R176" s="2"/>
      <c r="S176" s="2"/>
      <c r="T176" s="2"/>
      <c r="U176" s="2"/>
      <c r="V176" s="2"/>
      <c r="W176" s="2"/>
      <c r="X176" s="2"/>
    </row>
    <row r="177">
      <c r="A177" s="2" t="s">
        <v>182</v>
      </c>
      <c r="B177" s="2" t="str">
        <f>IFERROR(__xludf.DUMMYFUNCTION("SPLIT(INDEX(SPLIT(A177&amp;"" "","":""),,2),""|"")")," 22 54 35 53 21 11 31 71 46 24 ")</f>
        <v> 22 54 35 53 21 11 31 71 46 24 </v>
      </c>
      <c r="C177" s="2" t="str">
        <f>IFERROR(__xludf.DUMMYFUNCTION("""COMPUTED_VALUE""")," 58 89 54 98 99 75 14 35 11 27 15 86 30 53 24  4 62 29 13 87 64 71 21 31 52 ")</f>
        <v> 58 89 54 98 99 75 14 35 11 27 15 86 30 53 24  4 62 29 13 87 64 71 21 31 52 </v>
      </c>
      <c r="D177" s="2" t="str">
        <f t="shared" ref="D177:M177" si="178">MID($B177,D$3,2)</f>
        <v>22</v>
      </c>
      <c r="E177" s="2" t="str">
        <f t="shared" si="178"/>
        <v>54</v>
      </c>
      <c r="F177" s="2" t="str">
        <f t="shared" si="178"/>
        <v>35</v>
      </c>
      <c r="G177" s="2" t="str">
        <f t="shared" si="178"/>
        <v>53</v>
      </c>
      <c r="H177" s="2" t="str">
        <f t="shared" si="178"/>
        <v>21</v>
      </c>
      <c r="I177" s="2" t="str">
        <f t="shared" si="178"/>
        <v>11</v>
      </c>
      <c r="J177" s="2" t="str">
        <f t="shared" si="178"/>
        <v>31</v>
      </c>
      <c r="K177" s="2" t="str">
        <f t="shared" si="178"/>
        <v>71</v>
      </c>
      <c r="L177" s="2" t="str">
        <f t="shared" si="178"/>
        <v>46</v>
      </c>
      <c r="M177" s="2" t="str">
        <f t="shared" si="178"/>
        <v>24</v>
      </c>
      <c r="N177" s="2" t="str">
        <f t="shared" si="4"/>
        <v> 58 89  98 99 75 14   27 15 86 30    4 62 29 13 87 64    52 </v>
      </c>
      <c r="O177" s="3">
        <f t="shared" si="5"/>
        <v>60</v>
      </c>
      <c r="P177" s="3">
        <f t="shared" si="6"/>
        <v>76</v>
      </c>
      <c r="Q177" s="3">
        <f t="shared" si="7"/>
        <v>128</v>
      </c>
      <c r="R177" s="2"/>
      <c r="S177" s="2"/>
      <c r="T177" s="2"/>
      <c r="U177" s="2"/>
      <c r="V177" s="2"/>
      <c r="W177" s="2"/>
      <c r="X177" s="2"/>
    </row>
    <row r="178">
      <c r="A178" s="2" t="s">
        <v>183</v>
      </c>
      <c r="B178" s="2" t="str">
        <f>IFERROR(__xludf.DUMMYFUNCTION("SPLIT(INDEX(SPLIT(A178&amp;"" "","":""),,2),""|"")")," 69 72 51 48 79  7 76 94 52 88 ")</f>
        <v> 69 72 51 48 79  7 76 94 52 88 </v>
      </c>
      <c r="C178" s="2" t="str">
        <f>IFERROR(__xludf.DUMMYFUNCTION("""COMPUTED_VALUE""")," 16 68 96 28 38 26 39 83 98 49 37 99 80 22 95 29 74 41 12 78  9  4 67 62 20 ")</f>
        <v> 16 68 96 28 38 26 39 83 98 49 37 99 80 22 95 29 74 41 12 78  9  4 67 62 20 </v>
      </c>
      <c r="D178" s="2" t="str">
        <f t="shared" ref="D178:M178" si="179">MID($B178,D$3,2)</f>
        <v>69</v>
      </c>
      <c r="E178" s="2" t="str">
        <f t="shared" si="179"/>
        <v>72</v>
      </c>
      <c r="F178" s="2" t="str">
        <f t="shared" si="179"/>
        <v>51</v>
      </c>
      <c r="G178" s="2" t="str">
        <f t="shared" si="179"/>
        <v>48</v>
      </c>
      <c r="H178" s="2" t="str">
        <f t="shared" si="179"/>
        <v>79</v>
      </c>
      <c r="I178" s="2" t="str">
        <f t="shared" si="179"/>
        <v> 7</v>
      </c>
      <c r="J178" s="2" t="str">
        <f t="shared" si="179"/>
        <v>76</v>
      </c>
      <c r="K178" s="2" t="str">
        <f t="shared" si="179"/>
        <v>94</v>
      </c>
      <c r="L178" s="2" t="str">
        <f t="shared" si="179"/>
        <v>52</v>
      </c>
      <c r="M178" s="2" t="str">
        <f t="shared" si="179"/>
        <v>88</v>
      </c>
      <c r="N178" s="2" t="str">
        <f t="shared" si="4"/>
        <v> 16 68 96 28 38 26 39 83 98 49 37 99 80 22 95 29 74 41 12 78  9  4 67 62 20 </v>
      </c>
      <c r="O178" s="3">
        <f t="shared" si="5"/>
        <v>76</v>
      </c>
      <c r="P178" s="3">
        <f t="shared" si="6"/>
        <v>76</v>
      </c>
      <c r="Q178" s="3">
        <f t="shared" si="7"/>
        <v>0</v>
      </c>
      <c r="R178" s="2"/>
      <c r="S178" s="2"/>
      <c r="T178" s="2"/>
      <c r="U178" s="2"/>
      <c r="V178" s="2"/>
      <c r="W178" s="2"/>
      <c r="X178" s="2"/>
    </row>
    <row r="179">
      <c r="A179" s="2" t="s">
        <v>184</v>
      </c>
      <c r="B179" s="2" t="str">
        <f>IFERROR(__xludf.DUMMYFUNCTION("SPLIT(INDEX(SPLIT(A179&amp;"" "","":""),,2),""|"")")," 23 50 76 67 55 30 81 62 51 27 ")</f>
        <v> 23 50 76 67 55 30 81 62 51 27 </v>
      </c>
      <c r="C179" s="2" t="str">
        <f>IFERROR(__xludf.DUMMYFUNCTION("""COMPUTED_VALUE""")," 67 53 55 94 35  5 33 77 62 61 90 10 52 57 23  3 54 34 74 28 29 87 11 68 85 ")</f>
        <v> 67 53 55 94 35  5 33 77 62 61 90 10 52 57 23  3 54 34 74 28 29 87 11 68 85 </v>
      </c>
      <c r="D179" s="2" t="str">
        <f t="shared" ref="D179:M179" si="180">MID($B179,D$3,2)</f>
        <v>23</v>
      </c>
      <c r="E179" s="2" t="str">
        <f t="shared" si="180"/>
        <v>50</v>
      </c>
      <c r="F179" s="2" t="str">
        <f t="shared" si="180"/>
        <v>76</v>
      </c>
      <c r="G179" s="2" t="str">
        <f t="shared" si="180"/>
        <v>67</v>
      </c>
      <c r="H179" s="2" t="str">
        <f t="shared" si="180"/>
        <v>55</v>
      </c>
      <c r="I179" s="2" t="str">
        <f t="shared" si="180"/>
        <v>30</v>
      </c>
      <c r="J179" s="2" t="str">
        <f t="shared" si="180"/>
        <v>81</v>
      </c>
      <c r="K179" s="2" t="str">
        <f t="shared" si="180"/>
        <v>62</v>
      </c>
      <c r="L179" s="2" t="str">
        <f t="shared" si="180"/>
        <v>51</v>
      </c>
      <c r="M179" s="2" t="str">
        <f t="shared" si="180"/>
        <v>27</v>
      </c>
      <c r="N179" s="2" t="str">
        <f t="shared" si="4"/>
        <v>  53  94 35  5 33 77  61 90 10 52 57   3 54 34 74 28 29 87 11 68 85 </v>
      </c>
      <c r="O179" s="3">
        <f t="shared" si="5"/>
        <v>68</v>
      </c>
      <c r="P179" s="3">
        <f t="shared" si="6"/>
        <v>76</v>
      </c>
      <c r="Q179" s="3">
        <f t="shared" si="7"/>
        <v>8</v>
      </c>
      <c r="R179" s="2"/>
      <c r="S179" s="2"/>
      <c r="T179" s="2"/>
      <c r="U179" s="2"/>
      <c r="V179" s="2"/>
      <c r="W179" s="2"/>
      <c r="X179" s="2"/>
    </row>
    <row r="180">
      <c r="A180" s="2" t="s">
        <v>185</v>
      </c>
      <c r="B180" s="2" t="str">
        <f>IFERROR(__xludf.DUMMYFUNCTION("SPLIT(INDEX(SPLIT(A180&amp;"" "","":""),,2),""|"")"),"  3 77 61 47 74 70 26 81 35 37 ")</f>
        <v>  3 77 61 47 74 70 26 81 35 37 </v>
      </c>
      <c r="C180" s="2" t="str">
        <f>IFERROR(__xludf.DUMMYFUNCTION("""COMPUTED_VALUE""")," 63 85  1 12 71 44 77 25 67 87 15 10 69 46 98 52 90  3 21 64 16 26 36 48 75 ")</f>
        <v> 63 85  1 12 71 44 77 25 67 87 15 10 69 46 98 52 90  3 21 64 16 26 36 48 75 </v>
      </c>
      <c r="D180" s="2" t="str">
        <f t="shared" ref="D180:M180" si="181">MID($B180,D$3,2)</f>
        <v> 3</v>
      </c>
      <c r="E180" s="2" t="str">
        <f t="shared" si="181"/>
        <v>77</v>
      </c>
      <c r="F180" s="2" t="str">
        <f t="shared" si="181"/>
        <v>61</v>
      </c>
      <c r="G180" s="2" t="str">
        <f t="shared" si="181"/>
        <v>47</v>
      </c>
      <c r="H180" s="2" t="str">
        <f t="shared" si="181"/>
        <v>74</v>
      </c>
      <c r="I180" s="2" t="str">
        <f t="shared" si="181"/>
        <v>70</v>
      </c>
      <c r="J180" s="2" t="str">
        <f t="shared" si="181"/>
        <v>26</v>
      </c>
      <c r="K180" s="2" t="str">
        <f t="shared" si="181"/>
        <v>81</v>
      </c>
      <c r="L180" s="2" t="str">
        <f t="shared" si="181"/>
        <v>35</v>
      </c>
      <c r="M180" s="2" t="str">
        <f t="shared" si="181"/>
        <v>37</v>
      </c>
      <c r="N180" s="2" t="str">
        <f t="shared" si="4"/>
        <v> 63 85  1 12 71 44  25 67 87 15 10 69 46 98 52 90  21 64 16  36 48 75 </v>
      </c>
      <c r="O180" s="3">
        <f t="shared" si="5"/>
        <v>70</v>
      </c>
      <c r="P180" s="3">
        <f t="shared" si="6"/>
        <v>76</v>
      </c>
      <c r="Q180" s="3">
        <f t="shared" si="7"/>
        <v>4</v>
      </c>
      <c r="R180" s="2"/>
      <c r="S180" s="2"/>
      <c r="T180" s="2"/>
      <c r="U180" s="2"/>
      <c r="V180" s="2"/>
      <c r="W180" s="2"/>
      <c r="X180" s="2"/>
    </row>
    <row r="181">
      <c r="A181" s="2" t="s">
        <v>186</v>
      </c>
      <c r="B181" s="2" t="str">
        <f>IFERROR(__xludf.DUMMYFUNCTION("SPLIT(INDEX(SPLIT(A181&amp;"" "","":""),,2),""|"")")," 29 22 69 67 81 70 14 43  5 33 ")</f>
        <v> 29 22 69 67 81 70 14 43  5 33 </v>
      </c>
      <c r="C181" s="2" t="str">
        <f>IFERROR(__xludf.DUMMYFUNCTION("""COMPUTED_VALUE""")," 44 60 56 10 48 91  2 96 81 25 68 78 12 61 17 21 51 19 79  1 94 39 16  5 57 ")</f>
        <v> 44 60 56 10 48 91  2 96 81 25 68 78 12 61 17 21 51 19 79  1 94 39 16  5 57 </v>
      </c>
      <c r="D181" s="2" t="str">
        <f t="shared" ref="D181:M181" si="182">MID($B181,D$3,2)</f>
        <v>29</v>
      </c>
      <c r="E181" s="2" t="str">
        <f t="shared" si="182"/>
        <v>22</v>
      </c>
      <c r="F181" s="2" t="str">
        <f t="shared" si="182"/>
        <v>69</v>
      </c>
      <c r="G181" s="2" t="str">
        <f t="shared" si="182"/>
        <v>67</v>
      </c>
      <c r="H181" s="2" t="str">
        <f t="shared" si="182"/>
        <v>81</v>
      </c>
      <c r="I181" s="2" t="str">
        <f t="shared" si="182"/>
        <v>70</v>
      </c>
      <c r="J181" s="2" t="str">
        <f t="shared" si="182"/>
        <v>14</v>
      </c>
      <c r="K181" s="2" t="str">
        <f t="shared" si="182"/>
        <v>43</v>
      </c>
      <c r="L181" s="2" t="str">
        <f t="shared" si="182"/>
        <v> 5</v>
      </c>
      <c r="M181" s="2" t="str">
        <f t="shared" si="182"/>
        <v>33</v>
      </c>
      <c r="N181" s="2" t="str">
        <f t="shared" si="4"/>
        <v> 44 60 56 10 48 91  2 96  25 68 78 12 61 17 21 51 19 79  1 94 39 16  57 </v>
      </c>
      <c r="O181" s="3">
        <f t="shared" si="5"/>
        <v>72</v>
      </c>
      <c r="P181" s="3">
        <f t="shared" si="6"/>
        <v>76</v>
      </c>
      <c r="Q181" s="3">
        <f t="shared" si="7"/>
        <v>2</v>
      </c>
      <c r="R181" s="2"/>
      <c r="S181" s="2"/>
      <c r="T181" s="2"/>
      <c r="U181" s="2"/>
      <c r="V181" s="2"/>
      <c r="W181" s="2"/>
      <c r="X181" s="2"/>
    </row>
    <row r="182">
      <c r="A182" s="2" t="s">
        <v>187</v>
      </c>
      <c r="B182" s="2" t="str">
        <f>IFERROR(__xludf.DUMMYFUNCTION("SPLIT(INDEX(SPLIT(A182&amp;"" "","":""),,2),""|"")")," 72 63 36 17 26 70 38 87 94 56 ")</f>
        <v> 72 63 36 17 26 70 38 87 94 56 </v>
      </c>
      <c r="C182" s="2" t="str">
        <f>IFERROR(__xludf.DUMMYFUNCTION("""COMPUTED_VALUE""")," 37  5 29 93 64 97 20 24 56 17 25 12 74 71 47 51 83 98 30 55 16 18 86 15 39 ")</f>
        <v> 37  5 29 93 64 97 20 24 56 17 25 12 74 71 47 51 83 98 30 55 16 18 86 15 39 </v>
      </c>
      <c r="D182" s="2" t="str">
        <f t="shared" ref="D182:M182" si="183">MID($B182,D$3,2)</f>
        <v>72</v>
      </c>
      <c r="E182" s="2" t="str">
        <f t="shared" si="183"/>
        <v>63</v>
      </c>
      <c r="F182" s="2" t="str">
        <f t="shared" si="183"/>
        <v>36</v>
      </c>
      <c r="G182" s="2" t="str">
        <f t="shared" si="183"/>
        <v>17</v>
      </c>
      <c r="H182" s="2" t="str">
        <f t="shared" si="183"/>
        <v>26</v>
      </c>
      <c r="I182" s="2" t="str">
        <f t="shared" si="183"/>
        <v>70</v>
      </c>
      <c r="J182" s="2" t="str">
        <f t="shared" si="183"/>
        <v>38</v>
      </c>
      <c r="K182" s="2" t="str">
        <f t="shared" si="183"/>
        <v>87</v>
      </c>
      <c r="L182" s="2" t="str">
        <f t="shared" si="183"/>
        <v>94</v>
      </c>
      <c r="M182" s="2" t="str">
        <f t="shared" si="183"/>
        <v>56</v>
      </c>
      <c r="N182" s="2" t="str">
        <f t="shared" si="4"/>
        <v> 37  5 29 93 64 97 20 24   25 12 74 71 47 51 83 98 30 55 16 18 86 15 39 </v>
      </c>
      <c r="O182" s="3">
        <f t="shared" si="5"/>
        <v>72</v>
      </c>
      <c r="P182" s="3">
        <f t="shared" si="6"/>
        <v>76</v>
      </c>
      <c r="Q182" s="3">
        <f t="shared" si="7"/>
        <v>2</v>
      </c>
      <c r="R182" s="2"/>
      <c r="S182" s="2"/>
      <c r="T182" s="2"/>
      <c r="U182" s="2"/>
      <c r="V182" s="2"/>
      <c r="W182" s="2"/>
      <c r="X182" s="2"/>
    </row>
    <row r="183">
      <c r="A183" s="2" t="s">
        <v>188</v>
      </c>
      <c r="B183" s="2" t="str">
        <f>IFERROR(__xludf.DUMMYFUNCTION("SPLIT(INDEX(SPLIT(A183&amp;"" "","":""),,2),""|"")")," 65 34 96 71  1 76 82 69 13  3 ")</f>
        <v> 65 34 96 71  1 76 82 69 13  3 </v>
      </c>
      <c r="C183" s="2" t="str">
        <f>IFERROR(__xludf.DUMMYFUNCTION("""COMPUTED_VALUE""")," 46 48 24 36  7 30  8 57  9 37 68 63 40 62 44 39 64  6 70 17 47 49 85 26 20 ")</f>
        <v> 46 48 24 36  7 30  8 57  9 37 68 63 40 62 44 39 64  6 70 17 47 49 85 26 20 </v>
      </c>
      <c r="D183" s="2" t="str">
        <f t="shared" ref="D183:M183" si="184">MID($B183,D$3,2)</f>
        <v>65</v>
      </c>
      <c r="E183" s="2" t="str">
        <f t="shared" si="184"/>
        <v>34</v>
      </c>
      <c r="F183" s="2" t="str">
        <f t="shared" si="184"/>
        <v>96</v>
      </c>
      <c r="G183" s="2" t="str">
        <f t="shared" si="184"/>
        <v>71</v>
      </c>
      <c r="H183" s="2" t="str">
        <f t="shared" si="184"/>
        <v> 1</v>
      </c>
      <c r="I183" s="2" t="str">
        <f t="shared" si="184"/>
        <v>76</v>
      </c>
      <c r="J183" s="2" t="str">
        <f t="shared" si="184"/>
        <v>82</v>
      </c>
      <c r="K183" s="2" t="str">
        <f t="shared" si="184"/>
        <v>69</v>
      </c>
      <c r="L183" s="2" t="str">
        <f t="shared" si="184"/>
        <v>13</v>
      </c>
      <c r="M183" s="2" t="str">
        <f t="shared" si="184"/>
        <v> 3</v>
      </c>
      <c r="N183" s="2" t="str">
        <f t="shared" si="4"/>
        <v> 46 48 24 36  7 30  8 57  9 37 68 63 40 62 44 39 64  6 70 17 47 49 85 26 20 </v>
      </c>
      <c r="O183" s="3">
        <f t="shared" si="5"/>
        <v>76</v>
      </c>
      <c r="P183" s="3">
        <f t="shared" si="6"/>
        <v>76</v>
      </c>
      <c r="Q183" s="3">
        <f t="shared" si="7"/>
        <v>0</v>
      </c>
      <c r="R183" s="2"/>
      <c r="S183" s="2"/>
      <c r="T183" s="2"/>
      <c r="U183" s="2"/>
      <c r="V183" s="2"/>
      <c r="W183" s="2"/>
      <c r="X183" s="2"/>
    </row>
    <row r="184">
      <c r="A184" s="2" t="s">
        <v>189</v>
      </c>
      <c r="B184" s="2" t="str">
        <f>IFERROR(__xludf.DUMMYFUNCTION("SPLIT(INDEX(SPLIT(A184&amp;"" "","":""),,2),""|"")")," 87 70 67 33 84 51 59 36  7 31 ")</f>
        <v> 87 70 67 33 84 51 59 36  7 31 </v>
      </c>
      <c r="C184" s="2" t="str">
        <f>IFERROR(__xludf.DUMMYFUNCTION("""COMPUTED_VALUE"""),"  2 91 25 65 66 23 62 22 29 96 34 59 54 55 52 32 16 10 13 24  5 63 18 48 97 ")</f>
        <v>  2 91 25 65 66 23 62 22 29 96 34 59 54 55 52 32 16 10 13 24  5 63 18 48 97 </v>
      </c>
      <c r="D184" s="2" t="str">
        <f t="shared" ref="D184:M184" si="185">MID($B184,D$3,2)</f>
        <v>87</v>
      </c>
      <c r="E184" s="2" t="str">
        <f t="shared" si="185"/>
        <v>70</v>
      </c>
      <c r="F184" s="2" t="str">
        <f t="shared" si="185"/>
        <v>67</v>
      </c>
      <c r="G184" s="2" t="str">
        <f t="shared" si="185"/>
        <v>33</v>
      </c>
      <c r="H184" s="2" t="str">
        <f t="shared" si="185"/>
        <v>84</v>
      </c>
      <c r="I184" s="2" t="str">
        <f t="shared" si="185"/>
        <v>51</v>
      </c>
      <c r="J184" s="2" t="str">
        <f t="shared" si="185"/>
        <v>59</v>
      </c>
      <c r="K184" s="2" t="str">
        <f t="shared" si="185"/>
        <v>36</v>
      </c>
      <c r="L184" s="2" t="str">
        <f t="shared" si="185"/>
        <v> 7</v>
      </c>
      <c r="M184" s="2" t="str">
        <f t="shared" si="185"/>
        <v>31</v>
      </c>
      <c r="N184" s="2" t="str">
        <f t="shared" si="4"/>
        <v>  2 91 25 65 66 23 62 22 29 96 34  54 55 52 32 16 10 13 24  5 63 18 48 97 </v>
      </c>
      <c r="O184" s="3">
        <f t="shared" si="5"/>
        <v>74</v>
      </c>
      <c r="P184" s="3">
        <f t="shared" si="6"/>
        <v>76</v>
      </c>
      <c r="Q184" s="3">
        <f t="shared" si="7"/>
        <v>1</v>
      </c>
      <c r="R184" s="2"/>
      <c r="S184" s="2"/>
      <c r="T184" s="2"/>
      <c r="U184" s="2"/>
      <c r="V184" s="2"/>
      <c r="W184" s="2"/>
      <c r="X184" s="2"/>
    </row>
    <row r="185">
      <c r="A185" s="2" t="s">
        <v>190</v>
      </c>
      <c r="B185" s="2" t="str">
        <f>IFERROR(__xludf.DUMMYFUNCTION("SPLIT(INDEX(SPLIT(A185&amp;"" "","":""),,2),""|"")")," 69  4 14 26 89 30 93 56 87 61 ")</f>
        <v> 69  4 14 26 89 30 93 56 87 61 </v>
      </c>
      <c r="C185" s="2" t="str">
        <f>IFERROR(__xludf.DUMMYFUNCTION("""COMPUTED_VALUE""")," 32 35 78 55 44 25 46 22 27 45  2  7 50 15 97 53 86 85 63  6 74 36  3 29 47 ")</f>
        <v> 32 35 78 55 44 25 46 22 27 45  2  7 50 15 97 53 86 85 63  6 74 36  3 29 47 </v>
      </c>
      <c r="D185" s="2" t="str">
        <f t="shared" ref="D185:M185" si="186">MID($B185,D$3,2)</f>
        <v>69</v>
      </c>
      <c r="E185" s="2" t="str">
        <f t="shared" si="186"/>
        <v> 4</v>
      </c>
      <c r="F185" s="2" t="str">
        <f t="shared" si="186"/>
        <v>14</v>
      </c>
      <c r="G185" s="2" t="str">
        <f t="shared" si="186"/>
        <v>26</v>
      </c>
      <c r="H185" s="2" t="str">
        <f t="shared" si="186"/>
        <v>89</v>
      </c>
      <c r="I185" s="2" t="str">
        <f t="shared" si="186"/>
        <v>30</v>
      </c>
      <c r="J185" s="2" t="str">
        <f t="shared" si="186"/>
        <v>93</v>
      </c>
      <c r="K185" s="2" t="str">
        <f t="shared" si="186"/>
        <v>56</v>
      </c>
      <c r="L185" s="2" t="str">
        <f t="shared" si="186"/>
        <v>87</v>
      </c>
      <c r="M185" s="2" t="str">
        <f t="shared" si="186"/>
        <v>61</v>
      </c>
      <c r="N185" s="2" t="str">
        <f t="shared" si="4"/>
        <v> 32 35 78 55 44 25 46 22 27 45  2  7 50 15 97 53 86 85 63  6 74 36  3 29 47 </v>
      </c>
      <c r="O185" s="3">
        <f t="shared" si="5"/>
        <v>76</v>
      </c>
      <c r="P185" s="3">
        <f t="shared" si="6"/>
        <v>76</v>
      </c>
      <c r="Q185" s="3">
        <f t="shared" si="7"/>
        <v>0</v>
      </c>
      <c r="R185" s="2"/>
      <c r="S185" s="2"/>
      <c r="T185" s="2"/>
      <c r="U185" s="2"/>
      <c r="V185" s="2"/>
      <c r="W185" s="2"/>
      <c r="X185" s="2"/>
    </row>
    <row r="186">
      <c r="A186" s="2" t="s">
        <v>191</v>
      </c>
      <c r="B186" s="2" t="str">
        <f>IFERROR(__xludf.DUMMYFUNCTION("SPLIT(INDEX(SPLIT(A186&amp;"" "","":""),,2),""|"")")," 66 49 41 67 17 10 19 83 90  2 ")</f>
        <v> 66 49 41 67 17 10 19 83 90  2 </v>
      </c>
      <c r="C186" s="2" t="str">
        <f>IFERROR(__xludf.DUMMYFUNCTION("""COMPUTED_VALUE""")," 90 93  7  5 37 60 11 42  6 16 76 98 13  8 94 45 77 32 64 82 62 52 61 81 59 ")</f>
        <v> 90 93  7  5 37 60 11 42  6 16 76 98 13  8 94 45 77 32 64 82 62 52 61 81 59 </v>
      </c>
      <c r="D186" s="2" t="str">
        <f t="shared" ref="D186:M186" si="187">MID($B186,D$3,2)</f>
        <v>66</v>
      </c>
      <c r="E186" s="2" t="str">
        <f t="shared" si="187"/>
        <v>49</v>
      </c>
      <c r="F186" s="2" t="str">
        <f t="shared" si="187"/>
        <v>41</v>
      </c>
      <c r="G186" s="2" t="str">
        <f t="shared" si="187"/>
        <v>67</v>
      </c>
      <c r="H186" s="2" t="str">
        <f t="shared" si="187"/>
        <v>17</v>
      </c>
      <c r="I186" s="2" t="str">
        <f t="shared" si="187"/>
        <v>10</v>
      </c>
      <c r="J186" s="2" t="str">
        <f t="shared" si="187"/>
        <v>19</v>
      </c>
      <c r="K186" s="2" t="str">
        <f t="shared" si="187"/>
        <v>83</v>
      </c>
      <c r="L186" s="2" t="str">
        <f t="shared" si="187"/>
        <v>90</v>
      </c>
      <c r="M186" s="2" t="str">
        <f t="shared" si="187"/>
        <v> 2</v>
      </c>
      <c r="N186" s="2" t="str">
        <f t="shared" si="4"/>
        <v>  93  7  5 37 60 11 42  6 16 76 98 13  8 94 45 77 32 64 82 62 52 61 81 59 </v>
      </c>
      <c r="O186" s="3">
        <f t="shared" si="5"/>
        <v>74</v>
      </c>
      <c r="P186" s="3">
        <f t="shared" si="6"/>
        <v>76</v>
      </c>
      <c r="Q186" s="3">
        <f t="shared" si="7"/>
        <v>1</v>
      </c>
      <c r="R186" s="2"/>
      <c r="S186" s="2"/>
      <c r="T186" s="2"/>
      <c r="U186" s="2"/>
      <c r="V186" s="2"/>
      <c r="W186" s="2"/>
      <c r="X186" s="2"/>
    </row>
    <row r="187">
      <c r="A187" s="2" t="s">
        <v>192</v>
      </c>
      <c r="B187" s="2" t="str">
        <f>IFERROR(__xludf.DUMMYFUNCTION("SPLIT(INDEX(SPLIT(A187&amp;"" "","":""),,2),""|"")")," 72 63 47 22 10 45 50 23  3 82 ")</f>
        <v> 72 63 47 22 10 45 50 23  3 82 </v>
      </c>
      <c r="C187" s="2" t="str">
        <f>IFERROR(__xludf.DUMMYFUNCTION("""COMPUTED_VALUE""")," 19  8 92 22 47 91 75 93 74 14 45 63 25 56 72 98 68  7 82 80 10 94 50  3 23 ")</f>
        <v> 19  8 92 22 47 91 75 93 74 14 45 63 25 56 72 98 68  7 82 80 10 94 50  3 23 </v>
      </c>
      <c r="D187" s="2" t="str">
        <f t="shared" ref="D187:M187" si="188">MID($B187,D$3,2)</f>
        <v>72</v>
      </c>
      <c r="E187" s="2" t="str">
        <f t="shared" si="188"/>
        <v>63</v>
      </c>
      <c r="F187" s="2" t="str">
        <f t="shared" si="188"/>
        <v>47</v>
      </c>
      <c r="G187" s="2" t="str">
        <f t="shared" si="188"/>
        <v>22</v>
      </c>
      <c r="H187" s="2" t="str">
        <f t="shared" si="188"/>
        <v>10</v>
      </c>
      <c r="I187" s="2" t="str">
        <f t="shared" si="188"/>
        <v>45</v>
      </c>
      <c r="J187" s="2" t="str">
        <f t="shared" si="188"/>
        <v>50</v>
      </c>
      <c r="K187" s="2" t="str">
        <f t="shared" si="188"/>
        <v>23</v>
      </c>
      <c r="L187" s="2" t="str">
        <f t="shared" si="188"/>
        <v> 3</v>
      </c>
      <c r="M187" s="2" t="str">
        <f t="shared" si="188"/>
        <v>82</v>
      </c>
      <c r="N187" s="2" t="str">
        <f t="shared" si="4"/>
        <v> 19  8 92   91 75 93 74 14   25 56  98 68  7  80  94    </v>
      </c>
      <c r="O187" s="3">
        <f t="shared" si="5"/>
        <v>56</v>
      </c>
      <c r="P187" s="3">
        <f t="shared" si="6"/>
        <v>76</v>
      </c>
      <c r="Q187" s="3">
        <f t="shared" si="7"/>
        <v>512</v>
      </c>
      <c r="R187" s="2"/>
      <c r="S187" s="2"/>
      <c r="T187" s="2"/>
      <c r="U187" s="2"/>
      <c r="V187" s="2"/>
      <c r="W187" s="2"/>
      <c r="X187" s="2"/>
    </row>
    <row r="188">
      <c r="A188" s="2" t="s">
        <v>193</v>
      </c>
      <c r="B188" s="2" t="str">
        <f>IFERROR(__xludf.DUMMYFUNCTION("SPLIT(INDEX(SPLIT(A188&amp;"" "","":""),,2),""|"")")," 23 84 64  4  9 16  8 81 82 27 ")</f>
        <v> 23 84 64  4  9 16  8 81 82 27 </v>
      </c>
      <c r="C188" s="2" t="str">
        <f>IFERROR(__xludf.DUMMYFUNCTION("""COMPUTED_VALUE""")," 23 41  4 36 33 81 42 16 27 78 40 87 29  2 64 10 44 69 84 68 80 79 26 57 11 ")</f>
        <v> 23 41  4 36 33 81 42 16 27 78 40 87 29  2 64 10 44 69 84 68 80 79 26 57 11 </v>
      </c>
      <c r="D188" s="2" t="str">
        <f t="shared" ref="D188:M188" si="189">MID($B188,D$3,2)</f>
        <v>23</v>
      </c>
      <c r="E188" s="2" t="str">
        <f t="shared" si="189"/>
        <v>84</v>
      </c>
      <c r="F188" s="2" t="str">
        <f t="shared" si="189"/>
        <v>64</v>
      </c>
      <c r="G188" s="2" t="str">
        <f t="shared" si="189"/>
        <v> 4</v>
      </c>
      <c r="H188" s="2" t="str">
        <f t="shared" si="189"/>
        <v> 9</v>
      </c>
      <c r="I188" s="2" t="str">
        <f t="shared" si="189"/>
        <v>16</v>
      </c>
      <c r="J188" s="2" t="str">
        <f t="shared" si="189"/>
        <v> 8</v>
      </c>
      <c r="K188" s="2" t="str">
        <f t="shared" si="189"/>
        <v>81</v>
      </c>
      <c r="L188" s="2" t="str">
        <f t="shared" si="189"/>
        <v>82</v>
      </c>
      <c r="M188" s="2" t="str">
        <f t="shared" si="189"/>
        <v>27</v>
      </c>
      <c r="N188" s="2" t="str">
        <f t="shared" si="4"/>
        <v>  41  36 33  42   78 40 87 29  2  10 44 69  68 80 79 26 57 11 </v>
      </c>
      <c r="O188" s="3">
        <f t="shared" si="5"/>
        <v>62</v>
      </c>
      <c r="P188" s="3">
        <f t="shared" si="6"/>
        <v>76</v>
      </c>
      <c r="Q188" s="3">
        <f t="shared" si="7"/>
        <v>64</v>
      </c>
      <c r="R188" s="2"/>
      <c r="S188" s="2"/>
      <c r="T188" s="2"/>
      <c r="U188" s="2"/>
      <c r="V188" s="2"/>
      <c r="W188" s="2"/>
      <c r="X188" s="2"/>
    </row>
    <row r="189">
      <c r="A189" s="2" t="s">
        <v>194</v>
      </c>
      <c r="B189" s="2" t="str">
        <f>IFERROR(__xludf.DUMMYFUNCTION("SPLIT(INDEX(SPLIT(A189&amp;"" "","":""),,2),""|"")")," 37 73 36 16 46 19 31 55  9 38 ")</f>
        <v> 37 73 36 16 46 19 31 55  9 38 </v>
      </c>
      <c r="C189" s="2" t="str">
        <f>IFERROR(__xludf.DUMMYFUNCTION("""COMPUTED_VALUE""")," 64 46 54 74 58 99 71 31 22 55 83 67 97 73 12 37 36 13 16 51 19 38  9 45 39 ")</f>
        <v> 64 46 54 74 58 99 71 31 22 55 83 67 97 73 12 37 36 13 16 51 19 38  9 45 39 </v>
      </c>
      <c r="D189" s="2" t="str">
        <f t="shared" ref="D189:M189" si="190">MID($B189,D$3,2)</f>
        <v>37</v>
      </c>
      <c r="E189" s="2" t="str">
        <f t="shared" si="190"/>
        <v>73</v>
      </c>
      <c r="F189" s="2" t="str">
        <f t="shared" si="190"/>
        <v>36</v>
      </c>
      <c r="G189" s="2" t="str">
        <f t="shared" si="190"/>
        <v>16</v>
      </c>
      <c r="H189" s="2" t="str">
        <f t="shared" si="190"/>
        <v>46</v>
      </c>
      <c r="I189" s="2" t="str">
        <f t="shared" si="190"/>
        <v>19</v>
      </c>
      <c r="J189" s="2" t="str">
        <f t="shared" si="190"/>
        <v>31</v>
      </c>
      <c r="K189" s="2" t="str">
        <f t="shared" si="190"/>
        <v>55</v>
      </c>
      <c r="L189" s="2" t="str">
        <f t="shared" si="190"/>
        <v> 9</v>
      </c>
      <c r="M189" s="2" t="str">
        <f t="shared" si="190"/>
        <v>38</v>
      </c>
      <c r="N189" s="2" t="str">
        <f t="shared" si="4"/>
        <v> 64  54 74 58 99 71  22  83 67 97  12   13  51    45 39 </v>
      </c>
      <c r="O189" s="3">
        <f t="shared" si="5"/>
        <v>56</v>
      </c>
      <c r="P189" s="3">
        <f t="shared" si="6"/>
        <v>76</v>
      </c>
      <c r="Q189" s="3">
        <f t="shared" si="7"/>
        <v>512</v>
      </c>
      <c r="R189" s="2"/>
      <c r="S189" s="2"/>
      <c r="T189" s="2"/>
      <c r="U189" s="2"/>
      <c r="V189" s="2"/>
      <c r="W189" s="2"/>
      <c r="X189" s="2"/>
    </row>
    <row r="190">
      <c r="A190" s="2" t="s">
        <v>195</v>
      </c>
      <c r="B190" s="2" t="str">
        <f>IFERROR(__xludf.DUMMYFUNCTION("SPLIT(INDEX(SPLIT(A190&amp;"" "","":""),,2),""|"")")," 12 95  3 46 39 66 11 45 93 76 ")</f>
        <v> 12 95  3 46 39 66 11 45 93 76 </v>
      </c>
      <c r="C190" s="2" t="str">
        <f>IFERROR(__xludf.DUMMYFUNCTION("""COMPUTED_VALUE""")," 73 21  6 91 55 45 86 74 88 66 82 14 69 29 98  9 90 54 10 50 40 34 89 77  3 ")</f>
        <v> 73 21  6 91 55 45 86 74 88 66 82 14 69 29 98  9 90 54 10 50 40 34 89 77  3 </v>
      </c>
      <c r="D190" s="2" t="str">
        <f t="shared" ref="D190:M190" si="191">MID($B190,D$3,2)</f>
        <v>12</v>
      </c>
      <c r="E190" s="2" t="str">
        <f t="shared" si="191"/>
        <v>95</v>
      </c>
      <c r="F190" s="2" t="str">
        <f t="shared" si="191"/>
        <v> 3</v>
      </c>
      <c r="G190" s="2" t="str">
        <f t="shared" si="191"/>
        <v>46</v>
      </c>
      <c r="H190" s="2" t="str">
        <f t="shared" si="191"/>
        <v>39</v>
      </c>
      <c r="I190" s="2" t="str">
        <f t="shared" si="191"/>
        <v>66</v>
      </c>
      <c r="J190" s="2" t="str">
        <f t="shared" si="191"/>
        <v>11</v>
      </c>
      <c r="K190" s="2" t="str">
        <f t="shared" si="191"/>
        <v>45</v>
      </c>
      <c r="L190" s="2" t="str">
        <f t="shared" si="191"/>
        <v>93</v>
      </c>
      <c r="M190" s="2" t="str">
        <f t="shared" si="191"/>
        <v>76</v>
      </c>
      <c r="N190" s="2" t="str">
        <f t="shared" si="4"/>
        <v> 73 21  6 91 55  86 74 88  82 14 69 29 98  9 90 54 10 50 40 34 89 77  </v>
      </c>
      <c r="O190" s="3">
        <f t="shared" si="5"/>
        <v>70</v>
      </c>
      <c r="P190" s="3">
        <f t="shared" si="6"/>
        <v>76</v>
      </c>
      <c r="Q190" s="3">
        <f t="shared" si="7"/>
        <v>4</v>
      </c>
      <c r="R190" s="2"/>
      <c r="S190" s="2"/>
      <c r="T190" s="2"/>
      <c r="U190" s="2"/>
      <c r="V190" s="2"/>
      <c r="W190" s="2"/>
      <c r="X190" s="2"/>
    </row>
    <row r="191">
      <c r="A191" s="2" t="s">
        <v>196</v>
      </c>
      <c r="B191" s="2" t="str">
        <f>IFERROR(__xludf.DUMMYFUNCTION("SPLIT(INDEX(SPLIT(A191&amp;"" "","":""),,2),""|"")")," 24 10 11 46  5 40 23 45 84 88 ")</f>
        <v> 24 10 11 46  5 40 23 45 84 88 </v>
      </c>
      <c r="C191" s="2" t="str">
        <f>IFERROR(__xludf.DUMMYFUNCTION("""COMPUTED_VALUE""")," 46 85 16  8 65 55 81 88 28  3 59 40 45 10  5 84 31 82 24  9 54 33 23 70 11 ")</f>
        <v> 46 85 16  8 65 55 81 88 28  3 59 40 45 10  5 84 31 82 24  9 54 33 23 70 11 </v>
      </c>
      <c r="D191" s="2" t="str">
        <f t="shared" ref="D191:M191" si="192">MID($B191,D$3,2)</f>
        <v>24</v>
      </c>
      <c r="E191" s="2" t="str">
        <f t="shared" si="192"/>
        <v>10</v>
      </c>
      <c r="F191" s="2" t="str">
        <f t="shared" si="192"/>
        <v>11</v>
      </c>
      <c r="G191" s="2" t="str">
        <f t="shared" si="192"/>
        <v>46</v>
      </c>
      <c r="H191" s="2" t="str">
        <f t="shared" si="192"/>
        <v> 5</v>
      </c>
      <c r="I191" s="2" t="str">
        <f t="shared" si="192"/>
        <v>40</v>
      </c>
      <c r="J191" s="2" t="str">
        <f t="shared" si="192"/>
        <v>23</v>
      </c>
      <c r="K191" s="2" t="str">
        <f t="shared" si="192"/>
        <v>45</v>
      </c>
      <c r="L191" s="2" t="str">
        <f t="shared" si="192"/>
        <v>84</v>
      </c>
      <c r="M191" s="2" t="str">
        <f t="shared" si="192"/>
        <v>88</v>
      </c>
      <c r="N191" s="2" t="str">
        <f t="shared" si="4"/>
        <v>  85 16  8 65 55 81  28  3 59      31 82   9 54 33  70  </v>
      </c>
      <c r="O191" s="3">
        <f t="shared" si="5"/>
        <v>56</v>
      </c>
      <c r="P191" s="3">
        <f t="shared" si="6"/>
        <v>76</v>
      </c>
      <c r="Q191" s="3">
        <f t="shared" si="7"/>
        <v>512</v>
      </c>
      <c r="R191" s="2"/>
      <c r="S191" s="2"/>
      <c r="T191" s="2"/>
      <c r="U191" s="2"/>
      <c r="V191" s="2"/>
      <c r="W191" s="2"/>
      <c r="X191" s="2"/>
    </row>
    <row r="192">
      <c r="A192" s="2" t="s">
        <v>197</v>
      </c>
      <c r="B192" s="2" t="str">
        <f>IFERROR(__xludf.DUMMYFUNCTION("SPLIT(INDEX(SPLIT(A192&amp;"" "","":""),,2),""|"")"),"  8 58 85 60 22  1 77 86 33 99 ")</f>
        <v>  8 58 85 60 22  1 77 86 33 99 </v>
      </c>
      <c r="C192" s="2" t="str">
        <f>IFERROR(__xludf.DUMMYFUNCTION("""COMPUTED_VALUE""")," 60  8  1  7 15 63 92 67  5 62 87 19 99 85 66 48 43 41 86 34 73 37 81 59 58 ")</f>
        <v> 60  8  1  7 15 63 92 67  5 62 87 19 99 85 66 48 43 41 86 34 73 37 81 59 58 </v>
      </c>
      <c r="D192" s="2" t="str">
        <f t="shared" ref="D192:M192" si="193">MID($B192,D$3,2)</f>
        <v> 8</v>
      </c>
      <c r="E192" s="2" t="str">
        <f t="shared" si="193"/>
        <v>58</v>
      </c>
      <c r="F192" s="2" t="str">
        <f t="shared" si="193"/>
        <v>85</v>
      </c>
      <c r="G192" s="2" t="str">
        <f t="shared" si="193"/>
        <v>60</v>
      </c>
      <c r="H192" s="2" t="str">
        <f t="shared" si="193"/>
        <v>22</v>
      </c>
      <c r="I192" s="2" t="str">
        <f t="shared" si="193"/>
        <v> 1</v>
      </c>
      <c r="J192" s="2" t="str">
        <f t="shared" si="193"/>
        <v>77</v>
      </c>
      <c r="K192" s="2" t="str">
        <f t="shared" si="193"/>
        <v>86</v>
      </c>
      <c r="L192" s="2" t="str">
        <f t="shared" si="193"/>
        <v>33</v>
      </c>
      <c r="M192" s="2" t="str">
        <f t="shared" si="193"/>
        <v>99</v>
      </c>
      <c r="N192" s="2" t="str">
        <f t="shared" si="4"/>
        <v>     7 15 63 92 67  5 62 87 19   66 48 43 41  34 73 37 81 59  </v>
      </c>
      <c r="O192" s="3">
        <f t="shared" si="5"/>
        <v>62</v>
      </c>
      <c r="P192" s="3">
        <f t="shared" si="6"/>
        <v>76</v>
      </c>
      <c r="Q192" s="3">
        <f t="shared" si="7"/>
        <v>64</v>
      </c>
      <c r="R192" s="2"/>
      <c r="S192" s="2"/>
      <c r="T192" s="2"/>
      <c r="U192" s="2"/>
      <c r="V192" s="2"/>
      <c r="W192" s="2"/>
      <c r="X192" s="2"/>
    </row>
    <row r="193">
      <c r="A193" s="2" t="s">
        <v>198</v>
      </c>
      <c r="B193" s="2" t="str">
        <f>IFERROR(__xludf.DUMMYFUNCTION("SPLIT(INDEX(SPLIT(A193&amp;"" "","":""),,2),""|"")")," 63 77 32 50  1 48 75 33 73 64 ")</f>
        <v> 63 77 32 50  1 48 75 33 73 64 </v>
      </c>
      <c r="C193" s="2" t="str">
        <f>IFERROR(__xludf.DUMMYFUNCTION("""COMPUTED_VALUE""")," 50 72 75 29  1 80 96  2 89 57 69 85 63 33 95 73  9 82 16 39 77  5 97 64 37 ")</f>
        <v> 50 72 75 29  1 80 96  2 89 57 69 85 63 33 95 73  9 82 16 39 77  5 97 64 37 </v>
      </c>
      <c r="D193" s="2" t="str">
        <f t="shared" ref="D193:M193" si="194">MID($B193,D$3,2)</f>
        <v>63</v>
      </c>
      <c r="E193" s="2" t="str">
        <f t="shared" si="194"/>
        <v>77</v>
      </c>
      <c r="F193" s="2" t="str">
        <f t="shared" si="194"/>
        <v>32</v>
      </c>
      <c r="G193" s="2" t="str">
        <f t="shared" si="194"/>
        <v>50</v>
      </c>
      <c r="H193" s="2" t="str">
        <f t="shared" si="194"/>
        <v> 1</v>
      </c>
      <c r="I193" s="2" t="str">
        <f t="shared" si="194"/>
        <v>48</v>
      </c>
      <c r="J193" s="2" t="str">
        <f t="shared" si="194"/>
        <v>75</v>
      </c>
      <c r="K193" s="2" t="str">
        <f t="shared" si="194"/>
        <v>33</v>
      </c>
      <c r="L193" s="2" t="str">
        <f t="shared" si="194"/>
        <v>73</v>
      </c>
      <c r="M193" s="2" t="str">
        <f t="shared" si="194"/>
        <v>64</v>
      </c>
      <c r="N193" s="2" t="str">
        <f t="shared" si="4"/>
        <v>  72  29  80 96  2 89 57 69 85   95   9 82 16 39   5 97  37 </v>
      </c>
      <c r="O193" s="3">
        <f t="shared" si="5"/>
        <v>60</v>
      </c>
      <c r="P193" s="3">
        <f t="shared" si="6"/>
        <v>76</v>
      </c>
      <c r="Q193" s="3">
        <f t="shared" si="7"/>
        <v>128</v>
      </c>
      <c r="R193" s="2"/>
      <c r="S193" s="2"/>
      <c r="T193" s="2"/>
      <c r="U193" s="2"/>
      <c r="V193" s="2"/>
      <c r="W193" s="2"/>
      <c r="X193" s="2"/>
    </row>
    <row r="194">
      <c r="A194" s="2" t="s">
        <v>199</v>
      </c>
      <c r="B194" s="2" t="str">
        <f>IFERROR(__xludf.DUMMYFUNCTION("SPLIT(INDEX(SPLIT(A194&amp;"" "","":""),,2),""|"")")," 79 81 74  6 23 95 29 84 62 12 ")</f>
        <v> 79 81 74  6 23 95 29 84 62 12 </v>
      </c>
      <c r="C194" s="2" t="str">
        <f>IFERROR(__xludf.DUMMYFUNCTION("""COMPUTED_VALUE""")," 88 71 83 64 98 69 60 34 61 50  7 21  6  2  5 82 10 36 78 32 11 86 37 85 49 ")</f>
        <v> 88 71 83 64 98 69 60 34 61 50  7 21  6  2  5 82 10 36 78 32 11 86 37 85 49 </v>
      </c>
      <c r="D194" s="2" t="str">
        <f t="shared" ref="D194:M194" si="195">MID($B194,D$3,2)</f>
        <v>79</v>
      </c>
      <c r="E194" s="2" t="str">
        <f t="shared" si="195"/>
        <v>81</v>
      </c>
      <c r="F194" s="2" t="str">
        <f t="shared" si="195"/>
        <v>74</v>
      </c>
      <c r="G194" s="2" t="str">
        <f t="shared" si="195"/>
        <v> 6</v>
      </c>
      <c r="H194" s="2" t="str">
        <f t="shared" si="195"/>
        <v>23</v>
      </c>
      <c r="I194" s="2" t="str">
        <f t="shared" si="195"/>
        <v>95</v>
      </c>
      <c r="J194" s="2" t="str">
        <f t="shared" si="195"/>
        <v>29</v>
      </c>
      <c r="K194" s="2" t="str">
        <f t="shared" si="195"/>
        <v>84</v>
      </c>
      <c r="L194" s="2" t="str">
        <f t="shared" si="195"/>
        <v>62</v>
      </c>
      <c r="M194" s="2" t="str">
        <f t="shared" si="195"/>
        <v>12</v>
      </c>
      <c r="N194" s="2" t="str">
        <f t="shared" si="4"/>
        <v> 88 71 83 64 98 69 60 34 61 50  7 21   2  5 82 10 36 78 32 11 86 37 85 49 </v>
      </c>
      <c r="O194" s="3">
        <f t="shared" si="5"/>
        <v>74</v>
      </c>
      <c r="P194" s="3">
        <f t="shared" si="6"/>
        <v>76</v>
      </c>
      <c r="Q194" s="3">
        <f t="shared" si="7"/>
        <v>1</v>
      </c>
      <c r="R194" s="2"/>
      <c r="S194" s="2"/>
      <c r="T194" s="2"/>
      <c r="U194" s="2"/>
      <c r="V194" s="2"/>
      <c r="W194" s="2"/>
      <c r="X194" s="2"/>
    </row>
    <row r="195">
      <c r="A195" s="2" t="s">
        <v>200</v>
      </c>
      <c r="B195" s="2" t="str">
        <f>IFERROR(__xludf.DUMMYFUNCTION("SPLIT(INDEX(SPLIT(A195&amp;"" "","":""),,2),""|"")")," 29 19 94 63 57 68  6 96  9 51 ")</f>
        <v> 29 19 94 63 57 68  6 96  9 51 </v>
      </c>
      <c r="C195" s="2" t="str">
        <f>IFERROR(__xludf.DUMMYFUNCTION("""COMPUTED_VALUE"""),"  1 40 96 50 46 47 27  9 88 57 95 45 32 34  4 69 63 51 52 33 79 18 87 13 80 ")</f>
        <v>  1 40 96 50 46 47 27  9 88 57 95 45 32 34  4 69 63 51 52 33 79 18 87 13 80 </v>
      </c>
      <c r="D195" s="2" t="str">
        <f t="shared" ref="D195:M195" si="196">MID($B195,D$3,2)</f>
        <v>29</v>
      </c>
      <c r="E195" s="2" t="str">
        <f t="shared" si="196"/>
        <v>19</v>
      </c>
      <c r="F195" s="2" t="str">
        <f t="shared" si="196"/>
        <v>94</v>
      </c>
      <c r="G195" s="2" t="str">
        <f t="shared" si="196"/>
        <v>63</v>
      </c>
      <c r="H195" s="2" t="str">
        <f t="shared" si="196"/>
        <v>57</v>
      </c>
      <c r="I195" s="2" t="str">
        <f t="shared" si="196"/>
        <v>68</v>
      </c>
      <c r="J195" s="2" t="str">
        <f t="shared" si="196"/>
        <v> 6</v>
      </c>
      <c r="K195" s="2" t="str">
        <f t="shared" si="196"/>
        <v>96</v>
      </c>
      <c r="L195" s="2" t="str">
        <f t="shared" si="196"/>
        <v> 9</v>
      </c>
      <c r="M195" s="2" t="str">
        <f t="shared" si="196"/>
        <v>51</v>
      </c>
      <c r="N195" s="2" t="str">
        <f t="shared" si="4"/>
        <v>  1 40  50 46 47 27  88  95 45 32 34  4 69   52 33 79 18 87 13 80 </v>
      </c>
      <c r="O195" s="3">
        <f t="shared" si="5"/>
        <v>66</v>
      </c>
      <c r="P195" s="3">
        <f t="shared" si="6"/>
        <v>76</v>
      </c>
      <c r="Q195" s="3">
        <f t="shared" si="7"/>
        <v>16</v>
      </c>
      <c r="R195" s="2"/>
      <c r="S195" s="2"/>
      <c r="T195" s="2"/>
      <c r="U195" s="2"/>
      <c r="V195" s="2"/>
      <c r="W195" s="2"/>
      <c r="X195" s="2"/>
    </row>
    <row r="196">
      <c r="A196" s="2" t="s">
        <v>201</v>
      </c>
      <c r="B196" s="2" t="str">
        <f>IFERROR(__xludf.DUMMYFUNCTION("SPLIT(INDEX(SPLIT(A196&amp;"" "","":""),,2),""|"")"),"  2 37  8 67 14 76 23 29 93 17 ")</f>
        <v>  2 37  8 67 14 76 23 29 93 17 </v>
      </c>
      <c r="C196" s="2" t="str">
        <f>IFERROR(__xludf.DUMMYFUNCTION("""COMPUTED_VALUE""")," 25 61  7 14  9 82 21 29 62 80 65 58 39 73 33 44 27 22  8 87 51 19 37 10 17 ")</f>
        <v> 25 61  7 14  9 82 21 29 62 80 65 58 39 73 33 44 27 22  8 87 51 19 37 10 17 </v>
      </c>
      <c r="D196" s="2" t="str">
        <f t="shared" ref="D196:M196" si="197">MID($B196,D$3,2)</f>
        <v> 2</v>
      </c>
      <c r="E196" s="2" t="str">
        <f t="shared" si="197"/>
        <v>37</v>
      </c>
      <c r="F196" s="2" t="str">
        <f t="shared" si="197"/>
        <v> 8</v>
      </c>
      <c r="G196" s="2" t="str">
        <f t="shared" si="197"/>
        <v>67</v>
      </c>
      <c r="H196" s="2" t="str">
        <f t="shared" si="197"/>
        <v>14</v>
      </c>
      <c r="I196" s="2" t="str">
        <f t="shared" si="197"/>
        <v>76</v>
      </c>
      <c r="J196" s="2" t="str">
        <f t="shared" si="197"/>
        <v>23</v>
      </c>
      <c r="K196" s="2" t="str">
        <f t="shared" si="197"/>
        <v>29</v>
      </c>
      <c r="L196" s="2" t="str">
        <f t="shared" si="197"/>
        <v>93</v>
      </c>
      <c r="M196" s="2" t="str">
        <f t="shared" si="197"/>
        <v>17</v>
      </c>
      <c r="N196" s="2" t="str">
        <f t="shared" si="4"/>
        <v> 25 61  7   9 82 21  62 80 65 58 39 73 33 44 27 22  87 51 19  10  </v>
      </c>
      <c r="O196" s="3">
        <f t="shared" si="5"/>
        <v>66</v>
      </c>
      <c r="P196" s="3">
        <f t="shared" si="6"/>
        <v>76</v>
      </c>
      <c r="Q196" s="3">
        <f t="shared" si="7"/>
        <v>16</v>
      </c>
      <c r="R196" s="2"/>
      <c r="S196" s="2"/>
      <c r="T196" s="2"/>
      <c r="U196" s="2"/>
      <c r="V196" s="2"/>
      <c r="W196" s="2"/>
      <c r="X196" s="2"/>
    </row>
    <row r="197">
      <c r="A197" s="2" t="s">
        <v>202</v>
      </c>
      <c r="B197" s="2" t="str">
        <f>IFERROR(__xludf.DUMMYFUNCTION("SPLIT(INDEX(SPLIT(A197&amp;"" "","":""),,2),""|"")")," 46 21 58 99 17 26 16  7 22 84 ")</f>
        <v> 46 21 58 99 17 26 16  7 22 84 </v>
      </c>
      <c r="C197" s="2" t="str">
        <f>IFERROR(__xludf.DUMMYFUNCTION("""COMPUTED_VALUE""")," 97 99 12 21 70 67 31 44 15 16 91 17 89 45 58 68 80 24 63 39 84 62 19 87 98 ")</f>
        <v> 97 99 12 21 70 67 31 44 15 16 91 17 89 45 58 68 80 24 63 39 84 62 19 87 98 </v>
      </c>
      <c r="D197" s="2" t="str">
        <f t="shared" ref="D197:M197" si="198">MID($B197,D$3,2)</f>
        <v>46</v>
      </c>
      <c r="E197" s="2" t="str">
        <f t="shared" si="198"/>
        <v>21</v>
      </c>
      <c r="F197" s="2" t="str">
        <f t="shared" si="198"/>
        <v>58</v>
      </c>
      <c r="G197" s="2" t="str">
        <f t="shared" si="198"/>
        <v>99</v>
      </c>
      <c r="H197" s="2" t="str">
        <f t="shared" si="198"/>
        <v>17</v>
      </c>
      <c r="I197" s="2" t="str">
        <f t="shared" si="198"/>
        <v>26</v>
      </c>
      <c r="J197" s="2" t="str">
        <f t="shared" si="198"/>
        <v>16</v>
      </c>
      <c r="K197" s="2" t="str">
        <f t="shared" si="198"/>
        <v> 7</v>
      </c>
      <c r="L197" s="2" t="str">
        <f t="shared" si="198"/>
        <v>22</v>
      </c>
      <c r="M197" s="2" t="str">
        <f t="shared" si="198"/>
        <v>84</v>
      </c>
      <c r="N197" s="2" t="str">
        <f t="shared" si="4"/>
        <v> 97  12  70 67 31 44 15  91  89 45  68 80 24 63 39  62 19 87 98 </v>
      </c>
      <c r="O197" s="3">
        <f t="shared" si="5"/>
        <v>64</v>
      </c>
      <c r="P197" s="3">
        <f t="shared" si="6"/>
        <v>76</v>
      </c>
      <c r="Q197" s="3">
        <f t="shared" si="7"/>
        <v>32</v>
      </c>
      <c r="R197" s="2"/>
      <c r="S197" s="2"/>
      <c r="T197" s="2"/>
      <c r="U197" s="2"/>
      <c r="V197" s="2"/>
      <c r="W197" s="2"/>
      <c r="X197" s="2"/>
    </row>
    <row r="198">
      <c r="A198" s="2" t="s">
        <v>203</v>
      </c>
      <c r="B198" s="2" t="str">
        <f>IFERROR(__xludf.DUMMYFUNCTION("SPLIT(INDEX(SPLIT(A198&amp;"" "","":""),,2),""|"")")," 36 93 81 31 35 98 57 76 14 21 ")</f>
        <v> 36 93 81 31 35 98 57 76 14 21 </v>
      </c>
      <c r="C198" s="2" t="str">
        <f>IFERROR(__xludf.DUMMYFUNCTION("""COMPUTED_VALUE""")," 11 14 29 30 26 62  5 55 97 81 31 65 77 61 93 36  2 24 70 75 17 35 92 57 68 ")</f>
        <v> 11 14 29 30 26 62  5 55 97 81 31 65 77 61 93 36  2 24 70 75 17 35 92 57 68 </v>
      </c>
      <c r="D198" s="2" t="str">
        <f t="shared" ref="D198:M198" si="199">MID($B198,D$3,2)</f>
        <v>36</v>
      </c>
      <c r="E198" s="2" t="str">
        <f t="shared" si="199"/>
        <v>93</v>
      </c>
      <c r="F198" s="2" t="str">
        <f t="shared" si="199"/>
        <v>81</v>
      </c>
      <c r="G198" s="2" t="str">
        <f t="shared" si="199"/>
        <v>31</v>
      </c>
      <c r="H198" s="2" t="str">
        <f t="shared" si="199"/>
        <v>35</v>
      </c>
      <c r="I198" s="2" t="str">
        <f t="shared" si="199"/>
        <v>98</v>
      </c>
      <c r="J198" s="2" t="str">
        <f t="shared" si="199"/>
        <v>57</v>
      </c>
      <c r="K198" s="2" t="str">
        <f t="shared" si="199"/>
        <v>76</v>
      </c>
      <c r="L198" s="2" t="str">
        <f t="shared" si="199"/>
        <v>14</v>
      </c>
      <c r="M198" s="2" t="str">
        <f t="shared" si="199"/>
        <v>21</v>
      </c>
      <c r="N198" s="2" t="str">
        <f t="shared" si="4"/>
        <v> 11  29 30 26 62  5 55 97   65 77 61    2 24 70 75 17  92  68 </v>
      </c>
      <c r="O198" s="3">
        <f t="shared" si="5"/>
        <v>62</v>
      </c>
      <c r="P198" s="3">
        <f t="shared" si="6"/>
        <v>76</v>
      </c>
      <c r="Q198" s="3">
        <f t="shared" si="7"/>
        <v>64</v>
      </c>
      <c r="R198" s="2"/>
      <c r="S198" s="2"/>
      <c r="T198" s="2"/>
      <c r="U198" s="2"/>
      <c r="V198" s="2"/>
      <c r="W198" s="2"/>
      <c r="X198" s="2"/>
    </row>
    <row r="199">
      <c r="A199" s="2" t="s">
        <v>204</v>
      </c>
      <c r="B199" s="2" t="str">
        <f>IFERROR(__xludf.DUMMYFUNCTION("SPLIT(INDEX(SPLIT(A199&amp;"" "","":""),,2),""|"")")," 81 44 83 66  9 32 12  4 94 29 ")</f>
        <v> 81 44 83 66  9 32 12  4 94 29 </v>
      </c>
      <c r="C199" s="2" t="str">
        <f>IFERROR(__xludf.DUMMYFUNCTION("""COMPUTED_VALUE""")," 61 32 98 44 30 57 81 94 83 41 42 34 36 70  4 21 51 91  5 99  9 82 13 29 66 ")</f>
        <v> 61 32 98 44 30 57 81 94 83 41 42 34 36 70  4 21 51 91  5 99  9 82 13 29 66 </v>
      </c>
      <c r="D199" s="2" t="str">
        <f t="shared" ref="D199:M199" si="200">MID($B199,D$3,2)</f>
        <v>81</v>
      </c>
      <c r="E199" s="2" t="str">
        <f t="shared" si="200"/>
        <v>44</v>
      </c>
      <c r="F199" s="2" t="str">
        <f t="shared" si="200"/>
        <v>83</v>
      </c>
      <c r="G199" s="2" t="str">
        <f t="shared" si="200"/>
        <v>66</v>
      </c>
      <c r="H199" s="2" t="str">
        <f t="shared" si="200"/>
        <v> 9</v>
      </c>
      <c r="I199" s="2" t="str">
        <f t="shared" si="200"/>
        <v>32</v>
      </c>
      <c r="J199" s="2" t="str">
        <f t="shared" si="200"/>
        <v>12</v>
      </c>
      <c r="K199" s="2" t="str">
        <f t="shared" si="200"/>
        <v> 4</v>
      </c>
      <c r="L199" s="2" t="str">
        <f t="shared" si="200"/>
        <v>94</v>
      </c>
      <c r="M199" s="2" t="str">
        <f t="shared" si="200"/>
        <v>29</v>
      </c>
      <c r="N199" s="2" t="str">
        <f t="shared" si="4"/>
        <v> 61  98  30 57    41 42 34 36 70  21 51 91  5 99  82 13   </v>
      </c>
      <c r="O199" s="3">
        <f t="shared" si="5"/>
        <v>58</v>
      </c>
      <c r="P199" s="3">
        <f t="shared" si="6"/>
        <v>76</v>
      </c>
      <c r="Q199" s="3">
        <f t="shared" si="7"/>
        <v>256</v>
      </c>
      <c r="R199" s="2"/>
      <c r="S199" s="2"/>
      <c r="T199" s="2"/>
      <c r="U199" s="2"/>
      <c r="V199" s="2"/>
      <c r="W199" s="2"/>
      <c r="X199" s="2"/>
    </row>
    <row r="200">
      <c r="A200" s="2" t="s">
        <v>205</v>
      </c>
      <c r="B200" s="2" t="str">
        <f>IFERROR(__xludf.DUMMYFUNCTION("SPLIT(INDEX(SPLIT(A200&amp;"" "","":""),,2),""|"")")," 19 41 80 11 74 58 47 15 93 81 ")</f>
        <v> 19 41 80 11 74 58 47 15 93 81 </v>
      </c>
      <c r="C200" s="2" t="str">
        <f>IFERROR(__xludf.DUMMYFUNCTION("""COMPUTED_VALUE"""),"  1 69 85 42 65  6 29 57 63 45 19 70 88 27 31 11 48 83 58 72 33 25 32 54 15 ")</f>
        <v>  1 69 85 42 65  6 29 57 63 45 19 70 88 27 31 11 48 83 58 72 33 25 32 54 15 </v>
      </c>
      <c r="D200" s="2" t="str">
        <f t="shared" ref="D200:M200" si="201">MID($B200,D$3,2)</f>
        <v>19</v>
      </c>
      <c r="E200" s="2" t="str">
        <f t="shared" si="201"/>
        <v>41</v>
      </c>
      <c r="F200" s="2" t="str">
        <f t="shared" si="201"/>
        <v>80</v>
      </c>
      <c r="G200" s="2" t="str">
        <f t="shared" si="201"/>
        <v>11</v>
      </c>
      <c r="H200" s="2" t="str">
        <f t="shared" si="201"/>
        <v>74</v>
      </c>
      <c r="I200" s="2" t="str">
        <f t="shared" si="201"/>
        <v>58</v>
      </c>
      <c r="J200" s="2" t="str">
        <f t="shared" si="201"/>
        <v>47</v>
      </c>
      <c r="K200" s="2" t="str">
        <f t="shared" si="201"/>
        <v>15</v>
      </c>
      <c r="L200" s="2" t="str">
        <f t="shared" si="201"/>
        <v>93</v>
      </c>
      <c r="M200" s="2" t="str">
        <f t="shared" si="201"/>
        <v>81</v>
      </c>
      <c r="N200" s="2" t="str">
        <f t="shared" si="4"/>
        <v>  1 69 85 42 65  6 29 57 63 45  70 88 27 31  48 83  72 33 25 32 54  </v>
      </c>
      <c r="O200" s="3">
        <f t="shared" si="5"/>
        <v>68</v>
      </c>
      <c r="P200" s="3">
        <f t="shared" si="6"/>
        <v>76</v>
      </c>
      <c r="Q200" s="3">
        <f t="shared" si="7"/>
        <v>8</v>
      </c>
      <c r="R200" s="2"/>
      <c r="S200" s="2"/>
      <c r="T200" s="2"/>
      <c r="U200" s="2"/>
      <c r="V200" s="2"/>
      <c r="W200" s="2"/>
      <c r="X200" s="2"/>
    </row>
    <row r="201">
      <c r="A201" s="2" t="s">
        <v>206</v>
      </c>
      <c r="B201" s="2" t="str">
        <f>IFERROR(__xludf.DUMMYFUNCTION("SPLIT(INDEX(SPLIT(A201&amp;"" "","":""),,2),""|"")")," 79 74 77 88 84 38 41 36 46 64 ")</f>
        <v> 79 74 77 88 84 38 41 36 46 64 </v>
      </c>
      <c r="C201" s="2" t="str">
        <f>IFERROR(__xludf.DUMMYFUNCTION("""COMPUTED_VALUE""")," 62 39 31 92 36 12 54 69 70  2 46 14 17 97 52 18 83 63 94 68 13 38  7 20 32 ")</f>
        <v> 62 39 31 92 36 12 54 69 70  2 46 14 17 97 52 18 83 63 94 68 13 38  7 20 32 </v>
      </c>
      <c r="D201" s="2" t="str">
        <f t="shared" ref="D201:M201" si="202">MID($B201,D$3,2)</f>
        <v>79</v>
      </c>
      <c r="E201" s="2" t="str">
        <f t="shared" si="202"/>
        <v>74</v>
      </c>
      <c r="F201" s="2" t="str">
        <f t="shared" si="202"/>
        <v>77</v>
      </c>
      <c r="G201" s="2" t="str">
        <f t="shared" si="202"/>
        <v>88</v>
      </c>
      <c r="H201" s="2" t="str">
        <f t="shared" si="202"/>
        <v>84</v>
      </c>
      <c r="I201" s="2" t="str">
        <f t="shared" si="202"/>
        <v>38</v>
      </c>
      <c r="J201" s="2" t="str">
        <f t="shared" si="202"/>
        <v>41</v>
      </c>
      <c r="K201" s="2" t="str">
        <f t="shared" si="202"/>
        <v>36</v>
      </c>
      <c r="L201" s="2" t="str">
        <f t="shared" si="202"/>
        <v>46</v>
      </c>
      <c r="M201" s="2" t="str">
        <f t="shared" si="202"/>
        <v>64</v>
      </c>
      <c r="N201" s="2" t="str">
        <f t="shared" si="4"/>
        <v> 62 39 31 92  12 54 69 70  2  14 17 97 52 18 83 63 94 68 13   7 20 32 </v>
      </c>
      <c r="O201" s="3">
        <f t="shared" si="5"/>
        <v>70</v>
      </c>
      <c r="P201" s="3">
        <f t="shared" si="6"/>
        <v>76</v>
      </c>
      <c r="Q201" s="3">
        <f t="shared" si="7"/>
        <v>4</v>
      </c>
      <c r="R201" s="2"/>
      <c r="S201" s="2"/>
      <c r="T201" s="2"/>
      <c r="U201" s="2"/>
      <c r="V201" s="2"/>
      <c r="W201" s="2"/>
      <c r="X201" s="2"/>
    </row>
    <row r="202">
      <c r="A202" s="2" t="s">
        <v>207</v>
      </c>
      <c r="B202" s="2" t="str">
        <f>IFERROR(__xludf.DUMMYFUNCTION("SPLIT(INDEX(SPLIT(A202&amp;"" "","":""),,2),""|"")"),"  8 89 96 68 22  2 73 13 25 42 ")</f>
        <v>  8 89 96 68 22  2 73 13 25 42 </v>
      </c>
      <c r="C202" s="2" t="str">
        <f>IFERROR(__xludf.DUMMYFUNCTION("""COMPUTED_VALUE""")," 13  9 82 28 67 75 55 31 39 77  6 23 48 15 37 33 26 30 34  2 88  1  3 35 12 ")</f>
        <v> 13  9 82 28 67 75 55 31 39 77  6 23 48 15 37 33 26 30 34  2 88  1  3 35 12 </v>
      </c>
      <c r="D202" s="2" t="str">
        <f t="shared" ref="D202:M202" si="203">MID($B202,D$3,2)</f>
        <v> 8</v>
      </c>
      <c r="E202" s="2" t="str">
        <f t="shared" si="203"/>
        <v>89</v>
      </c>
      <c r="F202" s="2" t="str">
        <f t="shared" si="203"/>
        <v>96</v>
      </c>
      <c r="G202" s="2" t="str">
        <f t="shared" si="203"/>
        <v>68</v>
      </c>
      <c r="H202" s="2" t="str">
        <f t="shared" si="203"/>
        <v>22</v>
      </c>
      <c r="I202" s="2" t="str">
        <f t="shared" si="203"/>
        <v> 2</v>
      </c>
      <c r="J202" s="2" t="str">
        <f t="shared" si="203"/>
        <v>73</v>
      </c>
      <c r="K202" s="2" t="str">
        <f t="shared" si="203"/>
        <v>13</v>
      </c>
      <c r="L202" s="2" t="str">
        <f t="shared" si="203"/>
        <v>25</v>
      </c>
      <c r="M202" s="2" t="str">
        <f t="shared" si="203"/>
        <v>42</v>
      </c>
      <c r="N202" s="2" t="str">
        <f t="shared" si="4"/>
        <v>   9 82 28 67 75 55 31 39 77  6 23 48 15 37 33 26 30 34  88  1  3 35 12 </v>
      </c>
      <c r="O202" s="3">
        <f t="shared" si="5"/>
        <v>72</v>
      </c>
      <c r="P202" s="3">
        <f t="shared" si="6"/>
        <v>76</v>
      </c>
      <c r="Q202" s="3">
        <f t="shared" si="7"/>
        <v>2</v>
      </c>
      <c r="R202" s="2"/>
      <c r="S202" s="2"/>
      <c r="T202" s="2"/>
      <c r="U202" s="2"/>
      <c r="V202" s="2"/>
      <c r="W202" s="2"/>
      <c r="X202" s="2"/>
    </row>
    <row r="203">
      <c r="A203" s="2" t="s">
        <v>208</v>
      </c>
      <c r="B203" s="2" t="str">
        <f>IFERROR(__xludf.DUMMYFUNCTION("SPLIT(INDEX(SPLIT(A203&amp;"" "","":""),,2),""|"")")," 67 63 19  3 53 22 11 43 35 15 ")</f>
        <v> 67 63 19  3 53 22 11 43 35 15 </v>
      </c>
      <c r="C203" s="2" t="str">
        <f>IFERROR(__xludf.DUMMYFUNCTION("""COMPUTED_VALUE""")," 82 69 43 83 45 28 41 21  3 93 26 53 31 56 63  7 40 25 90 57 37 50 13 35  8 ")</f>
        <v> 82 69 43 83 45 28 41 21  3 93 26 53 31 56 63  7 40 25 90 57 37 50 13 35  8 </v>
      </c>
      <c r="D203" s="2" t="str">
        <f t="shared" ref="D203:M203" si="204">MID($B203,D$3,2)</f>
        <v>67</v>
      </c>
      <c r="E203" s="2" t="str">
        <f t="shared" si="204"/>
        <v>63</v>
      </c>
      <c r="F203" s="2" t="str">
        <f t="shared" si="204"/>
        <v>19</v>
      </c>
      <c r="G203" s="2" t="str">
        <f t="shared" si="204"/>
        <v> 3</v>
      </c>
      <c r="H203" s="2" t="str">
        <f t="shared" si="204"/>
        <v>53</v>
      </c>
      <c r="I203" s="2" t="str">
        <f t="shared" si="204"/>
        <v>22</v>
      </c>
      <c r="J203" s="2" t="str">
        <f t="shared" si="204"/>
        <v>11</v>
      </c>
      <c r="K203" s="2" t="str">
        <f t="shared" si="204"/>
        <v>43</v>
      </c>
      <c r="L203" s="2" t="str">
        <f t="shared" si="204"/>
        <v>35</v>
      </c>
      <c r="M203" s="2" t="str">
        <f t="shared" si="204"/>
        <v>15</v>
      </c>
      <c r="N203" s="2" t="str">
        <f t="shared" si="4"/>
        <v> 82 69  83 45 28 41 21  93 26  31 56   7 40 25 90 57 37 50 13   8 </v>
      </c>
      <c r="O203" s="3">
        <f t="shared" si="5"/>
        <v>66</v>
      </c>
      <c r="P203" s="3">
        <f t="shared" si="6"/>
        <v>76</v>
      </c>
      <c r="Q203" s="3">
        <f t="shared" si="7"/>
        <v>16</v>
      </c>
      <c r="R203" s="2"/>
      <c r="S203" s="2"/>
      <c r="T203" s="2"/>
      <c r="U203" s="2"/>
      <c r="V203" s="2"/>
      <c r="W203" s="2"/>
      <c r="X203" s="2"/>
    </row>
    <row r="204">
      <c r="A204" s="2" t="s">
        <v>209</v>
      </c>
      <c r="B204" s="2" t="str">
        <f>IFERROR(__xludf.DUMMYFUNCTION("SPLIT(INDEX(SPLIT(A204&amp;"" "","":""),,2),""|"")")," 26  8 73 24 56 37 64 67 94 65 ")</f>
        <v> 26  8 73 24 56 37 64 67 94 65 </v>
      </c>
      <c r="C204" s="2" t="str">
        <f>IFERROR(__xludf.DUMMYFUNCTION("""COMPUTED_VALUE""")," 50 42 91 37 98 17 72 22 24 66 53 39 95 78 65 25 80 92 18 94 89 15 71 29  7 ")</f>
        <v> 50 42 91 37 98 17 72 22 24 66 53 39 95 78 65 25 80 92 18 94 89 15 71 29  7 </v>
      </c>
      <c r="D204" s="2" t="str">
        <f t="shared" ref="D204:M204" si="205">MID($B204,D$3,2)</f>
        <v>26</v>
      </c>
      <c r="E204" s="2" t="str">
        <f t="shared" si="205"/>
        <v> 8</v>
      </c>
      <c r="F204" s="2" t="str">
        <f t="shared" si="205"/>
        <v>73</v>
      </c>
      <c r="G204" s="2" t="str">
        <f t="shared" si="205"/>
        <v>24</v>
      </c>
      <c r="H204" s="2" t="str">
        <f t="shared" si="205"/>
        <v>56</v>
      </c>
      <c r="I204" s="2" t="str">
        <f t="shared" si="205"/>
        <v>37</v>
      </c>
      <c r="J204" s="2" t="str">
        <f t="shared" si="205"/>
        <v>64</v>
      </c>
      <c r="K204" s="2" t="str">
        <f t="shared" si="205"/>
        <v>67</v>
      </c>
      <c r="L204" s="2" t="str">
        <f t="shared" si="205"/>
        <v>94</v>
      </c>
      <c r="M204" s="2" t="str">
        <f t="shared" si="205"/>
        <v>65</v>
      </c>
      <c r="N204" s="2" t="str">
        <f t="shared" si="4"/>
        <v> 50 42 91  98 17 72 22  66 53 39 95 78  25 80 92 18  89 15 71 29  7 </v>
      </c>
      <c r="O204" s="3">
        <f t="shared" si="5"/>
        <v>68</v>
      </c>
      <c r="P204" s="3">
        <f t="shared" si="6"/>
        <v>76</v>
      </c>
      <c r="Q204" s="3">
        <f t="shared" si="7"/>
        <v>8</v>
      </c>
      <c r="R204" s="2"/>
      <c r="S204" s="2"/>
      <c r="T204" s="2"/>
      <c r="U204" s="2"/>
      <c r="V204" s="2"/>
      <c r="W204" s="2"/>
      <c r="X204" s="2"/>
    </row>
    <row r="205">
      <c r="A205" s="2" t="s">
        <v>210</v>
      </c>
      <c r="B205" s="2" t="str">
        <f>IFERROR(__xludf.DUMMYFUNCTION("SPLIT(INDEX(SPLIT(A205&amp;"" "","":""),,2),""|"")"),"  7 91 79 92 86 64 44 73 38 24 ")</f>
        <v>  7 91 79 92 86 64 44 73 38 24 </v>
      </c>
      <c r="C205" s="2" t="str">
        <f>IFERROR(__xludf.DUMMYFUNCTION("""COMPUTED_VALUE""")," 28 12  1  8 72 38 62 65 94 15 90 32 30 50  4 37 46 49 97 86 27 71 44 53 25 ")</f>
        <v> 28 12  1  8 72 38 62 65 94 15 90 32 30 50  4 37 46 49 97 86 27 71 44 53 25 </v>
      </c>
      <c r="D205" s="2" t="str">
        <f t="shared" ref="D205:M205" si="206">MID($B205,D$3,2)</f>
        <v> 7</v>
      </c>
      <c r="E205" s="2" t="str">
        <f t="shared" si="206"/>
        <v>91</v>
      </c>
      <c r="F205" s="2" t="str">
        <f t="shared" si="206"/>
        <v>79</v>
      </c>
      <c r="G205" s="2" t="str">
        <f t="shared" si="206"/>
        <v>92</v>
      </c>
      <c r="H205" s="2" t="str">
        <f t="shared" si="206"/>
        <v>86</v>
      </c>
      <c r="I205" s="2" t="str">
        <f t="shared" si="206"/>
        <v>64</v>
      </c>
      <c r="J205" s="2" t="str">
        <f t="shared" si="206"/>
        <v>44</v>
      </c>
      <c r="K205" s="2" t="str">
        <f t="shared" si="206"/>
        <v>73</v>
      </c>
      <c r="L205" s="2" t="str">
        <f t="shared" si="206"/>
        <v>38</v>
      </c>
      <c r="M205" s="2" t="str">
        <f t="shared" si="206"/>
        <v>24</v>
      </c>
      <c r="N205" s="2" t="str">
        <f t="shared" si="4"/>
        <v> 28 12  1  8 72  62 65 94 15 90 32 30 50  4 37 46 49 97  27 71  53 25 </v>
      </c>
      <c r="O205" s="3">
        <f t="shared" si="5"/>
        <v>70</v>
      </c>
      <c r="P205" s="3">
        <f t="shared" si="6"/>
        <v>76</v>
      </c>
      <c r="Q205" s="3">
        <f t="shared" si="7"/>
        <v>4</v>
      </c>
      <c r="R205" s="2"/>
      <c r="S205" s="2"/>
      <c r="T205" s="2"/>
      <c r="U205" s="2"/>
      <c r="V205" s="2"/>
      <c r="W205" s="2"/>
      <c r="X205" s="2"/>
    </row>
    <row r="206">
      <c r="A206" s="2" t="s">
        <v>211</v>
      </c>
      <c r="B206" s="2" t="str">
        <f>IFERROR(__xludf.DUMMYFUNCTION("SPLIT(INDEX(SPLIT(A206&amp;"" "","":""),,2),""|"")")," 65 81 61 69 10 76  3 66 44 46 ")</f>
        <v> 65 81 61 69 10 76  3 66 44 46 </v>
      </c>
      <c r="C206" s="2" t="str">
        <f>IFERROR(__xludf.DUMMYFUNCTION("""COMPUTED_VALUE""")," 32 84 99 30 22 54 60 67 47 33 53 91 21 35 15 45 62 43 98 63 87 95 19 93  2 ")</f>
        <v> 32 84 99 30 22 54 60 67 47 33 53 91 21 35 15 45 62 43 98 63 87 95 19 93  2 </v>
      </c>
      <c r="D206" s="2" t="str">
        <f t="shared" ref="D206:M206" si="207">MID($B206,D$3,2)</f>
        <v>65</v>
      </c>
      <c r="E206" s="2" t="str">
        <f t="shared" si="207"/>
        <v>81</v>
      </c>
      <c r="F206" s="2" t="str">
        <f t="shared" si="207"/>
        <v>61</v>
      </c>
      <c r="G206" s="2" t="str">
        <f t="shared" si="207"/>
        <v>69</v>
      </c>
      <c r="H206" s="2" t="str">
        <f t="shared" si="207"/>
        <v>10</v>
      </c>
      <c r="I206" s="2" t="str">
        <f t="shared" si="207"/>
        <v>76</v>
      </c>
      <c r="J206" s="2" t="str">
        <f t="shared" si="207"/>
        <v> 3</v>
      </c>
      <c r="K206" s="2" t="str">
        <f t="shared" si="207"/>
        <v>66</v>
      </c>
      <c r="L206" s="2" t="str">
        <f t="shared" si="207"/>
        <v>44</v>
      </c>
      <c r="M206" s="2" t="str">
        <f t="shared" si="207"/>
        <v>46</v>
      </c>
      <c r="N206" s="2" t="str">
        <f t="shared" si="4"/>
        <v> 32 84 99 30 22 54 60 67 47 33 53 91 21 35 15 45 62 43 98 63 87 95 19 93  2 </v>
      </c>
      <c r="O206" s="3">
        <f t="shared" si="5"/>
        <v>76</v>
      </c>
      <c r="P206" s="3">
        <f t="shared" si="6"/>
        <v>76</v>
      </c>
      <c r="Q206" s="3">
        <f t="shared" si="7"/>
        <v>0</v>
      </c>
      <c r="R206" s="2"/>
      <c r="S206" s="2"/>
      <c r="T206" s="2"/>
      <c r="U206" s="2"/>
      <c r="V206" s="2"/>
      <c r="W206" s="2"/>
      <c r="X206" s="2"/>
    </row>
    <row r="207">
      <c r="A207" s="2" t="s">
        <v>212</v>
      </c>
      <c r="B207" s="2" t="str">
        <f>IFERROR(__xludf.DUMMYFUNCTION("SPLIT(INDEX(SPLIT(A207&amp;"" "","":""),,2),""|"")")," 62  8 54 23 21 36 93 26 51 34 ")</f>
        <v> 62  8 54 23 21 36 93 26 51 34 </v>
      </c>
      <c r="C207" s="2" t="str">
        <f>IFERROR(__xludf.DUMMYFUNCTION("""COMPUTED_VALUE""")," 65 79 18 45 46 84 32 20 55  6 19 68 94 23 97 76 33 16 48 86  9 42 52 91 75 ")</f>
        <v> 65 79 18 45 46 84 32 20 55  6 19 68 94 23 97 76 33 16 48 86  9 42 52 91 75 </v>
      </c>
      <c r="D207" s="2" t="str">
        <f t="shared" ref="D207:M207" si="208">MID($B207,D$3,2)</f>
        <v>62</v>
      </c>
      <c r="E207" s="2" t="str">
        <f t="shared" si="208"/>
        <v> 8</v>
      </c>
      <c r="F207" s="2" t="str">
        <f t="shared" si="208"/>
        <v>54</v>
      </c>
      <c r="G207" s="2" t="str">
        <f t="shared" si="208"/>
        <v>23</v>
      </c>
      <c r="H207" s="2" t="str">
        <f t="shared" si="208"/>
        <v>21</v>
      </c>
      <c r="I207" s="2" t="str">
        <f t="shared" si="208"/>
        <v>36</v>
      </c>
      <c r="J207" s="2" t="str">
        <f t="shared" si="208"/>
        <v>93</v>
      </c>
      <c r="K207" s="2" t="str">
        <f t="shared" si="208"/>
        <v>26</v>
      </c>
      <c r="L207" s="2" t="str">
        <f t="shared" si="208"/>
        <v>51</v>
      </c>
      <c r="M207" s="2" t="str">
        <f t="shared" si="208"/>
        <v>34</v>
      </c>
      <c r="N207" s="2" t="str">
        <f t="shared" si="4"/>
        <v> 65 79 18 45 46 84 32 20 55  6 19 68 94  97 76 33 16 48 86  9 42 52 91 75 </v>
      </c>
      <c r="O207" s="3">
        <f t="shared" si="5"/>
        <v>74</v>
      </c>
      <c r="P207" s="3">
        <f t="shared" si="6"/>
        <v>76</v>
      </c>
      <c r="Q207" s="3">
        <f t="shared" si="7"/>
        <v>1</v>
      </c>
      <c r="R207" s="2"/>
      <c r="S207" s="2"/>
      <c r="T207" s="2"/>
      <c r="U207" s="2"/>
      <c r="V207" s="2"/>
      <c r="W207" s="2"/>
      <c r="X207" s="2"/>
    </row>
    <row r="208">
      <c r="A208" s="2" t="s">
        <v>213</v>
      </c>
      <c r="B208" s="2" t="str">
        <f>IFERROR(__xludf.DUMMYFUNCTION("SPLIT(INDEX(SPLIT(A208&amp;"" "","":""),,2),""|"")")," 63  8 26 49 37 10 80 48 83 19 ")</f>
        <v> 63  8 26 49 37 10 80 48 83 19 </v>
      </c>
      <c r="C208" s="2" t="str">
        <f>IFERROR(__xludf.DUMMYFUNCTION("""COMPUTED_VALUE""")," 60 95  9 15 30 92 78 29  2 74 16  7 81 43 75 77 41 79 18 64 97  3 28 20 45 ")</f>
        <v> 60 95  9 15 30 92 78 29  2 74 16  7 81 43 75 77 41 79 18 64 97  3 28 20 45 </v>
      </c>
      <c r="D208" s="2" t="str">
        <f t="shared" ref="D208:M208" si="209">MID($B208,D$3,2)</f>
        <v>63</v>
      </c>
      <c r="E208" s="2" t="str">
        <f t="shared" si="209"/>
        <v> 8</v>
      </c>
      <c r="F208" s="2" t="str">
        <f t="shared" si="209"/>
        <v>26</v>
      </c>
      <c r="G208" s="2" t="str">
        <f t="shared" si="209"/>
        <v>49</v>
      </c>
      <c r="H208" s="2" t="str">
        <f t="shared" si="209"/>
        <v>37</v>
      </c>
      <c r="I208" s="2" t="str">
        <f t="shared" si="209"/>
        <v>10</v>
      </c>
      <c r="J208" s="2" t="str">
        <f t="shared" si="209"/>
        <v>80</v>
      </c>
      <c r="K208" s="2" t="str">
        <f t="shared" si="209"/>
        <v>48</v>
      </c>
      <c r="L208" s="2" t="str">
        <f t="shared" si="209"/>
        <v>83</v>
      </c>
      <c r="M208" s="2" t="str">
        <f t="shared" si="209"/>
        <v>19</v>
      </c>
      <c r="N208" s="2" t="str">
        <f t="shared" si="4"/>
        <v> 60 95  9 15 30 92 78 29  2 74 16  7 81 43 75 77 41 79 18 64 97  3 28 20 45 </v>
      </c>
      <c r="O208" s="3">
        <f t="shared" si="5"/>
        <v>76</v>
      </c>
      <c r="P208" s="3">
        <f t="shared" si="6"/>
        <v>76</v>
      </c>
      <c r="Q208" s="3">
        <f t="shared" si="7"/>
        <v>0</v>
      </c>
      <c r="R208" s="2"/>
      <c r="S208" s="2"/>
      <c r="T208" s="2"/>
      <c r="U208" s="2"/>
      <c r="V208" s="2"/>
      <c r="W208" s="2"/>
      <c r="X208" s="2"/>
    </row>
    <row r="209">
      <c r="A209" s="2" t="s">
        <v>214</v>
      </c>
      <c r="B209" s="2" t="str">
        <f>IFERROR(__xludf.DUMMYFUNCTION("SPLIT(INDEX(SPLIT(A209&amp;"" "","":""),,2),""|"")"),"  8 21  5 15 29  2 48 87 26 13 ")</f>
        <v>  8 21  5 15 29  2 48 87 26 13 </v>
      </c>
      <c r="C209" s="2" t="str">
        <f>IFERROR(__xludf.DUMMYFUNCTION("""COMPUTED_VALUE""")," 76 90 71 17 96 78 35  4 85 95 55 73 70 43 20 97 61 14 58 56 18 42  6 28 49 ")</f>
        <v> 76 90 71 17 96 78 35  4 85 95 55 73 70 43 20 97 61 14 58 56 18 42  6 28 49 </v>
      </c>
      <c r="D209" s="2" t="str">
        <f t="shared" ref="D209:M209" si="210">MID($B209,D$3,2)</f>
        <v> 8</v>
      </c>
      <c r="E209" s="2" t="str">
        <f t="shared" si="210"/>
        <v>21</v>
      </c>
      <c r="F209" s="2" t="str">
        <f t="shared" si="210"/>
        <v> 5</v>
      </c>
      <c r="G209" s="2" t="str">
        <f t="shared" si="210"/>
        <v>15</v>
      </c>
      <c r="H209" s="2" t="str">
        <f t="shared" si="210"/>
        <v>29</v>
      </c>
      <c r="I209" s="2" t="str">
        <f t="shared" si="210"/>
        <v> 2</v>
      </c>
      <c r="J209" s="2" t="str">
        <f t="shared" si="210"/>
        <v>48</v>
      </c>
      <c r="K209" s="2" t="str">
        <f t="shared" si="210"/>
        <v>87</v>
      </c>
      <c r="L209" s="2" t="str">
        <f t="shared" si="210"/>
        <v>26</v>
      </c>
      <c r="M209" s="2" t="str">
        <f t="shared" si="210"/>
        <v>13</v>
      </c>
      <c r="N209" s="2" t="str">
        <f t="shared" si="4"/>
        <v> 76 90 71 17 96 78 35  4 85 95 55 73 70 43 20 97 61 14 58 56 18 42  6 28 49 </v>
      </c>
      <c r="O209" s="3">
        <f t="shared" si="5"/>
        <v>76</v>
      </c>
      <c r="P209" s="3">
        <f t="shared" si="6"/>
        <v>76</v>
      </c>
      <c r="Q209" s="3">
        <f t="shared" si="7"/>
        <v>0</v>
      </c>
      <c r="R209" s="2"/>
      <c r="S209" s="2"/>
      <c r="T209" s="2"/>
      <c r="U209" s="2"/>
      <c r="V209" s="2"/>
      <c r="W209" s="2"/>
      <c r="X209" s="2"/>
    </row>
    <row r="210">
      <c r="A210" s="2" t="s">
        <v>215</v>
      </c>
      <c r="B210" s="2" t="str">
        <f>IFERROR(__xludf.DUMMYFUNCTION("SPLIT(INDEX(SPLIT(A210&amp;"" "","":""),,2),""|"")")," 41  1 34 22 18 15 16 66 43 19 ")</f>
        <v> 41  1 34 22 18 15 16 66 43 19 </v>
      </c>
      <c r="C210" s="2" t="str">
        <f>IFERROR(__xludf.DUMMYFUNCTION("""COMPUTED_VALUE""")," 24 74 32 28 96 38 68 35 97 84 94 61 51 91 56 16 29 52 50 92 72 67  7 44  1 ")</f>
        <v> 24 74 32 28 96 38 68 35 97 84 94 61 51 91 56 16 29 52 50 92 72 67  7 44  1 </v>
      </c>
      <c r="D210" s="2" t="str">
        <f t="shared" ref="D210:M210" si="211">MID($B210,D$3,2)</f>
        <v>41</v>
      </c>
      <c r="E210" s="2" t="str">
        <f t="shared" si="211"/>
        <v> 1</v>
      </c>
      <c r="F210" s="2" t="str">
        <f t="shared" si="211"/>
        <v>34</v>
      </c>
      <c r="G210" s="2" t="str">
        <f t="shared" si="211"/>
        <v>22</v>
      </c>
      <c r="H210" s="2" t="str">
        <f t="shared" si="211"/>
        <v>18</v>
      </c>
      <c r="I210" s="2" t="str">
        <f t="shared" si="211"/>
        <v>15</v>
      </c>
      <c r="J210" s="2" t="str">
        <f t="shared" si="211"/>
        <v>16</v>
      </c>
      <c r="K210" s="2" t="str">
        <f t="shared" si="211"/>
        <v>66</v>
      </c>
      <c r="L210" s="2" t="str">
        <f t="shared" si="211"/>
        <v>43</v>
      </c>
      <c r="M210" s="2" t="str">
        <f t="shared" si="211"/>
        <v>19</v>
      </c>
      <c r="N210" s="2" t="str">
        <f t="shared" si="4"/>
        <v> 24 74 32 28 96 38 68 35 97 84 94 61 51 91 56  29 52 50 92 72 67  7 44  </v>
      </c>
      <c r="O210" s="3">
        <f t="shared" si="5"/>
        <v>72</v>
      </c>
      <c r="P210" s="3">
        <f t="shared" si="6"/>
        <v>76</v>
      </c>
      <c r="Q210" s="3">
        <f t="shared" si="7"/>
        <v>2</v>
      </c>
      <c r="R210" s="2"/>
      <c r="S210" s="2"/>
      <c r="T210" s="2"/>
      <c r="U210" s="2"/>
      <c r="V210" s="2"/>
      <c r="W210" s="2"/>
      <c r="X210" s="2"/>
    </row>
    <row r="211">
      <c r="A211" s="2" t="s">
        <v>216</v>
      </c>
      <c r="B211" s="2" t="str">
        <f>IFERROR(__xludf.DUMMYFUNCTION("SPLIT(INDEX(SPLIT(A211&amp;"" "","":""),,2),""|"")")," 88 85 76 84 58 97 32 46 93 13 ")</f>
        <v> 88 85 76 84 58 97 32 46 93 13 </v>
      </c>
      <c r="C211" s="2" t="str">
        <f>IFERROR(__xludf.DUMMYFUNCTION("""COMPUTED_VALUE""")," 84  1 32 72  9 41 92 93 13 80 88 16 10 46 60 62 58  3 98 87 76  8 85 97 59 ")</f>
        <v> 84  1 32 72  9 41 92 93 13 80 88 16 10 46 60 62 58  3 98 87 76  8 85 97 59 </v>
      </c>
      <c r="D211" s="2" t="str">
        <f t="shared" ref="D211:M211" si="212">MID($B211,D$3,2)</f>
        <v>88</v>
      </c>
      <c r="E211" s="2" t="str">
        <f t="shared" si="212"/>
        <v>85</v>
      </c>
      <c r="F211" s="2" t="str">
        <f t="shared" si="212"/>
        <v>76</v>
      </c>
      <c r="G211" s="2" t="str">
        <f t="shared" si="212"/>
        <v>84</v>
      </c>
      <c r="H211" s="2" t="str">
        <f t="shared" si="212"/>
        <v>58</v>
      </c>
      <c r="I211" s="2" t="str">
        <f t="shared" si="212"/>
        <v>97</v>
      </c>
      <c r="J211" s="2" t="str">
        <f t="shared" si="212"/>
        <v>32</v>
      </c>
      <c r="K211" s="2" t="str">
        <f t="shared" si="212"/>
        <v>46</v>
      </c>
      <c r="L211" s="2" t="str">
        <f t="shared" si="212"/>
        <v>93</v>
      </c>
      <c r="M211" s="2" t="str">
        <f t="shared" si="212"/>
        <v>13</v>
      </c>
      <c r="N211" s="2" t="str">
        <f t="shared" si="4"/>
        <v>   1  72  9 41 92   80  16 10  60 62   3 98 87   8   59 </v>
      </c>
      <c r="O211" s="3">
        <f t="shared" si="5"/>
        <v>56</v>
      </c>
      <c r="P211" s="3">
        <f t="shared" si="6"/>
        <v>76</v>
      </c>
      <c r="Q211" s="3">
        <f t="shared" si="7"/>
        <v>512</v>
      </c>
      <c r="R211" s="2"/>
      <c r="S211" s="2"/>
      <c r="T211" s="2"/>
      <c r="U211" s="2"/>
      <c r="V211" s="2"/>
      <c r="W211" s="2"/>
      <c r="X211" s="2"/>
    </row>
    <row r="212">
      <c r="A212" s="2" t="s">
        <v>217</v>
      </c>
      <c r="B212" s="2" t="str">
        <f>IFERROR(__xludf.DUMMYFUNCTION("SPLIT(INDEX(SPLIT(A212&amp;"" "","":""),,2),""|"")")," 69 54 50 57 96 53 43 30 76 17 ")</f>
        <v> 69 54 50 57 96 53 43 30 76 17 </v>
      </c>
      <c r="C212" s="2" t="str">
        <f>IFERROR(__xludf.DUMMYFUNCTION("""COMPUTED_VALUE""")," 95 41 33 10 96 30 92 74 57 55 50 53 63 68 84 85 54 43 19 76 98 17 39 31 69 ")</f>
        <v> 95 41 33 10 96 30 92 74 57 55 50 53 63 68 84 85 54 43 19 76 98 17 39 31 69 </v>
      </c>
      <c r="D212" s="2" t="str">
        <f t="shared" ref="D212:M212" si="213">MID($B212,D$3,2)</f>
        <v>69</v>
      </c>
      <c r="E212" s="2" t="str">
        <f t="shared" si="213"/>
        <v>54</v>
      </c>
      <c r="F212" s="2" t="str">
        <f t="shared" si="213"/>
        <v>50</v>
      </c>
      <c r="G212" s="2" t="str">
        <f t="shared" si="213"/>
        <v>57</v>
      </c>
      <c r="H212" s="2" t="str">
        <f t="shared" si="213"/>
        <v>96</v>
      </c>
      <c r="I212" s="2" t="str">
        <f t="shared" si="213"/>
        <v>53</v>
      </c>
      <c r="J212" s="2" t="str">
        <f t="shared" si="213"/>
        <v>43</v>
      </c>
      <c r="K212" s="2" t="str">
        <f t="shared" si="213"/>
        <v>30</v>
      </c>
      <c r="L212" s="2" t="str">
        <f t="shared" si="213"/>
        <v>76</v>
      </c>
      <c r="M212" s="2" t="str">
        <f t="shared" si="213"/>
        <v>17</v>
      </c>
      <c r="N212" s="2" t="str">
        <f t="shared" si="4"/>
        <v> 95 41 33 10   92 74  55   63 68 84 85   19  98  39 31  </v>
      </c>
      <c r="O212" s="3">
        <f t="shared" si="5"/>
        <v>56</v>
      </c>
      <c r="P212" s="3">
        <f t="shared" si="6"/>
        <v>76</v>
      </c>
      <c r="Q212" s="3">
        <f t="shared" si="7"/>
        <v>512</v>
      </c>
      <c r="R212" s="2"/>
      <c r="S212" s="2"/>
      <c r="T212" s="2"/>
      <c r="U212" s="2"/>
      <c r="V212" s="2"/>
      <c r="W212" s="2"/>
      <c r="X212" s="2"/>
    </row>
    <row r="213">
      <c r="A213" s="2" t="s">
        <v>218</v>
      </c>
      <c r="B213" s="2" t="str">
        <f>IFERROR(__xludf.DUMMYFUNCTION("SPLIT(INDEX(SPLIT(A213&amp;"" "","":""),,2),""|"")")," 32 37 59 47 72 90 71 23 74  1 ")</f>
        <v> 32 37 59 47 72 90 71 23 74  1 </v>
      </c>
      <c r="C213" s="2" t="str">
        <f>IFERROR(__xludf.DUMMYFUNCTION("""COMPUTED_VALUE""")," 56 23 63 47  7 36 37 20 83 86 74 72 51 82 55 59 32 94 12  1 98  3 42 90  4 ")</f>
        <v> 56 23 63 47  7 36 37 20 83 86 74 72 51 82 55 59 32 94 12  1 98  3 42 90  4 </v>
      </c>
      <c r="D213" s="2" t="str">
        <f t="shared" ref="D213:M213" si="214">MID($B213,D$3,2)</f>
        <v>32</v>
      </c>
      <c r="E213" s="2" t="str">
        <f t="shared" si="214"/>
        <v>37</v>
      </c>
      <c r="F213" s="2" t="str">
        <f t="shared" si="214"/>
        <v>59</v>
      </c>
      <c r="G213" s="2" t="str">
        <f t="shared" si="214"/>
        <v>47</v>
      </c>
      <c r="H213" s="2" t="str">
        <f t="shared" si="214"/>
        <v>72</v>
      </c>
      <c r="I213" s="2" t="str">
        <f t="shared" si="214"/>
        <v>90</v>
      </c>
      <c r="J213" s="2" t="str">
        <f t="shared" si="214"/>
        <v>71</v>
      </c>
      <c r="K213" s="2" t="str">
        <f t="shared" si="214"/>
        <v>23</v>
      </c>
      <c r="L213" s="2" t="str">
        <f t="shared" si="214"/>
        <v>74</v>
      </c>
      <c r="M213" s="2" t="str">
        <f t="shared" si="214"/>
        <v> 1</v>
      </c>
      <c r="N213" s="2" t="str">
        <f t="shared" si="4"/>
        <v> 56  63   7 36  20 83 86   51 82 55   94 12  98  3 42   4 </v>
      </c>
      <c r="O213" s="3">
        <f t="shared" si="5"/>
        <v>58</v>
      </c>
      <c r="P213" s="3">
        <f t="shared" si="6"/>
        <v>76</v>
      </c>
      <c r="Q213" s="3">
        <f t="shared" si="7"/>
        <v>256</v>
      </c>
      <c r="R213" s="2"/>
      <c r="S213" s="2"/>
      <c r="T213" s="2"/>
      <c r="U213" s="2"/>
      <c r="V213" s="2"/>
      <c r="W213" s="2"/>
      <c r="X213" s="2"/>
    </row>
    <row r="214">
      <c r="A214" s="2" t="s">
        <v>219</v>
      </c>
      <c r="B214" s="2" t="str">
        <f>IFERROR(__xludf.DUMMYFUNCTION("SPLIT(INDEX(SPLIT(A214&amp;"" "","":""),,2),""|"")")," 98 26 32 92 69 53 59 12 45 89 ")</f>
        <v> 98 26 32 92 69 53 59 12 45 89 </v>
      </c>
      <c r="C214" s="2" t="str">
        <f>IFERROR(__xludf.DUMMYFUNCTION("""COMPUTED_VALUE""")," 45 32 71 35 41  6 59 16 53 78 62 72  1 92 69 12  2 76 26 34 36 22 40 89 98 ")</f>
        <v> 45 32 71 35 41  6 59 16 53 78 62 72  1 92 69 12  2 76 26 34 36 22 40 89 98 </v>
      </c>
      <c r="D214" s="2" t="str">
        <f t="shared" ref="D214:M214" si="215">MID($B214,D$3,2)</f>
        <v>98</v>
      </c>
      <c r="E214" s="2" t="str">
        <f t="shared" si="215"/>
        <v>26</v>
      </c>
      <c r="F214" s="2" t="str">
        <f t="shared" si="215"/>
        <v>32</v>
      </c>
      <c r="G214" s="2" t="str">
        <f t="shared" si="215"/>
        <v>92</v>
      </c>
      <c r="H214" s="2" t="str">
        <f t="shared" si="215"/>
        <v>69</v>
      </c>
      <c r="I214" s="2" t="str">
        <f t="shared" si="215"/>
        <v>53</v>
      </c>
      <c r="J214" s="2" t="str">
        <f t="shared" si="215"/>
        <v>59</v>
      </c>
      <c r="K214" s="2" t="str">
        <f t="shared" si="215"/>
        <v>12</v>
      </c>
      <c r="L214" s="2" t="str">
        <f t="shared" si="215"/>
        <v>45</v>
      </c>
      <c r="M214" s="2" t="str">
        <f t="shared" si="215"/>
        <v>89</v>
      </c>
      <c r="N214" s="2" t="str">
        <f t="shared" si="4"/>
        <v>   71 35 41  6  16  78 62 72  1     2 76  34 36 22 40   </v>
      </c>
      <c r="O214" s="3">
        <f t="shared" si="5"/>
        <v>56</v>
      </c>
      <c r="P214" s="3">
        <f t="shared" si="6"/>
        <v>76</v>
      </c>
      <c r="Q214" s="3">
        <f t="shared" si="7"/>
        <v>512</v>
      </c>
      <c r="R214" s="2"/>
      <c r="S214" s="2"/>
      <c r="T214" s="2"/>
      <c r="U214" s="2"/>
      <c r="V214" s="2"/>
      <c r="W214" s="2"/>
      <c r="X214" s="2"/>
    </row>
    <row r="215">
      <c r="A215" s="2" t="s">
        <v>220</v>
      </c>
      <c r="B215" s="2" t="str">
        <f>IFERROR(__xludf.DUMMYFUNCTION("SPLIT(INDEX(SPLIT(A215&amp;"" "","":""),,2),""|"")"),"  4 33 38 84 59 95 80 70 76  3 ")</f>
        <v>  4 33 38 84 59 95 80 70 76  3 </v>
      </c>
      <c r="C215" s="2" t="str">
        <f>IFERROR(__xludf.DUMMYFUNCTION("""COMPUTED_VALUE""")," 93 52 45 60 81 96 62  9 17 41 30 99 86 54 14 57 58 92 91 69 42  5 36 27 70 ")</f>
        <v> 93 52 45 60 81 96 62  9 17 41 30 99 86 54 14 57 58 92 91 69 42  5 36 27 70 </v>
      </c>
      <c r="D215" s="2" t="str">
        <f t="shared" ref="D215:M215" si="216">MID($B215,D$3,2)</f>
        <v> 4</v>
      </c>
      <c r="E215" s="2" t="str">
        <f t="shared" si="216"/>
        <v>33</v>
      </c>
      <c r="F215" s="2" t="str">
        <f t="shared" si="216"/>
        <v>38</v>
      </c>
      <c r="G215" s="2" t="str">
        <f t="shared" si="216"/>
        <v>84</v>
      </c>
      <c r="H215" s="2" t="str">
        <f t="shared" si="216"/>
        <v>59</v>
      </c>
      <c r="I215" s="2" t="str">
        <f t="shared" si="216"/>
        <v>95</v>
      </c>
      <c r="J215" s="2" t="str">
        <f t="shared" si="216"/>
        <v>80</v>
      </c>
      <c r="K215" s="2" t="str">
        <f t="shared" si="216"/>
        <v>70</v>
      </c>
      <c r="L215" s="2" t="str">
        <f t="shared" si="216"/>
        <v>76</v>
      </c>
      <c r="M215" s="2" t="str">
        <f t="shared" si="216"/>
        <v> 3</v>
      </c>
      <c r="N215" s="2" t="str">
        <f t="shared" si="4"/>
        <v> 93 52 45 60 81 96 62  9 17 41 30 99 86 54 14 57 58 92 91 69 42  5 36 27  </v>
      </c>
      <c r="O215" s="3">
        <f t="shared" si="5"/>
        <v>74</v>
      </c>
      <c r="P215" s="3">
        <f t="shared" si="6"/>
        <v>76</v>
      </c>
      <c r="Q215" s="3">
        <f t="shared" si="7"/>
        <v>1</v>
      </c>
      <c r="R215" s="2"/>
      <c r="S215" s="2"/>
      <c r="T215" s="2"/>
      <c r="U215" s="2"/>
      <c r="V215" s="2"/>
      <c r="W215" s="2"/>
      <c r="X215" s="2"/>
    </row>
    <row r="216">
      <c r="A216" s="2" t="s">
        <v>221</v>
      </c>
      <c r="B216" s="2" t="str">
        <f>IFERROR(__xludf.DUMMYFUNCTION("SPLIT(INDEX(SPLIT(A216&amp;"" "","":""),,2),""|"")")," 74 82 19  3 99 10 13 15 17 90 ")</f>
        <v> 74 82 19  3 99 10 13 15 17 90 </v>
      </c>
      <c r="C216" s="2" t="str">
        <f>IFERROR(__xludf.DUMMYFUNCTION("""COMPUTED_VALUE""")," 77 40 99 10 54 61 58 17 51 11 57 15 94 86 90 74 44 81 14 24 26 36 43 70 37 ")</f>
        <v> 77 40 99 10 54 61 58 17 51 11 57 15 94 86 90 74 44 81 14 24 26 36 43 70 37 </v>
      </c>
      <c r="D216" s="2" t="str">
        <f t="shared" ref="D216:M216" si="217">MID($B216,D$3,2)</f>
        <v>74</v>
      </c>
      <c r="E216" s="2" t="str">
        <f t="shared" si="217"/>
        <v>82</v>
      </c>
      <c r="F216" s="2" t="str">
        <f t="shared" si="217"/>
        <v>19</v>
      </c>
      <c r="G216" s="2" t="str">
        <f t="shared" si="217"/>
        <v> 3</v>
      </c>
      <c r="H216" s="2" t="str">
        <f t="shared" si="217"/>
        <v>99</v>
      </c>
      <c r="I216" s="2" t="str">
        <f t="shared" si="217"/>
        <v>10</v>
      </c>
      <c r="J216" s="2" t="str">
        <f t="shared" si="217"/>
        <v>13</v>
      </c>
      <c r="K216" s="2" t="str">
        <f t="shared" si="217"/>
        <v>15</v>
      </c>
      <c r="L216" s="2" t="str">
        <f t="shared" si="217"/>
        <v>17</v>
      </c>
      <c r="M216" s="2" t="str">
        <f t="shared" si="217"/>
        <v>90</v>
      </c>
      <c r="N216" s="2" t="str">
        <f t="shared" si="4"/>
        <v> 77 40   54 61 58  51 11 57  94 86   44 81 14 24 26 36 43 70 37 </v>
      </c>
      <c r="O216" s="3">
        <f t="shared" si="5"/>
        <v>64</v>
      </c>
      <c r="P216" s="3">
        <f t="shared" si="6"/>
        <v>76</v>
      </c>
      <c r="Q216" s="3">
        <f t="shared" si="7"/>
        <v>32</v>
      </c>
      <c r="R216" s="2"/>
      <c r="S216" s="2"/>
      <c r="T216" s="2"/>
      <c r="U216" s="2"/>
      <c r="V216" s="2"/>
      <c r="W216" s="2"/>
      <c r="X216" s="2"/>
    </row>
    <row r="217">
      <c r="A217" s="2" t="s">
        <v>222</v>
      </c>
      <c r="B217" s="2" t="str">
        <f>IFERROR(__xludf.DUMMYFUNCTION("SPLIT(INDEX(SPLIT(A217&amp;"" "","":""),,2),""|"")")," 79 75 20 55 18  6 99 17 62 94 ")</f>
        <v> 79 75 20 55 18  6 99 17 62 94 </v>
      </c>
      <c r="C217" s="2" t="str">
        <f>IFERROR(__xludf.DUMMYFUNCTION("""COMPUTED_VALUE""")," 13  4 35  7 10  2 48 25 21 85 40  3 15 11 63 65 34 60 39 77 43  5 67 52 31 ")</f>
        <v> 13  4 35  7 10  2 48 25 21 85 40  3 15 11 63 65 34 60 39 77 43  5 67 52 31 </v>
      </c>
      <c r="D217" s="2" t="str">
        <f t="shared" ref="D217:M217" si="218">MID($B217,D$3,2)</f>
        <v>79</v>
      </c>
      <c r="E217" s="2" t="str">
        <f t="shared" si="218"/>
        <v>75</v>
      </c>
      <c r="F217" s="2" t="str">
        <f t="shared" si="218"/>
        <v>20</v>
      </c>
      <c r="G217" s="2" t="str">
        <f t="shared" si="218"/>
        <v>55</v>
      </c>
      <c r="H217" s="2" t="str">
        <f t="shared" si="218"/>
        <v>18</v>
      </c>
      <c r="I217" s="2" t="str">
        <f t="shared" si="218"/>
        <v> 6</v>
      </c>
      <c r="J217" s="2" t="str">
        <f t="shared" si="218"/>
        <v>99</v>
      </c>
      <c r="K217" s="2" t="str">
        <f t="shared" si="218"/>
        <v>17</v>
      </c>
      <c r="L217" s="2" t="str">
        <f t="shared" si="218"/>
        <v>62</v>
      </c>
      <c r="M217" s="2" t="str">
        <f t="shared" si="218"/>
        <v>94</v>
      </c>
      <c r="N217" s="2" t="str">
        <f t="shared" si="4"/>
        <v> 13  4 35  7 10  2 48 25 21 85 40  3 15 11 63 65 34 60 39 77 43  5 67 52 31 </v>
      </c>
      <c r="O217" s="3">
        <f t="shared" si="5"/>
        <v>76</v>
      </c>
      <c r="P217" s="3">
        <f t="shared" si="6"/>
        <v>76</v>
      </c>
      <c r="Q217" s="3">
        <f t="shared" si="7"/>
        <v>0</v>
      </c>
      <c r="R217" s="2"/>
      <c r="S217" s="2"/>
      <c r="T217" s="2"/>
      <c r="U217" s="2"/>
      <c r="V217" s="2"/>
      <c r="W217" s="2"/>
      <c r="X217" s="2"/>
    </row>
    <row r="218">
      <c r="A218" s="2" t="s">
        <v>223</v>
      </c>
      <c r="B218" s="2" t="str">
        <f>IFERROR(__xludf.DUMMYFUNCTION("SPLIT(INDEX(SPLIT(A218&amp;"" "","":""),,2),""|"")")," 24 34 58  4 98  1 87  6 54 42 ")</f>
        <v> 24 34 58  4 98  1 87  6 54 42 </v>
      </c>
      <c r="C218" s="2" t="str">
        <f>IFERROR(__xludf.DUMMYFUNCTION("""COMPUTED_VALUE""")," 24 29 88  4 90 65 73 17 23 57 56 39 33 11 25 76  5 99 96 37 61 13 86 38 71 ")</f>
        <v> 24 29 88  4 90 65 73 17 23 57 56 39 33 11 25 76  5 99 96 37 61 13 86 38 71 </v>
      </c>
      <c r="D218" s="2" t="str">
        <f t="shared" ref="D218:M218" si="219">MID($B218,D$3,2)</f>
        <v>24</v>
      </c>
      <c r="E218" s="2" t="str">
        <f t="shared" si="219"/>
        <v>34</v>
      </c>
      <c r="F218" s="2" t="str">
        <f t="shared" si="219"/>
        <v>58</v>
      </c>
      <c r="G218" s="2" t="str">
        <f t="shared" si="219"/>
        <v> 4</v>
      </c>
      <c r="H218" s="2" t="str">
        <f t="shared" si="219"/>
        <v>98</v>
      </c>
      <c r="I218" s="2" t="str">
        <f t="shared" si="219"/>
        <v> 1</v>
      </c>
      <c r="J218" s="2" t="str">
        <f t="shared" si="219"/>
        <v>87</v>
      </c>
      <c r="K218" s="2" t="str">
        <f t="shared" si="219"/>
        <v> 6</v>
      </c>
      <c r="L218" s="2" t="str">
        <f t="shared" si="219"/>
        <v>54</v>
      </c>
      <c r="M218" s="2" t="str">
        <f t="shared" si="219"/>
        <v>42</v>
      </c>
      <c r="N218" s="2" t="str">
        <f t="shared" si="4"/>
        <v>  29 88  90 65 73 17 23 57 56 39 33 11 25 76  5 99 96 37 61 13 86 38 71 </v>
      </c>
      <c r="O218" s="3">
        <f t="shared" si="5"/>
        <v>72</v>
      </c>
      <c r="P218" s="3">
        <f t="shared" si="6"/>
        <v>76</v>
      </c>
      <c r="Q218" s="3">
        <f t="shared" si="7"/>
        <v>2</v>
      </c>
      <c r="R218" s="2"/>
      <c r="S218" s="2"/>
      <c r="T218" s="2"/>
      <c r="U218" s="2"/>
      <c r="V218" s="2"/>
      <c r="W218" s="2"/>
      <c r="X218" s="2"/>
    </row>
    <row r="219">
      <c r="A219" s="2" t="s">
        <v>224</v>
      </c>
      <c r="B219" s="2" t="str">
        <f>IFERROR(__xludf.DUMMYFUNCTION("SPLIT(INDEX(SPLIT(A219&amp;"" "","":""),,2),""|"")")," 37 29 74 35 52 58 42 98 53 49 ")</f>
        <v> 37 29 74 35 52 58 42 98 53 49 </v>
      </c>
      <c r="C219" s="2" t="str">
        <f>IFERROR(__xludf.DUMMYFUNCTION("""COMPUTED_VALUE""")," 99 43 13 98 47 29 32  5 14 27 87 78 23 21 97 94 17 95 63 12 64 37 59 72 49 ")</f>
        <v> 99 43 13 98 47 29 32  5 14 27 87 78 23 21 97 94 17 95 63 12 64 37 59 72 49 </v>
      </c>
      <c r="D219" s="2" t="str">
        <f t="shared" ref="D219:M219" si="220">MID($B219,D$3,2)</f>
        <v>37</v>
      </c>
      <c r="E219" s="2" t="str">
        <f t="shared" si="220"/>
        <v>29</v>
      </c>
      <c r="F219" s="2" t="str">
        <f t="shared" si="220"/>
        <v>74</v>
      </c>
      <c r="G219" s="2" t="str">
        <f t="shared" si="220"/>
        <v>35</v>
      </c>
      <c r="H219" s="2" t="str">
        <f t="shared" si="220"/>
        <v>52</v>
      </c>
      <c r="I219" s="2" t="str">
        <f t="shared" si="220"/>
        <v>58</v>
      </c>
      <c r="J219" s="2" t="str">
        <f t="shared" si="220"/>
        <v>42</v>
      </c>
      <c r="K219" s="2" t="str">
        <f t="shared" si="220"/>
        <v>98</v>
      </c>
      <c r="L219" s="2" t="str">
        <f t="shared" si="220"/>
        <v>53</v>
      </c>
      <c r="M219" s="2" t="str">
        <f t="shared" si="220"/>
        <v>49</v>
      </c>
      <c r="N219" s="2" t="str">
        <f t="shared" si="4"/>
        <v> 99 43 13  47  32  5 14 27 87 78 23 21 97 94 17 95 63 12 64  59 72  </v>
      </c>
      <c r="O219" s="3">
        <f t="shared" si="5"/>
        <v>68</v>
      </c>
      <c r="P219" s="3">
        <f t="shared" si="6"/>
        <v>76</v>
      </c>
      <c r="Q219" s="3">
        <f t="shared" si="7"/>
        <v>8</v>
      </c>
      <c r="R219" s="2"/>
      <c r="S219" s="2"/>
      <c r="T219" s="2"/>
      <c r="U219" s="2"/>
      <c r="V219" s="2"/>
      <c r="W219" s="2"/>
      <c r="X219" s="2"/>
    </row>
    <row r="220">
      <c r="A220" s="2" t="s">
        <v>225</v>
      </c>
      <c r="B220" s="2" t="str">
        <f>IFERROR(__xludf.DUMMYFUNCTION("SPLIT(INDEX(SPLIT(A220&amp;"" "","":""),,2),""|"")"),"  4 54 14 92 12 21 98 25 19 70 ")</f>
        <v>  4 54 14 92 12 21 98 25 19 70 </v>
      </c>
      <c r="C220" s="2" t="str">
        <f>IFERROR(__xludf.DUMMYFUNCTION("""COMPUTED_VALUE""")," 72 49 65 94 93 76 33 91 10 22 69 36 37 62 40 13 28 34  5 99  6 47 56 59  1 ")</f>
        <v> 72 49 65 94 93 76 33 91 10 22 69 36 37 62 40 13 28 34  5 99  6 47 56 59  1 </v>
      </c>
      <c r="D220" s="2" t="str">
        <f t="shared" ref="D220:M220" si="221">MID($B220,D$3,2)</f>
        <v> 4</v>
      </c>
      <c r="E220" s="2" t="str">
        <f t="shared" si="221"/>
        <v>54</v>
      </c>
      <c r="F220" s="2" t="str">
        <f t="shared" si="221"/>
        <v>14</v>
      </c>
      <c r="G220" s="2" t="str">
        <f t="shared" si="221"/>
        <v>92</v>
      </c>
      <c r="H220" s="2" t="str">
        <f t="shared" si="221"/>
        <v>12</v>
      </c>
      <c r="I220" s="2" t="str">
        <f t="shared" si="221"/>
        <v>21</v>
      </c>
      <c r="J220" s="2" t="str">
        <f t="shared" si="221"/>
        <v>98</v>
      </c>
      <c r="K220" s="2" t="str">
        <f t="shared" si="221"/>
        <v>25</v>
      </c>
      <c r="L220" s="2" t="str">
        <f t="shared" si="221"/>
        <v>19</v>
      </c>
      <c r="M220" s="2" t="str">
        <f t="shared" si="221"/>
        <v>70</v>
      </c>
      <c r="N220" s="2" t="str">
        <f t="shared" si="4"/>
        <v> 72 49 65 94 93 76 33 91 10 22 69 36 37 62 40 13 28 34  5 99  6 47 56 59  1 </v>
      </c>
      <c r="O220" s="3">
        <f t="shared" si="5"/>
        <v>76</v>
      </c>
      <c r="P220" s="3">
        <f t="shared" si="6"/>
        <v>76</v>
      </c>
      <c r="Q220" s="3">
        <f t="shared" si="7"/>
        <v>0</v>
      </c>
      <c r="R220" s="2"/>
      <c r="S220" s="2"/>
      <c r="T220" s="2"/>
      <c r="U220" s="2"/>
      <c r="V220" s="2"/>
      <c r="W220" s="2"/>
      <c r="X220" s="2"/>
    </row>
    <row r="221">
      <c r="A221" s="2" t="s">
        <v>226</v>
      </c>
      <c r="B221" s="2" t="str">
        <f>IFERROR(__xludf.DUMMYFUNCTION("SPLIT(INDEX(SPLIT(A221&amp;"" "","":""),,2),""|"")"),"  1 19 56 72 30 75 55 38 16 11 ")</f>
        <v>  1 19 56 72 30 75 55 38 16 11 </v>
      </c>
      <c r="C221" s="2" t="str">
        <f>IFERROR(__xludf.DUMMYFUNCTION("""COMPUTED_VALUE""")," 20 50 85 55 23 73 48 56 61 93 19  7 35 46  1 97 70  9 65 75 36 62 22 31 18 ")</f>
        <v> 20 50 85 55 23 73 48 56 61 93 19  7 35 46  1 97 70  9 65 75 36 62 22 31 18 </v>
      </c>
      <c r="D221" s="2" t="str">
        <f t="shared" ref="D221:M221" si="222">MID($B221,D$3,2)</f>
        <v> 1</v>
      </c>
      <c r="E221" s="2" t="str">
        <f t="shared" si="222"/>
        <v>19</v>
      </c>
      <c r="F221" s="2" t="str">
        <f t="shared" si="222"/>
        <v>56</v>
      </c>
      <c r="G221" s="2" t="str">
        <f t="shared" si="222"/>
        <v>72</v>
      </c>
      <c r="H221" s="2" t="str">
        <f t="shared" si="222"/>
        <v>30</v>
      </c>
      <c r="I221" s="2" t="str">
        <f t="shared" si="222"/>
        <v>75</v>
      </c>
      <c r="J221" s="2" t="str">
        <f t="shared" si="222"/>
        <v>55</v>
      </c>
      <c r="K221" s="2" t="str">
        <f t="shared" si="222"/>
        <v>38</v>
      </c>
      <c r="L221" s="2" t="str">
        <f t="shared" si="222"/>
        <v>16</v>
      </c>
      <c r="M221" s="2" t="str">
        <f t="shared" si="222"/>
        <v>11</v>
      </c>
      <c r="N221" s="2" t="str">
        <f t="shared" si="4"/>
        <v> 20 50 85  23 73 48  61 93   7 35 46  97 70  9 65  36 62 22 31 18 </v>
      </c>
      <c r="O221" s="3">
        <f t="shared" si="5"/>
        <v>66</v>
      </c>
      <c r="P221" s="3">
        <f t="shared" si="6"/>
        <v>76</v>
      </c>
      <c r="Q221" s="3">
        <f t="shared" si="7"/>
        <v>16</v>
      </c>
      <c r="R221" s="2"/>
      <c r="S221" s="2"/>
      <c r="T221" s="2"/>
      <c r="U221" s="2"/>
      <c r="V221" s="2"/>
      <c r="W221" s="2"/>
      <c r="X221" s="2"/>
    </row>
    <row r="222">
      <c r="A222" s="2" t="s">
        <v>227</v>
      </c>
      <c r="B222" s="2" t="str">
        <f>IFERROR(__xludf.DUMMYFUNCTION("SPLIT(INDEX(SPLIT(A222&amp;"" "","":""),,2),""|"")")," 38 28  1 50 10 24 13 31 69 26 ")</f>
        <v> 38 28  1 50 10 24 13 31 69 26 </v>
      </c>
      <c r="C222" s="2" t="str">
        <f>IFERROR(__xludf.DUMMYFUNCTION("""COMPUTED_VALUE""")," 23 25 78 87 29 19 90 15 56 17 63  9 74 89 91 75 50 21 59 51 54  4 16 82 36 ")</f>
        <v> 23 25 78 87 29 19 90 15 56 17 63  9 74 89 91 75 50 21 59 51 54  4 16 82 36 </v>
      </c>
      <c r="D222" s="2" t="str">
        <f t="shared" ref="D222:M222" si="223">MID($B222,D$3,2)</f>
        <v>38</v>
      </c>
      <c r="E222" s="2" t="str">
        <f t="shared" si="223"/>
        <v>28</v>
      </c>
      <c r="F222" s="2" t="str">
        <f t="shared" si="223"/>
        <v> 1</v>
      </c>
      <c r="G222" s="2" t="str">
        <f t="shared" si="223"/>
        <v>50</v>
      </c>
      <c r="H222" s="2" t="str">
        <f t="shared" si="223"/>
        <v>10</v>
      </c>
      <c r="I222" s="2" t="str">
        <f t="shared" si="223"/>
        <v>24</v>
      </c>
      <c r="J222" s="2" t="str">
        <f t="shared" si="223"/>
        <v>13</v>
      </c>
      <c r="K222" s="2" t="str">
        <f t="shared" si="223"/>
        <v>31</v>
      </c>
      <c r="L222" s="2" t="str">
        <f t="shared" si="223"/>
        <v>69</v>
      </c>
      <c r="M222" s="2" t="str">
        <f t="shared" si="223"/>
        <v>26</v>
      </c>
      <c r="N222" s="2" t="str">
        <f t="shared" si="4"/>
        <v> 23 25 78 87 29 19 90 15 56 17 63  9 74 89 91 75  21 59 51 54  4 16 82 36 </v>
      </c>
      <c r="O222" s="3">
        <f t="shared" si="5"/>
        <v>74</v>
      </c>
      <c r="P222" s="3">
        <f t="shared" si="6"/>
        <v>76</v>
      </c>
      <c r="Q222" s="3">
        <f t="shared" si="7"/>
        <v>1</v>
      </c>
      <c r="R222" s="2"/>
      <c r="S222" s="2"/>
      <c r="T222" s="2"/>
      <c r="U222" s="2"/>
      <c r="V222" s="2"/>
      <c r="W222" s="2"/>
      <c r="X222" s="2"/>
    </row>
    <row r="223">
      <c r="A223" s="2" t="s">
        <v>228</v>
      </c>
      <c r="B223" s="2" t="str">
        <f>IFERROR(__xludf.DUMMYFUNCTION("SPLIT(INDEX(SPLIT(A223&amp;"" "","":""),,2),""|"")")," 54 44 11 57 83 94 25 28 97 17 ")</f>
        <v> 54 44 11 57 83 94 25 28 97 17 </v>
      </c>
      <c r="C223" s="2" t="str">
        <f>IFERROR(__xludf.DUMMYFUNCTION("""COMPUTED_VALUE""")," 85 67 90 89  6 87 48 77  4  5 56 26 94 17 82 49 91 98 92 50 76 31 39 57 34 ")</f>
        <v> 85 67 90 89  6 87 48 77  4  5 56 26 94 17 82 49 91 98 92 50 76 31 39 57 34 </v>
      </c>
      <c r="D223" s="2" t="str">
        <f t="shared" ref="D223:M223" si="224">MID($B223,D$3,2)</f>
        <v>54</v>
      </c>
      <c r="E223" s="2" t="str">
        <f t="shared" si="224"/>
        <v>44</v>
      </c>
      <c r="F223" s="2" t="str">
        <f t="shared" si="224"/>
        <v>11</v>
      </c>
      <c r="G223" s="2" t="str">
        <f t="shared" si="224"/>
        <v>57</v>
      </c>
      <c r="H223" s="2" t="str">
        <f t="shared" si="224"/>
        <v>83</v>
      </c>
      <c r="I223" s="2" t="str">
        <f t="shared" si="224"/>
        <v>94</v>
      </c>
      <c r="J223" s="2" t="str">
        <f t="shared" si="224"/>
        <v>25</v>
      </c>
      <c r="K223" s="2" t="str">
        <f t="shared" si="224"/>
        <v>28</v>
      </c>
      <c r="L223" s="2" t="str">
        <f t="shared" si="224"/>
        <v>97</v>
      </c>
      <c r="M223" s="2" t="str">
        <f t="shared" si="224"/>
        <v>17</v>
      </c>
      <c r="N223" s="2" t="str">
        <f t="shared" si="4"/>
        <v> 85 67 90 89  6 87 48 77  4  5 56 26   82 49 91 98 92 50 76 31 39  34 </v>
      </c>
      <c r="O223" s="3">
        <f t="shared" si="5"/>
        <v>70</v>
      </c>
      <c r="P223" s="3">
        <f t="shared" si="6"/>
        <v>76</v>
      </c>
      <c r="Q223" s="3">
        <f t="shared" si="7"/>
        <v>4</v>
      </c>
      <c r="R223" s="2"/>
      <c r="S223" s="2"/>
      <c r="T223" s="2"/>
      <c r="U223" s="2"/>
      <c r="V223" s="2"/>
      <c r="W223" s="2"/>
      <c r="X223" s="2"/>
    </row>
    <row r="224">
      <c r="A224" s="2" t="s">
        <v>229</v>
      </c>
      <c r="B224" s="2" t="str">
        <f>IFERROR(__xludf.DUMMYFUNCTION("SPLIT(INDEX(SPLIT(A224&amp;"" "","":""),,2),""|"")")," 20 72 33 25 54 39 34 56 51 27 ")</f>
        <v> 20 72 33 25 54 39 34 56 51 27 </v>
      </c>
      <c r="C224" s="2" t="str">
        <f>IFERROR(__xludf.DUMMYFUNCTION("""COMPUTED_VALUE""")," 67 33 87  5 71 29 97 72 21 46 41 13 98 47 38 99 64 66 95 62 26 82 89 52  2 ")</f>
        <v> 67 33 87  5 71 29 97 72 21 46 41 13 98 47 38 99 64 66 95 62 26 82 89 52  2 </v>
      </c>
      <c r="D224" s="2" t="str">
        <f t="shared" ref="D224:M224" si="225">MID($B224,D$3,2)</f>
        <v>20</v>
      </c>
      <c r="E224" s="2" t="str">
        <f t="shared" si="225"/>
        <v>72</v>
      </c>
      <c r="F224" s="2" t="str">
        <f t="shared" si="225"/>
        <v>33</v>
      </c>
      <c r="G224" s="2" t="str">
        <f t="shared" si="225"/>
        <v>25</v>
      </c>
      <c r="H224" s="2" t="str">
        <f t="shared" si="225"/>
        <v>54</v>
      </c>
      <c r="I224" s="2" t="str">
        <f t="shared" si="225"/>
        <v>39</v>
      </c>
      <c r="J224" s="2" t="str">
        <f t="shared" si="225"/>
        <v>34</v>
      </c>
      <c r="K224" s="2" t="str">
        <f t="shared" si="225"/>
        <v>56</v>
      </c>
      <c r="L224" s="2" t="str">
        <f t="shared" si="225"/>
        <v>51</v>
      </c>
      <c r="M224" s="2" t="str">
        <f t="shared" si="225"/>
        <v>27</v>
      </c>
      <c r="N224" s="2" t="str">
        <f t="shared" si="4"/>
        <v> 67  87  5 71 29 97  21 46 41 13 98 47 38 99 64 66 95 62 26 82 89 52  2 </v>
      </c>
      <c r="O224" s="3">
        <f t="shared" si="5"/>
        <v>72</v>
      </c>
      <c r="P224" s="3">
        <f t="shared" si="6"/>
        <v>76</v>
      </c>
      <c r="Q224" s="3">
        <f t="shared" si="7"/>
        <v>2</v>
      </c>
      <c r="R224" s="2"/>
      <c r="S224" s="2"/>
      <c r="T224" s="2"/>
      <c r="U224" s="2"/>
      <c r="V224" s="2"/>
      <c r="W224" s="2"/>
      <c r="X224" s="2"/>
    </row>
    <row r="225">
      <c r="A225" s="2" t="s">
        <v>230</v>
      </c>
      <c r="B225" s="2" t="str">
        <f>IFERROR(__xludf.DUMMYFUNCTION("SPLIT(INDEX(SPLIT(A225&amp;"" "","":""),,2),""|"")")," 30 16 95 71 10 63 36  2 57 48 ")</f>
        <v> 30 16 95 71 10 63 36  2 57 48 </v>
      </c>
      <c r="C225" s="2" t="str">
        <f>IFERROR(__xludf.DUMMYFUNCTION("""COMPUTED_VALUE""")," 25 84 18  8 68 47 58  5  4 33 40 99 70 45 21  9 29 72 11 32 67  6 62 39 88 ")</f>
        <v> 25 84 18  8 68 47 58  5  4 33 40 99 70 45 21  9 29 72 11 32 67  6 62 39 88 </v>
      </c>
      <c r="D225" s="2" t="str">
        <f t="shared" ref="D225:M225" si="226">MID($B225,D$3,2)</f>
        <v>30</v>
      </c>
      <c r="E225" s="2" t="str">
        <f t="shared" si="226"/>
        <v>16</v>
      </c>
      <c r="F225" s="2" t="str">
        <f t="shared" si="226"/>
        <v>95</v>
      </c>
      <c r="G225" s="2" t="str">
        <f t="shared" si="226"/>
        <v>71</v>
      </c>
      <c r="H225" s="2" t="str">
        <f t="shared" si="226"/>
        <v>10</v>
      </c>
      <c r="I225" s="2" t="str">
        <f t="shared" si="226"/>
        <v>63</v>
      </c>
      <c r="J225" s="2" t="str">
        <f t="shared" si="226"/>
        <v>36</v>
      </c>
      <c r="K225" s="2" t="str">
        <f t="shared" si="226"/>
        <v> 2</v>
      </c>
      <c r="L225" s="2" t="str">
        <f t="shared" si="226"/>
        <v>57</v>
      </c>
      <c r="M225" s="2" t="str">
        <f t="shared" si="226"/>
        <v>48</v>
      </c>
      <c r="N225" s="2" t="str">
        <f t="shared" si="4"/>
        <v> 25 84 18  8 68 47 58  5  4 33 40 99 70 45 21  9 29 72 11 32 67  6 62 39 88 </v>
      </c>
      <c r="O225" s="3">
        <f t="shared" si="5"/>
        <v>76</v>
      </c>
      <c r="P225" s="3">
        <f t="shared" si="6"/>
        <v>76</v>
      </c>
      <c r="Q225" s="3">
        <f t="shared" si="7"/>
        <v>0</v>
      </c>
      <c r="R225" s="2"/>
      <c r="S225" s="2"/>
      <c r="T225" s="2"/>
      <c r="U225" s="2"/>
      <c r="V225" s="2"/>
      <c r="W225" s="2"/>
      <c r="X225" s="2"/>
    </row>
    <row r="226">
      <c r="A226" s="2" t="s">
        <v>231</v>
      </c>
      <c r="B226" s="2" t="str">
        <f>IFERROR(__xludf.DUMMYFUNCTION("SPLIT(INDEX(SPLIT(A226&amp;"" "","":""),,2),""|"")")," 60 34 77 64 92 54 58 78 33  1 ")</f>
        <v> 60 34 77 64 92 54 58 78 33  1 </v>
      </c>
      <c r="C226" s="2" t="str">
        <f>IFERROR(__xludf.DUMMYFUNCTION("""COMPUTED_VALUE""")," 20 85  7 17  2 66 70 84 42 29 87 44 43 12 95 15 16 41 79 35 47 75 53 46 36 ")</f>
        <v> 20 85  7 17  2 66 70 84 42 29 87 44 43 12 95 15 16 41 79 35 47 75 53 46 36 </v>
      </c>
      <c r="D226" s="2" t="str">
        <f t="shared" ref="D226:M226" si="227">MID($B226,D$3,2)</f>
        <v>60</v>
      </c>
      <c r="E226" s="2" t="str">
        <f t="shared" si="227"/>
        <v>34</v>
      </c>
      <c r="F226" s="2" t="str">
        <f t="shared" si="227"/>
        <v>77</v>
      </c>
      <c r="G226" s="2" t="str">
        <f t="shared" si="227"/>
        <v>64</v>
      </c>
      <c r="H226" s="2" t="str">
        <f t="shared" si="227"/>
        <v>92</v>
      </c>
      <c r="I226" s="2" t="str">
        <f t="shared" si="227"/>
        <v>54</v>
      </c>
      <c r="J226" s="2" t="str">
        <f t="shared" si="227"/>
        <v>58</v>
      </c>
      <c r="K226" s="2" t="str">
        <f t="shared" si="227"/>
        <v>78</v>
      </c>
      <c r="L226" s="2" t="str">
        <f t="shared" si="227"/>
        <v>33</v>
      </c>
      <c r="M226" s="2" t="str">
        <f t="shared" si="227"/>
        <v> 1</v>
      </c>
      <c r="N226" s="2" t="str">
        <f t="shared" si="4"/>
        <v> 20 85  7 17  2 66 70 84 42 29 87 44 43 12 95 15 16 41 79 35 47 75 53 46 36 </v>
      </c>
      <c r="O226" s="3">
        <f t="shared" si="5"/>
        <v>76</v>
      </c>
      <c r="P226" s="3">
        <f t="shared" si="6"/>
        <v>76</v>
      </c>
      <c r="Q226" s="3">
        <f t="shared" si="7"/>
        <v>0</v>
      </c>
      <c r="R226" s="2"/>
      <c r="S226" s="2"/>
      <c r="T226" s="2"/>
      <c r="U226" s="2"/>
      <c r="V226" s="2"/>
      <c r="W226" s="2"/>
      <c r="X226" s="2"/>
    </row>
    <row r="227">
      <c r="A227" s="2" t="s">
        <v>232</v>
      </c>
      <c r="B227" s="2" t="str">
        <f>IFERROR(__xludf.DUMMYFUNCTION("SPLIT(INDEX(SPLIT(A227&amp;"" "","":""),,2),""|"")")," 76 93 82 50 99 57 92  1 54  3 ")</f>
        <v> 76 93 82 50 99 57 92  1 54  3 </v>
      </c>
      <c r="C227" s="2" t="str">
        <f>IFERROR(__xludf.DUMMYFUNCTION("""COMPUTED_VALUE"""),"  2  4 27  7 98 95 77 65 41 91 97 73 67 72 32 40 64 10 20 70 39 55 81 56 60 ")</f>
        <v>  2  4 27  7 98 95 77 65 41 91 97 73 67 72 32 40 64 10 20 70 39 55 81 56 60 </v>
      </c>
      <c r="D227" s="2" t="str">
        <f t="shared" ref="D227:M227" si="228">MID($B227,D$3,2)</f>
        <v>76</v>
      </c>
      <c r="E227" s="2" t="str">
        <f t="shared" si="228"/>
        <v>93</v>
      </c>
      <c r="F227" s="2" t="str">
        <f t="shared" si="228"/>
        <v>82</v>
      </c>
      <c r="G227" s="2" t="str">
        <f t="shared" si="228"/>
        <v>50</v>
      </c>
      <c r="H227" s="2" t="str">
        <f t="shared" si="228"/>
        <v>99</v>
      </c>
      <c r="I227" s="2" t="str">
        <f t="shared" si="228"/>
        <v>57</v>
      </c>
      <c r="J227" s="2" t="str">
        <f t="shared" si="228"/>
        <v>92</v>
      </c>
      <c r="K227" s="2" t="str">
        <f t="shared" si="228"/>
        <v> 1</v>
      </c>
      <c r="L227" s="2" t="str">
        <f t="shared" si="228"/>
        <v>54</v>
      </c>
      <c r="M227" s="2" t="str">
        <f t="shared" si="228"/>
        <v> 3</v>
      </c>
      <c r="N227" s="2" t="str">
        <f t="shared" si="4"/>
        <v>  2  4 27  7 98 95 77 65 41 91 97 73 67 72 32 40 64 10 20 70 39 55 81 56 60 </v>
      </c>
      <c r="O227" s="3">
        <f t="shared" si="5"/>
        <v>76</v>
      </c>
      <c r="P227" s="3">
        <f t="shared" si="6"/>
        <v>76</v>
      </c>
      <c r="Q227" s="3">
        <f t="shared" si="7"/>
        <v>0</v>
      </c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mergeCells count="2">
    <mergeCell ref="D2:M2"/>
    <mergeCell ref="D4:M4"/>
  </mergeCells>
  <drawing r:id="rId1"/>
</worksheet>
</file>