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s\Documents\__Portifolio\SCAN AMS\"/>
    </mc:Choice>
  </mc:AlternateContent>
  <xr:revisionPtr revIDLastSave="0" documentId="13_ncr:1_{7A6F4A5C-6A8C-4BE8-A2F6-54F0DA776BFE}" xr6:coauthVersionLast="47" xr6:coauthVersionMax="47" xr10:uidLastSave="{00000000-0000-0000-0000-000000000000}"/>
  <bookViews>
    <workbookView xWindow="-120" yWindow="-120" windowWidth="21840" windowHeight="13140" xr2:uid="{6AE07AF0-0FAC-4A00-9469-093E0B326421}"/>
  </bookViews>
  <sheets>
    <sheet name="Tabelas de IRRF e INS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123Graph_A" hidden="1">[1]PRODUCAO!$C$11:$F$11</definedName>
    <definedName name="__123Graph_AANIDRO" hidden="1">[1]PRODUCAO!$C$4:$F$4</definedName>
    <definedName name="__123Graph_AHIALCOOL" hidden="1">[1]PRODUCAO!$C$8:$F$8</definedName>
    <definedName name="__123Graph_AHIDRATADO" hidden="1">[1]PRODUCAO!$C$6:$F$6</definedName>
    <definedName name="__123Graph_ASACAS" hidden="1">[1]PRODUCAO!$C$11:$F$11</definedName>
    <definedName name="__123Graph_D" hidden="1">'[2]Pag .11 À 13'!#REF!</definedName>
    <definedName name="__123Graph_X" hidden="1">[1]PRODUCAO!$C$3:$F$3</definedName>
    <definedName name="__123Graph_XANIDRO" hidden="1">[1]PRODUCAO!$C$3:$F$3</definedName>
    <definedName name="__123Graph_XHIALCOOL" hidden="1">[1]PRODUCAO!$C$3:$F$3</definedName>
    <definedName name="__123Graph_XHIDRATADO" hidden="1">[1]PRODUCAO!$C$3:$F$3</definedName>
    <definedName name="__123Graph_XSACAS" hidden="1">[1]PRODUCAO!$C$3:$F$3</definedName>
    <definedName name="__DRE0700" hidden="1">{"'PXR_6500'!$A$1:$I$124"}</definedName>
    <definedName name="_DRE0700" hidden="1">{"'PXR_6500'!$A$1:$I$124"}</definedName>
    <definedName name="_Fill" hidden="1">#REF!</definedName>
    <definedName name="_xlnm._FilterDatabase" hidden="1">#REF!</definedName>
    <definedName name="_Key1" hidden="1">#REF!</definedName>
    <definedName name="_Order1" hidden="1">0</definedName>
    <definedName name="_Order2" hidden="1">0</definedName>
    <definedName name="_Sort" hidden="1">#REF!</definedName>
    <definedName name="A" hidden="1">{"'TG'!$A$1:$L$37"}</definedName>
    <definedName name="abcdef" hidden="1">{"'PXR_6500'!$A$1:$I$124"}</definedName>
    <definedName name="ABN" hidden="1">{"'PXR_6500'!$A$1:$I$124"}</definedName>
    <definedName name="Acao">[4]Param!$J$5:$J$11</definedName>
    <definedName name="Análise">#REF!</definedName>
    <definedName name="aqqq" hidden="1">{"'PXR_6500'!$A$1:$I$124"}</definedName>
    <definedName name="AS" hidden="1">{"'TG'!$A$1:$L$37"}</definedName>
    <definedName name="AS2DocOpenMode" hidden="1">"AS2DocumentEdit"</definedName>
    <definedName name="AS2NamedRange" hidden="1">5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utorização">#REF!</definedName>
    <definedName name="BG_Del" hidden="1">15</definedName>
    <definedName name="BG_Ins" hidden="1">4</definedName>
    <definedName name="BG_Mod" hidden="1">6</definedName>
    <definedName name="cdsc" hidden="1">{#N/A,#N/A,FALSE,"FFCXOUT3"}</definedName>
    <definedName name="DDD" hidden="1">{"'PXR_6500'!$A$1:$I$124"}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AR">[4]Param!$G$5:$G$9</definedName>
    <definedName name="ECNOFIBRAS" hidden="1">{"'PXR_6500'!$A$1:$I$124"}</definedName>
    <definedName name="ECNOFIBRAS2" hidden="1">{"'PXR_6500'!$A$1:$I$124"}</definedName>
    <definedName name="Eficácia">#REF!</definedName>
    <definedName name="GrpAcct1" hidden="1">"Blank (325)"</definedName>
    <definedName name="GrpLevel" hidden="1">2</definedName>
    <definedName name="HTML" hidden="1">{"'PXR_6500'!$A$1:$I$124"}</definedName>
    <definedName name="HTML_CodePage" hidden="1">1252</definedName>
    <definedName name="HTML_Control" hidden="1">{"'TG'!$A$1:$L$37"}</definedName>
    <definedName name="HTML_Description" hidden="1">""</definedName>
    <definedName name="HTML_Email" hidden="1">""</definedName>
    <definedName name="HTML_Header" hidden="1">""</definedName>
    <definedName name="HTML_LastUpdate" hidden="1">"16/06/98"</definedName>
    <definedName name="HTML_LineAfter" hidden="1">FALSE</definedName>
    <definedName name="HTML_LineBefore" hidden="1">FALSE</definedName>
    <definedName name="HTML_Name" hidden="1">"Setor de Custos"</definedName>
    <definedName name="HTML_OBDlg2" hidden="1">TRUE</definedName>
    <definedName name="HTML_OBDlg4" hidden="1">TRUE</definedName>
    <definedName name="HTML_OS" hidden="1">0</definedName>
    <definedName name="HTML_PathFile" hidden="1">"D:\FIX\Mai98\PXR6500.htm"</definedName>
    <definedName name="HTML_Title" hidden="1">""</definedName>
    <definedName name="Impacto">#REF!</definedName>
    <definedName name="Interesse">#REF!</definedName>
    <definedName name="Interna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"01/16/2012 14:24:06"</definedName>
    <definedName name="IQ_NTM" hidden="1">6000</definedName>
    <definedName name="IQ_OG_TOTAL_OIL_PRODUCTON" hidden="1">"c2059"</definedName>
    <definedName name="IQ_SHAREOUTSTANDING" hidden="1">"c1347"</definedName>
    <definedName name="IQ_TODAY" hidden="1">0</definedName>
    <definedName name="IQ_TOTAL_PENSION_OBLIGATION" hidden="1">"c1292"</definedName>
    <definedName name="IQ_WEEK" hidden="1">50000</definedName>
    <definedName name="IQ_YTD" hidden="1">3000</definedName>
    <definedName name="IQ_YTDMONTH" hidden="1">130000</definedName>
    <definedName name="NEWWW" hidden="1">{"'PXR_6500'!$A$1:$I$124"}</definedName>
    <definedName name="OUTRO" hidden="1">{"'PXR_6500'!$A$1:$I$124"}</definedName>
    <definedName name="Poder">#REF!</definedName>
    <definedName name="Postura">#REF!</definedName>
    <definedName name="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remissas" hidden="1">{"summary1",#N/A,TRUE,"Comps";"summary2",#N/A,TRUE,"Comps";"summary3",#N/A,TRUE,"Comps"}</definedName>
    <definedName name="Prioridade">[4]Param!$L$5:$L$9</definedName>
    <definedName name="Probabilidade">[4]Param!$E$5:$E$9</definedName>
    <definedName name="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atios_2" hidden="1">{"'TG'!$A$1:$L$37"}</definedName>
    <definedName name="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SAPBEXsysID" hidden="1">"BIP"</definedName>
    <definedName name="sencount" hidden="1">1</definedName>
    <definedName name="Status">#REF!</definedName>
    <definedName name="t" hidden="1">{"'TG'!$A$1:$L$37"}</definedName>
    <definedName name="TECNOFIBRAS" hidden="1">{"'PXR_6500'!$A$1:$I$124"}</definedName>
    <definedName name="TECNOFIBRAS2" hidden="1">{"'PXR_6500'!$A$1:$I$124"}</definedName>
    <definedName name="test" hidden="1">{"'PXR_6500'!$A$1:$I$124"}</definedName>
    <definedName name="TextRefCopyRangeCount" hidden="1">15</definedName>
    <definedName name="Tipo">[4]Param!$H$5:$H$6</definedName>
    <definedName name="TipodeRisco">[4]Param!$I$5:$I$8</definedName>
    <definedName name="Urgência">#REF!</definedName>
    <definedName name="wq" hidden="1">{"'PXR_6500'!$A$1:$I$124"}</definedName>
    <definedName name="wrn.administracion.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wrn.Aging._.and._.Trend._.Analysis." hidden="1">{#N/A,#N/A,FALSE,"Aging Summary";#N/A,#N/A,FALSE,"Ratio Analysis";#N/A,#N/A,FALSE,"Test 120 Day Accts";#N/A,#N/A,FALSE,"Tickmarks"}</definedName>
    <definedName name="wrn.ANALISIS._.SENSIBILIDAD." hidden="1">{#N/A,#N/A,FALSE,"BALANCE";#N/A,#N/A,FALSE,"CUENTA DE PYG";#N/A,#N/A,FALSE,"RATIOS"}</definedName>
    <definedName name="wrn.cxdia." hidden="1">{#N/A,#N/A,FALSE,"FFCXOUT3"}</definedName>
    <definedName name="wrn.cxdiager." hidden="1">{#N/A,#N/A,FALSE,"FFCXOUT3"}</definedName>
    <definedName name="wrn.forecast." hidden="1">{#N/A,#N/A,FALSE,"model"}</definedName>
    <definedName name="wrn.forecast2" hidden="1">{#N/A,#N/A,FALSE,"model"}</definedName>
    <definedName name="wrn.forecastassumptions." hidden="1">{#N/A,#N/A,FALSE,"model"}</definedName>
    <definedName name="wrn.forecastassumptions2" hidden="1">{#N/A,#N/A,FALSE,"model"}</definedName>
    <definedName name="wrn.forecastROIC." hidden="1">{#N/A,#N/A,FALSE,"model"}</definedName>
    <definedName name="wrn.forecastROIC2" hidden="1">{#N/A,#N/A,FALSE,"model"}</definedName>
    <definedName name="wrn.history." hidden="1">{#N/A,#N/A,FALSE,"model"}</definedName>
    <definedName name="wrn.history2" hidden="1">{#N/A,#N/A,FALSE,"model"}</definedName>
    <definedName name="wrn.histROIC." hidden="1">{#N/A,#N/A,FALSE,"model"}</definedName>
    <definedName name="wrn.histROIC2" hidden="1">{#N/A,#N/A,FALSE,"model"}</definedName>
    <definedName name="wrn.Informe._.Mensual.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NOVIEMBRE.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JOGO_CONSOLIDADO." hidden="1">{#N/A,#N/A,TRUE,"Consolidado";#N/A,#N/A,TRUE,"Laticínios";#N/A,#N/A,TRUE,"Frangos";#N/A,#N/A,TRUE,"Suínos";#N/A,#N/A,TRUE,"Peru";#N/A,#N/A,TRUE,"Carnes";#N/A,#N/A,TRUE,"Suco";#N/A,#N/A,TRUE,"Batata"}</definedName>
    <definedName name="wrn.Memoria97.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TESA.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TODO." hidden="1">{#N/A,#N/A,FALSE,"RESUMEN";#N/A,#N/A,FALSE,"PARQ_C";#N/A,#N/A,FALSE,"PARQ_P";#N/A,#N/A,FALSE,"MIN_S_C";#N/A,#N/A,FALSE,"MIN_S_P";#N/A,#N/A,FALSE,"MIN_E_M_M";#N/A,#N/A,FALSE,"MIN_E_FIJA";#N/A,#N/A,FALSE,"SUPUESTOS"}</definedName>
    <definedName name="wrn.TOTAL.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1.history" hidden="1">{#N/A,#N/A,FALSE,"model"}</definedName>
    <definedName name="wrn3.histroic" hidden="1">{#N/A,#N/A,FALSE,"model"}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REF_COLUMN_13" hidden="1">#REF!</definedName>
    <definedName name="XREF_COLUMN_14" hidden="1">#REF!</definedName>
    <definedName name="XREF_COLUMN_15" hidden="1">[5]Investimentos!#REF!</definedName>
    <definedName name="XREF_COLUMN_19" hidden="1">[5]Investimentos!#REF!</definedName>
    <definedName name="XREF_COLUMN_2" hidden="1">[6]Lead!#REF!</definedName>
    <definedName name="XREF_COLUMN_20" hidden="1">#REF!</definedName>
    <definedName name="XREF_COLUMN_21" hidden="1">[5]Investimentos!#REF!</definedName>
    <definedName name="XREF_COLUMN_22" hidden="1">#REF!</definedName>
    <definedName name="XREF_COLUMN_3" hidden="1">#REF!</definedName>
    <definedName name="XREF_COLUMN_5" hidden="1">#REF!</definedName>
    <definedName name="XREF_COLUMN_6" hidden="1">[5]Investimentos!#REF!</definedName>
    <definedName name="XREF_COLUMN_7" hidden="1">#REF!</definedName>
    <definedName name="XREF_COLUMN_8" hidden="1">[5]Investimentos!#REF!</definedName>
    <definedName name="XRefColumnsCount" hidden="1">2</definedName>
    <definedName name="XRefCopy10Row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Row" hidden="1">#REF!</definedName>
    <definedName name="XRefCopy15Row" hidden="1">#REF!</definedName>
    <definedName name="XRefCopy16Row" hidden="1">#REF!</definedName>
    <definedName name="XRefCopy17Row" hidden="1">#REF!</definedName>
    <definedName name="XRefCopy1Row" hidden="1">#REF!</definedName>
    <definedName name="XRefCopy2" hidden="1">[7]DeprecOut!#REF!</definedName>
    <definedName name="XRefCopy27" hidden="1">[8]AFinanc!#REF!</definedName>
    <definedName name="XRefCopy2Row" hidden="1">[7]XREF!#REF!</definedName>
    <definedName name="XRefCopy3Row" hidden="1">#REF!</definedName>
    <definedName name="XRefCopy7" hidden="1">#REF!</definedName>
    <definedName name="XRefCopy8" hidden="1">#REF!</definedName>
    <definedName name="XRefCopy9" hidden="1">[9]Draft!#REF!</definedName>
    <definedName name="XRefCopy9Row" hidden="1">#REF!</definedName>
    <definedName name="XRefCopyRangeCount" hidden="1">3</definedName>
    <definedName name="XRefPaste10Row" hidden="1">#REF!</definedName>
    <definedName name="XRefPaste11Row" hidden="1">#REF!</definedName>
    <definedName name="XRefPaste12Row" hidden="1">#REF!</definedName>
    <definedName name="XRefPaste13Row" hidden="1">#REF!</definedName>
    <definedName name="XRefPaste14Row" hidden="1">#REF!</definedName>
    <definedName name="XRefPaste15Row" hidden="1">#REF!</definedName>
    <definedName name="XRefPaste16Row" hidden="1">#REF!</definedName>
    <definedName name="XRefPaste17Row" hidden="1">#REF!</definedName>
    <definedName name="XRefPaste18Row" hidden="1">#REF!</definedName>
    <definedName name="XRefPaste19Row" hidden="1">#REF!</definedName>
    <definedName name="XRefPaste2" hidden="1">[6]Lead!#REF!</definedName>
    <definedName name="XRefPaste21Row" hidden="1">#REF!</definedName>
    <definedName name="XRefPaste22" hidden="1">#REF!</definedName>
    <definedName name="XRefPaste23Row" hidden="1">#REF!</definedName>
    <definedName name="XRefPaste25Row" hidden="1">#REF!</definedName>
    <definedName name="XRefPaste26Row" hidden="1">#REF!</definedName>
    <definedName name="XRefPaste27Row" hidden="1">#REF!</definedName>
    <definedName name="XRefPaste28Row" hidden="1">#REF!</definedName>
    <definedName name="XRefPaste29Row" hidden="1">#REF!</definedName>
    <definedName name="XRefPaste30Row" hidden="1">#REF!</definedName>
    <definedName name="XRefPaste31Row" hidden="1">#REF!</definedName>
    <definedName name="XRefPaste32Row" hidden="1">#REF!</definedName>
    <definedName name="XRefPaste33Row" hidden="1">#REF!</definedName>
    <definedName name="XRefPaste34Row" hidden="1">#REF!</definedName>
    <definedName name="XRefPaste35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Row" hidden="1">#REF!</definedName>
    <definedName name="XRefPaste8Row" hidden="1">#REF!</definedName>
    <definedName name="XRefPaste9Row" hidden="1">#REF!</definedName>
    <definedName name="XRefPasteRangeCount" hidden="1">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11" i="1"/>
  <c r="O10" i="1"/>
  <c r="O9" i="1"/>
  <c r="O8" i="1"/>
  <c r="P5" i="1"/>
  <c r="M5" i="1"/>
  <c r="O5" i="1" s="1"/>
  <c r="P4" i="1"/>
  <c r="O4" i="1"/>
  <c r="P3" i="1"/>
  <c r="O3" i="1"/>
  <c r="P2" i="1"/>
  <c r="O2" i="1"/>
  <c r="E2" i="1"/>
  <c r="B2" i="1"/>
  <c r="C2" i="1" l="1"/>
  <c r="D2" i="1" l="1"/>
  <c r="F2" i="1" s="1"/>
  <c r="P8" i="1"/>
  <c r="G2" i="1"/>
</calcChain>
</file>

<file path=xl/sharedStrings.xml><?xml version="1.0" encoding="utf-8"?>
<sst xmlns="http://schemas.openxmlformats.org/spreadsheetml/2006/main" count="22" uniqueCount="15">
  <si>
    <t>Salário Líquido</t>
  </si>
  <si>
    <t>Salário Bruto</t>
  </si>
  <si>
    <t>INSS</t>
  </si>
  <si>
    <t>Base de Cálculo IRRF</t>
  </si>
  <si>
    <t>IRRF</t>
  </si>
  <si>
    <t>Total de Descontos</t>
  </si>
  <si>
    <t>Faixa Inicial</t>
  </si>
  <si>
    <t>Faixa Final</t>
  </si>
  <si>
    <t>Alíquota</t>
  </si>
  <si>
    <t>Dedução</t>
  </si>
  <si>
    <t>Teto</t>
  </si>
  <si>
    <t>Faixas</t>
  </si>
  <si>
    <t>Dependente</t>
  </si>
  <si>
    <t>Acima</t>
  </si>
  <si>
    <t>https://www.calcule.net/trabalhista/calculo-de-inss/#topnav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</si>
</sst>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Qtd Dependente&quot;\ 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b/>
      <sz val="11"/>
      <color theme="0"/>
      <name val="Aptos Display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43" fontId="4" fillId="3" borderId="2" xfId="1" applyFont="1" applyFill="1" applyBorder="1" applyAlignment="1" applyProtection="1">
      <alignment horizontal="center" vertical="center" wrapText="1"/>
      <protection hidden="1"/>
    </xf>
    <xf numFmtId="10" fontId="4" fillId="3" borderId="2" xfId="2" applyNumberFormat="1" applyFont="1" applyFill="1" applyBorder="1" applyAlignment="1" applyProtection="1">
      <alignment horizontal="center" vertical="center" wrapText="1"/>
      <protection hidden="1"/>
    </xf>
    <xf numFmtId="43" fontId="4" fillId="3" borderId="3" xfId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Protection="1">
      <protection hidden="1"/>
    </xf>
    <xf numFmtId="43" fontId="3" fillId="0" borderId="1" xfId="1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43" fontId="3" fillId="2" borderId="1" xfId="0" applyNumberFormat="1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vertical="center" wrapText="1"/>
    </xf>
    <xf numFmtId="43" fontId="3" fillId="0" borderId="2" xfId="1" applyFont="1" applyFill="1" applyBorder="1" applyAlignment="1" applyProtection="1">
      <alignment vertical="center" wrapText="1"/>
      <protection hidden="1"/>
    </xf>
    <xf numFmtId="10" fontId="3" fillId="0" borderId="2" xfId="2" applyNumberFormat="1" applyFont="1" applyFill="1" applyBorder="1" applyAlignment="1" applyProtection="1">
      <alignment vertical="center" wrapText="1"/>
      <protection hidden="1"/>
    </xf>
    <xf numFmtId="43" fontId="3" fillId="0" borderId="3" xfId="1" applyFont="1" applyFill="1" applyBorder="1" applyAlignment="1" applyProtection="1">
      <alignment vertical="center" wrapText="1"/>
      <protection hidden="1"/>
    </xf>
    <xf numFmtId="43" fontId="3" fillId="0" borderId="0" xfId="1" applyFont="1" applyProtection="1">
      <protection hidden="1"/>
    </xf>
    <xf numFmtId="43" fontId="3" fillId="0" borderId="0" xfId="1" applyFont="1"/>
    <xf numFmtId="43" fontId="3" fillId="0" borderId="0" xfId="0" applyNumberFormat="1" applyFont="1"/>
    <xf numFmtId="43" fontId="3" fillId="0" borderId="4" xfId="1" applyFont="1" applyFill="1" applyBorder="1" applyAlignment="1" applyProtection="1">
      <alignment vertical="center" wrapText="1"/>
      <protection hidden="1"/>
    </xf>
    <xf numFmtId="10" fontId="3" fillId="0" borderId="4" xfId="2" applyNumberFormat="1" applyFont="1" applyFill="1" applyBorder="1" applyAlignment="1" applyProtection="1">
      <alignment vertical="center" wrapText="1"/>
      <protection hidden="1"/>
    </xf>
    <xf numFmtId="43" fontId="3" fillId="0" borderId="1" xfId="1" applyFont="1" applyFill="1" applyBorder="1" applyAlignment="1" applyProtection="1">
      <alignment vertical="center" wrapText="1"/>
      <protection hidden="1"/>
    </xf>
    <xf numFmtId="43" fontId="3" fillId="0" borderId="1" xfId="0" applyNumberFormat="1" applyFont="1" applyBorder="1" applyProtection="1">
      <protection hidden="1"/>
    </xf>
    <xf numFmtId="10" fontId="3" fillId="0" borderId="0" xfId="2" applyNumberFormat="1" applyFont="1" applyProtection="1">
      <protection hidden="1"/>
    </xf>
    <xf numFmtId="0" fontId="3" fillId="0" borderId="0" xfId="0" applyFont="1" applyAlignment="1">
      <alignment wrapText="1"/>
    </xf>
    <xf numFmtId="43" fontId="3" fillId="0" borderId="1" xfId="1" applyFont="1" applyBorder="1" applyAlignment="1" applyProtection="1">
      <alignment vertical="center" wrapText="1"/>
      <protection hidden="1"/>
    </xf>
    <xf numFmtId="43" fontId="3" fillId="0" borderId="4" xfId="1" applyFont="1" applyFill="1" applyBorder="1" applyAlignment="1" applyProtection="1">
      <alignment horizontal="right" vertical="center" wrapText="1"/>
      <protection hidden="1"/>
    </xf>
    <xf numFmtId="43" fontId="5" fillId="0" borderId="0" xfId="3" applyNumberFormat="1"/>
    <xf numFmtId="10" fontId="3" fillId="0" borderId="0" xfId="2" applyNumberFormat="1" applyFont="1"/>
    <xf numFmtId="4" fontId="3" fillId="4" borderId="1" xfId="0" applyNumberFormat="1" applyFont="1" applyFill="1" applyBorder="1" applyAlignment="1">
      <alignment vertical="center" wrapText="1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omex.sharepoint.com/USER/JOAO/PERFIL/BAL.PERF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omex.sharepoint.com/USER/JOAO/PERFIL/COMPLEMENTO%20-%20PERFIL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romex.sharepoint.com/sites/dh.fopag/Shared%20Documents/ADMINISTRA&#199;&#195;O%20DE%20PESSOAL%20E%20BENEF&#205;CIOS/INDICADORES/_INDICADORES%20FOL-BENF/Ponto-Beneficios-Exce&#231;&#245;es-Atividades%20DH.xlsx" TargetMode="External"/><Relationship Id="rId1" Type="http://schemas.openxmlformats.org/officeDocument/2006/relationships/externalLinkPath" Target="https://cromex.sharepoint.com/sites/dh.fopag/Shared%20Documents/ADMINISTRA&#199;&#195;O%20DE%20PESSOAL%20E%20BENEF&#205;CIOS/INDICADORES/_INDICADORES%20FOL-BENF/Ponto-Beneficios-Exce&#231;&#245;es-Atividades%20D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omex.sharepoint.com/Users/Danieller/Desktop/Registro%20dos%20riscos%20vComple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210%20Aplica&#231;&#245;es%20Financeiras%20Leadshee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%20%20%20Imobilizado%20Leadshee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10%20Imobilizado%20Leadshee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1202%20Rev%20anal&#237;tica%20outras%20contas%20Set.0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Draft%20das%20Demonstra&#231;&#245;es%20Financeir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AO"/>
      <sheetName val="Dado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. 8 à 10"/>
      <sheetName val="Pag .11 À 13"/>
      <sheetName val="Pag.14"/>
      <sheetName val="Pag. 16 "/>
      <sheetName val="Pag. 17"/>
      <sheetName val="Pag. 18 à 21 e 24 à 28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xo de Processo"/>
      <sheetName val="FOPAG.Payroll"/>
      <sheetName val="Atividades 2024"/>
      <sheetName val="Cursos"/>
      <sheetName val="Temas"/>
    </sheetNames>
    <sheetDataSet>
      <sheetData sheetId="0"/>
      <sheetData sheetId="1"/>
      <sheetData sheetId="2">
        <row r="1">
          <cell r="B1"/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a"/>
      <sheetName val="Riscos"/>
      <sheetName val="Acoes"/>
      <sheetName val="Grafico"/>
      <sheetName val="EAR"/>
      <sheetName val="Para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Aplicações"/>
      <sheetName val="TesteRend"/>
      <sheetName val="Investimentos"/>
      <sheetName val="Equity"/>
      <sheetName val="ProvaEquity"/>
      <sheetName val="XREF"/>
      <sheetName val="Tickmarks"/>
      <sheetName val="Mapa"/>
      <sheetName val="Mapa 311202"/>
      <sheetName val="comp. extratos"/>
      <sheetName val="Rendimentos"/>
      <sheetName val="Relação"/>
      <sheetName val="Circulariz"/>
      <sheetName val="AFinanc"/>
      <sheetName val="Comentários"/>
      <sheetName val="PL"/>
      <sheetName val="#REF"/>
      <sheetName val="sales vol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NotaExplicativa"/>
      <sheetName val="Investimento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MapaGeral"/>
      <sheetName val="DeprecGeral"/>
      <sheetName val="AdiçõesDez"/>
      <sheetName val="AdiçõesOut"/>
      <sheetName val="Baixas"/>
      <sheetName val="Transf"/>
      <sheetName val="Report"/>
      <sheetName val="Comentários"/>
      <sheetName val="Teste de Baixas"/>
      <sheetName val="MapaOut-Dez"/>
      <sheetName val="MapaMovto"/>
      <sheetName val="Depre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ivo circulante"/>
      <sheetName val="RLP Permanente"/>
      <sheetName val="passivo"/>
      <sheetName val="FOPAG"/>
      <sheetName val="Cutoff"/>
      <sheetName val="AFinanc"/>
      <sheetName val="TesteRend"/>
      <sheetName val="XREF"/>
      <sheetName val="Tickmarks"/>
      <sheetName val="DeprecOut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aft"/>
      <sheetName val="Ajustes pós auditoria 2002"/>
      <sheetName val="DOAR"/>
      <sheetName val="PlanDOAR"/>
      <sheetName val="XREF"/>
      <sheetName val="Tickmarks"/>
      <sheetName val="AFinan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e.net/trabalhista/calculo-de-in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88E2-34E0-45A4-A3C9-922728009CA9}">
  <dimension ref="A1:P16"/>
  <sheetViews>
    <sheetView showGridLines="0" tabSelected="1" workbookViewId="0">
      <selection activeCell="E15" sqref="E15"/>
    </sheetView>
  </sheetViews>
  <sheetFormatPr defaultRowHeight="15" x14ac:dyDescent="0.25"/>
  <cols>
    <col min="1" max="1" width="11.28515625" style="4" bestFit="1" customWidth="1"/>
    <col min="2" max="2" width="12.7109375" style="4" customWidth="1"/>
    <col min="3" max="3" width="11.28515625" style="4" bestFit="1" customWidth="1"/>
    <col min="4" max="4" width="12.7109375" style="4" customWidth="1"/>
    <col min="5" max="5" width="18" style="4" bestFit="1" customWidth="1"/>
    <col min="6" max="6" width="10.140625" style="4" bestFit="1" customWidth="1"/>
    <col min="7" max="7" width="12.140625" style="4" bestFit="1" customWidth="1"/>
    <col min="8" max="8" width="9.140625" style="4"/>
    <col min="9" max="10" width="11.140625" style="17" customWidth="1"/>
    <col min="11" max="11" width="11.140625" style="28" customWidth="1"/>
    <col min="12" max="12" width="11.140625" style="17" customWidth="1"/>
    <col min="13" max="13" width="11.140625" style="4" customWidth="1"/>
    <col min="14" max="14" width="10.5703125" style="4" bestFit="1" customWidth="1"/>
    <col min="15" max="15" width="12.140625" style="17" customWidth="1"/>
    <col min="16" max="16" width="12.140625" style="4" customWidth="1"/>
    <col min="17" max="16384" width="9.140625" style="4"/>
  </cols>
  <sheetData>
    <row r="1" spans="1:16" ht="45" x14ac:dyDescent="0.25">
      <c r="A1" s="1" t="s">
        <v>1</v>
      </c>
      <c r="B1" s="2" t="s">
        <v>2</v>
      </c>
      <c r="C1" s="1" t="s">
        <v>3</v>
      </c>
      <c r="D1" s="2" t="s">
        <v>4</v>
      </c>
      <c r="E1" s="3">
        <v>3</v>
      </c>
      <c r="F1" s="1" t="s">
        <v>5</v>
      </c>
      <c r="G1" s="1" t="s">
        <v>0</v>
      </c>
      <c r="I1" s="5" t="s">
        <v>6</v>
      </c>
      <c r="J1" s="5" t="s">
        <v>7</v>
      </c>
      <c r="K1" s="6" t="s">
        <v>8</v>
      </c>
      <c r="L1" s="7" t="s">
        <v>9</v>
      </c>
      <c r="M1" s="7" t="s">
        <v>10</v>
      </c>
      <c r="N1" s="8"/>
      <c r="O1" s="7" t="s">
        <v>11</v>
      </c>
      <c r="P1" s="7" t="s">
        <v>2</v>
      </c>
    </row>
    <row r="2" spans="1:16" x14ac:dyDescent="0.25">
      <c r="A2" s="29">
        <v>3698.69</v>
      </c>
      <c r="B2" s="11">
        <f>ROUND(IF(A2&lt;=$J$2, A2*$K$2,
    IF(A2&lt;=$J$3, ($J$2*$K$2) + (A2-$J$2)*$K$3,
        IF(A2&lt;=$J$4, ($J$2*$K$2) + ($J$3-$J$2)*$K$3 + (A2-$J$3)*$K$4,
            IF(($J$2*$K$2) + ($J$3-$J$2)*$K$3 + ($J$4-$J$3)*$K$4 + (A2-$J$4)*$K$5 &gt; $M$5,
                $M$5,
                ($J$2*$K$2) + ($J$3-$J$2)*$K$3 + ($J$4-$J$3)*$K$4 + (A2-$J$4)*$K$5)))),2)</f>
        <v>342.66</v>
      </c>
      <c r="C2" s="10">
        <f>A2-B2-E2</f>
        <v>2787.26</v>
      </c>
      <c r="D2" s="12">
        <f>ROUND(IF(C2&lt;=$J$8, C2*$K$8,
    IF(C2&lt;=$J$9, (C2*$K$9) - $L$9,
        IF(C2&lt;=$J$10, (C2*$K$10) - $L$10,
            IF(C2&lt;=$J$11, (C2*$K$11) - $L$11,
                IF(C2&gt;$J$11, (C2*$K$12) - $L$12, 0))))), 2)</f>
        <v>39.6</v>
      </c>
      <c r="E2" s="10">
        <f>E1*$M$8</f>
        <v>568.77</v>
      </c>
      <c r="F2" s="10">
        <f>B2+D2</f>
        <v>382.26000000000005</v>
      </c>
      <c r="G2" s="9">
        <f>A2-B2-D2</f>
        <v>3316.4300000000003</v>
      </c>
      <c r="I2" s="13">
        <v>0</v>
      </c>
      <c r="J2" s="13">
        <v>1412</v>
      </c>
      <c r="K2" s="14">
        <v>7.4999999999999997E-2</v>
      </c>
      <c r="L2" s="15">
        <v>0</v>
      </c>
      <c r="M2" s="15">
        <v>0</v>
      </c>
      <c r="N2" s="16">
        <v>1412</v>
      </c>
      <c r="O2" s="15">
        <f>IF(N2&lt;=J2, N2*K2, J2*K2)</f>
        <v>105.89999999999999</v>
      </c>
      <c r="P2" s="15">
        <f>ROUND(IF(A2&lt;=$J$2, A2*$K$2,
    IF(A2&lt;=$J$3, ($J$2*$K$2) + (A2-$J$2)*$K$3,
        IF(A2&lt;=$J$4, ($J$2*$K$2) + ($J$3-$J$2)*$K$3 + (A2-$J$3)*$K$4,
            IF(($J$2*$K$2) + ($J$3-$J$2)*$K$3 + ($J$4-$J$3)*$K$4 + (A2-$J$4)*$K$5 &gt; $M$5,
                $M$5,
                ($J$2*$K$2) + ($J$3-$J$2)*$K$3 + ($J$4-$J$3)*$K$4 + (A2-$J$4)*$K$5)))),2)</f>
        <v>342.66</v>
      </c>
    </row>
    <row r="3" spans="1:16" x14ac:dyDescent="0.25">
      <c r="D3" s="18"/>
      <c r="I3" s="13">
        <v>1412.01</v>
      </c>
      <c r="J3" s="13">
        <v>2666.68</v>
      </c>
      <c r="K3" s="14">
        <v>0.09</v>
      </c>
      <c r="L3" s="15">
        <v>21.18</v>
      </c>
      <c r="M3" s="15">
        <v>0</v>
      </c>
      <c r="N3" s="16">
        <v>2666.68</v>
      </c>
      <c r="O3" s="15">
        <f>IF(N3&gt;J2, IF(N3&lt;=J3, (N3-J2)*K3, (J3-J2)*K3), 0)</f>
        <v>112.92119999999998</v>
      </c>
      <c r="P3" s="15">
        <f t="shared" ref="P3:P5" si="0">ROUND(IF(A3&lt;=$J$2, A3*$K$2,
    IF(A3&lt;=$J$3, ($J$2*$K$2) + (A3-$J$2)*$K$3,
        IF(A3&lt;=$J$4, ($J$2*$K$2) + ($J$3-$J$2)*$K$3 + (A3-$J$3)*$K$4,
            IF(($J$2*$K$2) + ($J$3-$J$2)*$K$3 + ($J$4-$J$3)*$K$4 + (A3-$J$4)*$K$5 &gt; $M$5,
                $M$5,
                ($J$2*$K$2) + ($J$3-$J$2)*$K$3 + ($J$4-$J$3)*$K$4 + (A3-$J$4)*$K$5)))),2)</f>
        <v>0</v>
      </c>
    </row>
    <row r="4" spans="1:16" x14ac:dyDescent="0.25">
      <c r="B4" s="17"/>
      <c r="C4" s="18"/>
      <c r="D4" s="18"/>
      <c r="I4" s="13">
        <v>2666.69</v>
      </c>
      <c r="J4" s="13">
        <v>4000.03</v>
      </c>
      <c r="K4" s="14">
        <v>0.12</v>
      </c>
      <c r="L4" s="15">
        <v>101.18</v>
      </c>
      <c r="M4" s="15">
        <v>0</v>
      </c>
      <c r="N4" s="16">
        <v>4000.03</v>
      </c>
      <c r="O4" s="15">
        <f>IF(N4&gt;J3, IF(N4&lt;=J4, (N4-J3)*12%, (J4-J3)*K4), 0)</f>
        <v>160.00200000000004</v>
      </c>
      <c r="P4" s="15">
        <f t="shared" si="0"/>
        <v>0</v>
      </c>
    </row>
    <row r="5" spans="1:16" x14ac:dyDescent="0.25">
      <c r="B5" s="17"/>
      <c r="I5" s="19">
        <v>4000.04</v>
      </c>
      <c r="J5" s="19">
        <v>7786.02</v>
      </c>
      <c r="K5" s="20">
        <v>0.14000000000000001</v>
      </c>
      <c r="L5" s="21">
        <v>181.18</v>
      </c>
      <c r="M5" s="22">
        <f>J5*K5-L5</f>
        <v>908.86280000000011</v>
      </c>
      <c r="N5" s="16">
        <v>7786.02</v>
      </c>
      <c r="O5" s="21">
        <f>IF(IF(N5&gt;J4,IF(N5&lt;=J5,(N5-J4)*K5,(J5-J4)*K5),0)&gt;M5,M5,IF(N5&gt;J4,IF(N5&lt;=J5,(N5-J4)*K5,(J5-J4)*K5),0))</f>
        <v>530.03860000000009</v>
      </c>
      <c r="P5" s="21">
        <f t="shared" si="0"/>
        <v>0</v>
      </c>
    </row>
    <row r="6" spans="1:16" x14ac:dyDescent="0.25">
      <c r="B6" s="17"/>
      <c r="I6" s="16"/>
      <c r="J6" s="16"/>
      <c r="K6" s="23"/>
      <c r="L6" s="16"/>
      <c r="M6" s="8"/>
      <c r="N6" s="8"/>
      <c r="O6" s="16"/>
      <c r="P6" s="8"/>
    </row>
    <row r="7" spans="1:16" ht="45" x14ac:dyDescent="0.25">
      <c r="B7" s="17"/>
      <c r="I7" s="5" t="s">
        <v>6</v>
      </c>
      <c r="J7" s="5" t="s">
        <v>7</v>
      </c>
      <c r="K7" s="6" t="s">
        <v>8</v>
      </c>
      <c r="L7" s="7" t="s">
        <v>9</v>
      </c>
      <c r="M7" s="7" t="s">
        <v>12</v>
      </c>
      <c r="N7" s="8"/>
      <c r="O7" s="7" t="s">
        <v>11</v>
      </c>
      <c r="P7" s="7" t="s">
        <v>4</v>
      </c>
    </row>
    <row r="8" spans="1:16" x14ac:dyDescent="0.25">
      <c r="B8" s="24"/>
      <c r="I8" s="13">
        <v>0</v>
      </c>
      <c r="J8" s="13">
        <v>2259.1999999999998</v>
      </c>
      <c r="K8" s="14">
        <v>0</v>
      </c>
      <c r="L8" s="15">
        <v>0</v>
      </c>
      <c r="M8" s="15">
        <v>189.59</v>
      </c>
      <c r="N8" s="16">
        <v>2259.1999999999998</v>
      </c>
      <c r="O8" s="25">
        <f>ROUND(IF(N8&lt;=$J$8, N8*$K$8,
    IF(N8&lt;=$J$9, (N8*$K$9) - $L$9,
        IF(N8&lt;=$J$10, (N8*$K$10) - $L$10,
            IF(N8&lt;=$J$11, (N8*$K$11) - $L$11,
                IF(N8&gt;$J$11, (N8*$K$12) - $L$12, 0))))), 2)</f>
        <v>0</v>
      </c>
      <c r="P8" s="25">
        <f>ROUND(IF(C2&lt;=$J$8, C2*$K$8,
    IF(C2&lt;=$J$9, (C2*$K$9) - $L$9,
        IF(C2&lt;=$J$10, (C2*$K$10) - $L$10,
            IF(C2&lt;=$J$11, (C2*$K$11) - $L$11,
                IF(C2&gt;$J$11, (C2*$K$12) - $L$12, 0))))), 2)</f>
        <v>39.6</v>
      </c>
    </row>
    <row r="9" spans="1:16" x14ac:dyDescent="0.25">
      <c r="I9" s="13">
        <v>2259.21</v>
      </c>
      <c r="J9" s="13">
        <v>2826.65</v>
      </c>
      <c r="K9" s="14">
        <v>7.4999999999999997E-2</v>
      </c>
      <c r="L9" s="15">
        <v>169.44</v>
      </c>
      <c r="M9" s="15">
        <v>189.59</v>
      </c>
      <c r="N9" s="16">
        <v>2826.65</v>
      </c>
      <c r="O9" s="25">
        <f>ROUND(IF(N9&lt;=$J$8, N9*$K$8,
    IF(N9&lt;=$J$9, (N9*$K$9) - $L$9,
        IF(N9&lt;=$J$10, (N9*$K$10) - $L$10,
            IF(N9&lt;=$J$11, (N9*$K$11) - $L$11,
                IF(N9&gt;$J$11, (N9*$K$12) - $L$12, 0))))), 2)</f>
        <v>42.56</v>
      </c>
      <c r="P9" s="25"/>
    </row>
    <row r="10" spans="1:16" x14ac:dyDescent="0.25">
      <c r="I10" s="13">
        <v>2826.66</v>
      </c>
      <c r="J10" s="13">
        <v>3751.05</v>
      </c>
      <c r="K10" s="14">
        <v>0.15</v>
      </c>
      <c r="L10" s="15">
        <v>381.44</v>
      </c>
      <c r="M10" s="15">
        <v>189.59</v>
      </c>
      <c r="N10" s="16">
        <v>3751.05</v>
      </c>
      <c r="O10" s="25">
        <f>ROUND(IF(N10&lt;=$J$8, N10*$K$8,
    IF(N10&lt;=$J$9, (N10*$K$9) - $L$9,
        IF(N10&lt;=$J$10, (N10*$K$10) - $L$10,
            IF(N10&lt;=$J$11, (N10*$K$11) - $L$11,
                IF(N10&gt;$J$11, (N10*$K$12) - $L$12, 0))))), 2)</f>
        <v>181.22</v>
      </c>
      <c r="P10" s="25"/>
    </row>
    <row r="11" spans="1:16" x14ac:dyDescent="0.25">
      <c r="I11" s="13">
        <v>3751.06</v>
      </c>
      <c r="J11" s="13">
        <v>4664.68</v>
      </c>
      <c r="K11" s="14">
        <v>0.22500000000000001</v>
      </c>
      <c r="L11" s="15">
        <v>662.77</v>
      </c>
      <c r="M11" s="15">
        <v>189.59</v>
      </c>
      <c r="N11" s="16">
        <v>4664.68</v>
      </c>
      <c r="O11" s="25">
        <f>ROUND(IF(N11&lt;=$J$8, N11*$K$8,
    IF(N11&lt;=$J$9, (N11*$K$9) - $L$9,
        IF(N11&lt;=$J$10, (N11*$K$10) - $L$10,
            IF(N11&lt;=$J$11, (N11*$K$11) - $L$11,
                IF(N11&gt;$J$11, (N11*$K$12) - $L$12, 0))))), 2)</f>
        <v>386.78</v>
      </c>
      <c r="P11" s="25"/>
    </row>
    <row r="12" spans="1:16" x14ac:dyDescent="0.25">
      <c r="I12" s="19">
        <v>4664.6899999999996</v>
      </c>
      <c r="J12" s="26" t="s">
        <v>13</v>
      </c>
      <c r="K12" s="20">
        <v>0.27500000000000002</v>
      </c>
      <c r="L12" s="21">
        <v>896</v>
      </c>
      <c r="M12" s="21">
        <v>189.59</v>
      </c>
      <c r="N12" s="16">
        <v>4664.6899999999996</v>
      </c>
      <c r="O12" s="25">
        <f>ROUND(IF(N12&lt;=$J$8, N12*$K$8,
    IF(N12&lt;=$J$9, (N12*$K$9) - $L$9,
        IF(N12&lt;=$J$10, (N12*$K$10) - $L$10,
            IF(N12&lt;=$J$11, (N12*$K$11) - $L$11,
                IF(N12&gt;$J$11, (N12*$K$12) - $L$12, 0))))), 2)</f>
        <v>386.79</v>
      </c>
      <c r="P12" s="25"/>
    </row>
    <row r="16" spans="1:16" x14ac:dyDescent="0.25">
      <c r="I16" s="27" t="s">
        <v>14</v>
      </c>
    </row>
  </sheetData>
  <dataValidations count="1">
    <dataValidation type="list" showDropDown="1" showInputMessage="1" showErrorMessage="1" errorTitle="Tabela INSS e IRRF" error="Caso precise atualizar os valores, limpe a validação de dados" sqref="I1:P12" xr:uid="{8FDA5698-1329-4ECC-B926-3764DD21C067}">
      <mc:AlternateContent xmlns:x12ac="http://schemas.microsoft.com/office/spreadsheetml/2011/1/ac" xmlns:mc="http://schemas.openxmlformats.org/markup-compatibility/2006">
        <mc:Choice Requires="x12ac">
          <x12ac:list>""""""</x12ac:list>
        </mc:Choice>
        <mc:Fallback>
          <formula1>""""""</formula1>
        </mc:Fallback>
      </mc:AlternateContent>
    </dataValidation>
  </dataValidations>
  <hyperlinks>
    <hyperlink ref="I16" r:id="rId1" location="topnav" xr:uid="{01A0C492-9ED7-4341-8EF2-B9059433477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de IRRF e INSS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2024-08-09T17:44:05Z</dcterms:created>
  <dcterms:modified xsi:type="dcterms:W3CDTF">2024-08-09T18:06:06Z</dcterms:modified>
</cp:coreProperties>
</file>