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СистемаПоказателей1" sheetId="3" r:id="rId1"/>
    <sheet name="ИсхДанные" sheetId="1" r:id="rId2"/>
    <sheet name="СистемаПоказателе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0" i="3" l="1"/>
  <c r="F171" i="3"/>
  <c r="D103" i="3"/>
  <c r="E103" i="3"/>
  <c r="F103" i="3"/>
  <c r="G103" i="3"/>
  <c r="C103" i="3"/>
  <c r="C175" i="3" l="1"/>
  <c r="D49" i="3"/>
  <c r="E49" i="3"/>
  <c r="F49" i="3"/>
  <c r="G49" i="3"/>
  <c r="C49" i="3"/>
  <c r="D48" i="3"/>
  <c r="E48" i="3"/>
  <c r="F48" i="3"/>
  <c r="G48" i="3"/>
  <c r="C48" i="3"/>
  <c r="D47" i="3"/>
  <c r="E47" i="3"/>
  <c r="F47" i="3"/>
  <c r="G47" i="3"/>
  <c r="C47" i="3"/>
  <c r="D175" i="3" l="1"/>
  <c r="E175" i="3"/>
  <c r="F175" i="3"/>
  <c r="D174" i="3"/>
  <c r="E174" i="3"/>
  <c r="F174" i="3"/>
  <c r="C174" i="3"/>
  <c r="D173" i="3"/>
  <c r="E173" i="3"/>
  <c r="F173" i="3"/>
  <c r="C173" i="3"/>
  <c r="D172" i="3"/>
  <c r="E172" i="3"/>
  <c r="F172" i="3"/>
  <c r="C172" i="3"/>
  <c r="D155" i="3"/>
  <c r="E155" i="3"/>
  <c r="F155" i="3"/>
  <c r="C155" i="3"/>
  <c r="G153" i="3"/>
  <c r="G154" i="3"/>
  <c r="G152" i="3"/>
  <c r="G173" i="3" s="1"/>
  <c r="G139" i="3"/>
  <c r="G140" i="3"/>
  <c r="G174" i="3" s="1"/>
  <c r="G127" i="3"/>
  <c r="G126" i="3"/>
  <c r="G175" i="3" l="1"/>
  <c r="G172" i="3"/>
  <c r="G155" i="3"/>
  <c r="F38" i="3" l="1"/>
  <c r="F100" i="3" s="1"/>
  <c r="F104" i="3" s="1"/>
  <c r="E38" i="3"/>
  <c r="E100" i="3" s="1"/>
  <c r="E104" i="3" s="1"/>
  <c r="D38" i="3"/>
  <c r="D100" i="3" s="1"/>
  <c r="D104" i="3" s="1"/>
  <c r="C38" i="3"/>
  <c r="C100" i="3" s="1"/>
  <c r="C104" i="3" s="1"/>
  <c r="F37" i="3"/>
  <c r="E37" i="3"/>
  <c r="D37" i="3"/>
  <c r="C37" i="3"/>
  <c r="C12" i="3"/>
  <c r="D12" i="3"/>
  <c r="E12" i="3"/>
  <c r="F12" i="3"/>
  <c r="D11" i="3"/>
  <c r="E11" i="3"/>
  <c r="F11" i="3"/>
  <c r="C11" i="3"/>
  <c r="G8" i="3"/>
  <c r="G12" i="3" s="1"/>
  <c r="G7" i="3"/>
  <c r="G11" i="3" s="1"/>
  <c r="E13" i="3" l="1"/>
  <c r="E26" i="3" s="1"/>
  <c r="D13" i="3"/>
  <c r="D25" i="3" s="1"/>
  <c r="G37" i="3"/>
  <c r="G38" i="3"/>
  <c r="G100" i="3" s="1"/>
  <c r="G104" i="3" s="1"/>
  <c r="C42" i="3"/>
  <c r="D40" i="3" s="1"/>
  <c r="D42" i="3" s="1"/>
  <c r="E40" i="3" s="1"/>
  <c r="E42" i="3" s="1"/>
  <c r="G13" i="3"/>
  <c r="C13" i="3"/>
  <c r="C24" i="3" s="1"/>
  <c r="C28" i="3" s="1"/>
  <c r="C166" i="3" s="1"/>
  <c r="C167" i="3" s="1"/>
  <c r="C41" i="3"/>
  <c r="D39" i="3" s="1"/>
  <c r="D41" i="3" s="1"/>
  <c r="E39" i="3" s="1"/>
  <c r="E41" i="3" s="1"/>
  <c r="F39" i="3" s="1"/>
  <c r="F43" i="3" s="1"/>
  <c r="F13" i="3"/>
  <c r="F27" i="3" s="1"/>
  <c r="G27" i="3" s="1"/>
  <c r="E36" i="1"/>
  <c r="E37" i="1"/>
  <c r="F57" i="3" l="1"/>
  <c r="F61" i="3" s="1"/>
  <c r="E25" i="3"/>
  <c r="E28" i="3" s="1"/>
  <c r="E166" i="3" s="1"/>
  <c r="E167" i="3" s="1"/>
  <c r="F40" i="3"/>
  <c r="F44" i="3" s="1"/>
  <c r="F58" i="3" s="1"/>
  <c r="F62" i="3" s="1"/>
  <c r="D24" i="3"/>
  <c r="D28" i="3" s="1"/>
  <c r="D166" i="3" s="1"/>
  <c r="D167" i="3" s="1"/>
  <c r="D44" i="3"/>
  <c r="D58" i="3" s="1"/>
  <c r="D62" i="3" s="1"/>
  <c r="E44" i="3"/>
  <c r="C44" i="3"/>
  <c r="C58" i="3" s="1"/>
  <c r="C62" i="3" s="1"/>
  <c r="D43" i="3"/>
  <c r="C43" i="3"/>
  <c r="F26" i="3"/>
  <c r="F28" i="3" s="1"/>
  <c r="F166" i="3" s="1"/>
  <c r="F167" i="3" s="1"/>
  <c r="E43" i="3"/>
  <c r="F99" i="3" l="1"/>
  <c r="F105" i="3" s="1"/>
  <c r="F113" i="3" s="1"/>
  <c r="F115" i="3" s="1"/>
  <c r="F128" i="3" s="1"/>
  <c r="F141" i="3" s="1"/>
  <c r="G25" i="3"/>
  <c r="E58" i="3"/>
  <c r="E62" i="3" s="1"/>
  <c r="F63" i="3"/>
  <c r="E65" i="3" s="1"/>
  <c r="F64" i="3" s="1"/>
  <c r="F66" i="3" s="1"/>
  <c r="F74" i="3" s="1"/>
  <c r="F76" i="3" s="1"/>
  <c r="F78" i="3" s="1"/>
  <c r="F89" i="3" s="1"/>
  <c r="G89" i="3" s="1"/>
  <c r="G24" i="3"/>
  <c r="C57" i="3"/>
  <c r="D57" i="3"/>
  <c r="E57" i="3"/>
  <c r="G26" i="3"/>
  <c r="G44" i="3"/>
  <c r="G58" i="3" s="1"/>
  <c r="G62" i="3" s="1"/>
  <c r="G43" i="3"/>
  <c r="F116" i="3" l="1"/>
  <c r="F117" i="3" s="1"/>
  <c r="G28" i="3"/>
  <c r="G166" i="3" s="1"/>
  <c r="G167" i="3" s="1"/>
  <c r="D61" i="3"/>
  <c r="D63" i="3" s="1"/>
  <c r="C65" i="3" s="1"/>
  <c r="D64" i="3" s="1"/>
  <c r="D99" i="3"/>
  <c r="D105" i="3" s="1"/>
  <c r="D113" i="3" s="1"/>
  <c r="D115" i="3" s="1"/>
  <c r="D128" i="3" s="1"/>
  <c r="D141" i="3" s="1"/>
  <c r="C61" i="3"/>
  <c r="C63" i="3" s="1"/>
  <c r="C99" i="3"/>
  <c r="C105" i="3" s="1"/>
  <c r="C113" i="3" s="1"/>
  <c r="C115" i="3" s="1"/>
  <c r="C128" i="3" s="1"/>
  <c r="E61" i="3"/>
  <c r="E63" i="3" s="1"/>
  <c r="D65" i="3" s="1"/>
  <c r="E64" i="3" s="1"/>
  <c r="E66" i="3" s="1"/>
  <c r="E74" i="3" s="1"/>
  <c r="E76" i="3" s="1"/>
  <c r="E78" i="3" s="1"/>
  <c r="E99" i="3"/>
  <c r="E105" i="3" s="1"/>
  <c r="E113" i="3" s="1"/>
  <c r="E115" i="3" s="1"/>
  <c r="E128" i="3" s="1"/>
  <c r="E141" i="3" s="1"/>
  <c r="G57" i="3"/>
  <c r="F129" i="3" l="1"/>
  <c r="F130" i="3" s="1"/>
  <c r="C141" i="3"/>
  <c r="G141" i="3" s="1"/>
  <c r="G128" i="3"/>
  <c r="C66" i="3"/>
  <c r="C74" i="3" s="1"/>
  <c r="C76" i="3" s="1"/>
  <c r="C78" i="3" s="1"/>
  <c r="D86" i="3" s="1"/>
  <c r="C116" i="3"/>
  <c r="C129" i="3" s="1"/>
  <c r="C171" i="3" s="1"/>
  <c r="D116" i="3"/>
  <c r="E116" i="3"/>
  <c r="G61" i="3"/>
  <c r="G63" i="3" s="1"/>
  <c r="G99" i="3"/>
  <c r="G105" i="3" s="1"/>
  <c r="G113" i="3" s="1"/>
  <c r="G115" i="3" s="1"/>
  <c r="D66" i="3"/>
  <c r="D74" i="3" s="1"/>
  <c r="D76" i="3" s="1"/>
  <c r="D78" i="3" s="1"/>
  <c r="D87" i="3" s="1"/>
  <c r="E88" i="3"/>
  <c r="F88" i="3"/>
  <c r="F90" i="3" s="1"/>
  <c r="F169" i="3" s="1"/>
  <c r="F142" i="3" l="1"/>
  <c r="F143" i="3" s="1"/>
  <c r="F168" i="3"/>
  <c r="F176" i="3" s="1"/>
  <c r="F189" i="3" s="1"/>
  <c r="C86" i="3"/>
  <c r="G86" i="3" s="1"/>
  <c r="C130" i="3"/>
  <c r="C142" i="3"/>
  <c r="C117" i="3"/>
  <c r="C170" i="3" s="1"/>
  <c r="D117" i="3"/>
  <c r="D170" i="3" s="1"/>
  <c r="D129" i="3"/>
  <c r="D171" i="3" s="1"/>
  <c r="E117" i="3"/>
  <c r="E170" i="3" s="1"/>
  <c r="E129" i="3"/>
  <c r="G116" i="3"/>
  <c r="D90" i="3"/>
  <c r="D169" i="3" s="1"/>
  <c r="E87" i="3"/>
  <c r="G87" i="3" s="1"/>
  <c r="G66" i="3"/>
  <c r="G74" i="3" s="1"/>
  <c r="G76" i="3" s="1"/>
  <c r="G78" i="3" s="1"/>
  <c r="G88" i="3"/>
  <c r="E90" i="3" l="1"/>
  <c r="E169" i="3" s="1"/>
  <c r="C90" i="3"/>
  <c r="C169" i="3" s="1"/>
  <c r="C168" i="3" s="1"/>
  <c r="C176" i="3" s="1"/>
  <c r="C189" i="3" s="1"/>
  <c r="C191" i="3" s="1"/>
  <c r="D190" i="3" s="1"/>
  <c r="G129" i="3"/>
  <c r="E171" i="3"/>
  <c r="D168" i="3"/>
  <c r="D176" i="3" s="1"/>
  <c r="D189" i="3" s="1"/>
  <c r="C143" i="3"/>
  <c r="E130" i="3"/>
  <c r="E142" i="3"/>
  <c r="E143" i="3" s="1"/>
  <c r="D130" i="3"/>
  <c r="D142" i="3"/>
  <c r="D143" i="3" s="1"/>
  <c r="G117" i="3"/>
  <c r="G170" i="3" s="1"/>
  <c r="G90" i="3"/>
  <c r="G169" i="3" s="1"/>
  <c r="E168" i="3" l="1"/>
  <c r="E176" i="3" s="1"/>
  <c r="E189" i="3" s="1"/>
  <c r="D191" i="3"/>
  <c r="E190" i="3" s="1"/>
  <c r="G130" i="3"/>
  <c r="G171" i="3"/>
  <c r="G168" i="3" s="1"/>
  <c r="G176" i="3" s="1"/>
  <c r="G189" i="3" s="1"/>
  <c r="G142" i="3"/>
  <c r="G143" i="3" s="1"/>
  <c r="E191" i="3" l="1"/>
  <c r="F190" i="3" s="1"/>
  <c r="F191" i="3" s="1"/>
  <c r="G191" i="3" s="1"/>
</calcChain>
</file>

<file path=xl/sharedStrings.xml><?xml version="1.0" encoding="utf-8"?>
<sst xmlns="http://schemas.openxmlformats.org/spreadsheetml/2006/main" count="744" uniqueCount="205">
  <si>
    <t>Показатель</t>
  </si>
  <si>
    <t>значение</t>
  </si>
  <si>
    <t>Продукт А</t>
  </si>
  <si>
    <t>Продукт В</t>
  </si>
  <si>
    <t>Обозначение</t>
  </si>
  <si>
    <t>шт</t>
  </si>
  <si>
    <t>цена реализации</t>
  </si>
  <si>
    <t>ОП</t>
  </si>
  <si>
    <t>руб.</t>
  </si>
  <si>
    <t>Объем продаж в натуральном выражении</t>
  </si>
  <si>
    <t>коммент</t>
  </si>
  <si>
    <t>Ед.изм.</t>
  </si>
  <si>
    <t>Спецификация продукта А</t>
  </si>
  <si>
    <t>материал 1</t>
  </si>
  <si>
    <t>М1</t>
  </si>
  <si>
    <t>рабочий 1</t>
  </si>
  <si>
    <t>Р1</t>
  </si>
  <si>
    <t>чел-ч.</t>
  </si>
  <si>
    <t>наименование ресурса</t>
  </si>
  <si>
    <t>обозначение</t>
  </si>
  <si>
    <t>ед.изм.</t>
  </si>
  <si>
    <t>норма расхода</t>
  </si>
  <si>
    <t>Спецификация продукта В</t>
  </si>
  <si>
    <t>Материал 1</t>
  </si>
  <si>
    <t>Цена закупки</t>
  </si>
  <si>
    <t>Цм</t>
  </si>
  <si>
    <t>Ц</t>
  </si>
  <si>
    <t>Материал/услуга/ресурс</t>
  </si>
  <si>
    <t>Рабочий 1</t>
  </si>
  <si>
    <t>Часовая тарифная ставка</t>
  </si>
  <si>
    <t>ЧТС</t>
  </si>
  <si>
    <t>на конец периода (квартал) запас составляет 10% от потребностей следующего периода</t>
  </si>
  <si>
    <t>на конец периода (квартала) запас составляет 10% от потребностей следующего периода</t>
  </si>
  <si>
    <t>Политика взаимоотношений с Покупателем 1</t>
  </si>
  <si>
    <t>Политика запасов по материалу 1</t>
  </si>
  <si>
    <t>Политика взаимоотношений с Поставщиком 1</t>
  </si>
  <si>
    <t>оплата производится по схеме: 80% в периоде поставки, 20% - в периоде, следующем за периодом поставки</t>
  </si>
  <si>
    <t>Отчисления в ФСЗН</t>
  </si>
  <si>
    <t>%</t>
  </si>
  <si>
    <t>Политика запасов по Продукту А</t>
  </si>
  <si>
    <t>Политика запасов  по Продукту В</t>
  </si>
  <si>
    <t>Электроэнергия на производственные цели</t>
  </si>
  <si>
    <t>Телефон, Интернет</t>
  </si>
  <si>
    <t>Амортизация производственного оборудования</t>
  </si>
  <si>
    <t>Электроэнергия на общехозяйственные цели</t>
  </si>
  <si>
    <t>Командировочные расходы</t>
  </si>
  <si>
    <t>Реклама</t>
  </si>
  <si>
    <t>Расходы на упаковку</t>
  </si>
  <si>
    <t>Налог на прибыль</t>
  </si>
  <si>
    <t>Бюджет продаж</t>
  </si>
  <si>
    <t>квартал</t>
  </si>
  <si>
    <t>план</t>
  </si>
  <si>
    <t>факт</t>
  </si>
  <si>
    <t>откл</t>
  </si>
  <si>
    <t>год</t>
  </si>
  <si>
    <t>Объем продаж А, шт.</t>
  </si>
  <si>
    <t>Объем продаж В, шт.</t>
  </si>
  <si>
    <t>цена А, руб.</t>
  </si>
  <si>
    <t>цена В, руб.</t>
  </si>
  <si>
    <t>Объем продаж А, руб.</t>
  </si>
  <si>
    <t>Объем продаж В, руб.</t>
  </si>
  <si>
    <t>ИТОГО объем продаж, руб.</t>
  </si>
  <si>
    <t>График платежей за Готовую продукцию</t>
  </si>
  <si>
    <t>ИТОГО платежи, руб.</t>
  </si>
  <si>
    <t>платежи 1-го квартала, руб. (Итого №1)</t>
  </si>
  <si>
    <t>платежи 2-го квартала, руб. (Итого №1)</t>
  </si>
  <si>
    <t>платежи 3-го квартала, руб. (Итого №1)</t>
  </si>
  <si>
    <t>платежи 4-го квартала, руб. (Итого №1)</t>
  </si>
  <si>
    <t>оплата по факту поставки в периоде отгрузки 50%, в периоде, следующем за периодом отгрузки 50%</t>
  </si>
  <si>
    <t>Бюджет производства и запасов ГП</t>
  </si>
  <si>
    <t>Объем продаж А, шт. (№1)</t>
  </si>
  <si>
    <t>Объем продаж В, шт.  (№1)</t>
  </si>
  <si>
    <t>Остаток на начало Продукта А, шт.</t>
  </si>
  <si>
    <t>Остаток на начало Продукта В, шт.</t>
  </si>
  <si>
    <t>Остаток на конец Продукта А, шт.</t>
  </si>
  <si>
    <t>Остаток на конец Продукта В, шт.</t>
  </si>
  <si>
    <t>Плановая (нормативная) себестоимость Продукта А</t>
  </si>
  <si>
    <t>Плановая (нормативная) себестоимость Продукта В</t>
  </si>
  <si>
    <t>Объем производства Продукта А, шт.</t>
  </si>
  <si>
    <t>Объем производства Продукта В, шт.</t>
  </si>
  <si>
    <t>Плановая себестоимость Продукта А, руб.</t>
  </si>
  <si>
    <t>Плановая себестоимость Продукта В, руб.</t>
  </si>
  <si>
    <t>Объем производства Продукта А,руб.</t>
  </si>
  <si>
    <t>Объем производства Продукта В,руб.</t>
  </si>
  <si>
    <t>Остаток на начало года по Продукту А</t>
  </si>
  <si>
    <t>Остаток на начало года  по Продукту В</t>
  </si>
  <si>
    <t>шт.</t>
  </si>
  <si>
    <t>ИТОГО Объем производства,руб.</t>
  </si>
  <si>
    <t>Бюджет потребности в Материале 1</t>
  </si>
  <si>
    <t>норма расхода  для Продукта А, м.</t>
  </si>
  <si>
    <t>норма расхода для Продукта В, м.</t>
  </si>
  <si>
    <t>Потребность на объем производства Продукта А, м.</t>
  </si>
  <si>
    <t>Потребность на объем производства Продукта В, м.</t>
  </si>
  <si>
    <t>остаток на начало, м.</t>
  </si>
  <si>
    <t>остаток на конец, м.</t>
  </si>
  <si>
    <t>Итого потребность на объем производства, м.</t>
  </si>
  <si>
    <t>Остаток на начало года Материала 1</t>
  </si>
  <si>
    <t>м.</t>
  </si>
  <si>
    <t>К закупке, м.</t>
  </si>
  <si>
    <t>Бюджет закупки Материала 1 у Поставщика 1</t>
  </si>
  <si>
    <t>цена закупки, руб.</t>
  </si>
  <si>
    <t>Стоимость закупки, руб.</t>
  </si>
  <si>
    <t>Транспортно-заготовительные расходы, руб.</t>
  </si>
  <si>
    <t>ИТОГО Закупка, руб.</t>
  </si>
  <si>
    <t>ТЗР, норматив в квартал</t>
  </si>
  <si>
    <t>График платежей Поставщику 1 за Материал 1</t>
  </si>
  <si>
    <t>Платежи 1-го квартала, руб.</t>
  </si>
  <si>
    <t>ИТОГО</t>
  </si>
  <si>
    <t>Платежи 2-го квартала, руб.</t>
  </si>
  <si>
    <t>Платежи 3-го квартала, руб.</t>
  </si>
  <si>
    <t>Платежи 4-го квартала, руб.</t>
  </si>
  <si>
    <t>Бюджет потребности в Рабочем 1</t>
  </si>
  <si>
    <t>трудоемкость  для Продукта А, чел-ч.</t>
  </si>
  <si>
    <t>трудоемкость  для Продукта В, чел-ч.</t>
  </si>
  <si>
    <t>Трудоемкость на объем производства Продукта А, чел-ч.</t>
  </si>
  <si>
    <t>Итого Трудоемкость на объем производства, чел-ч.</t>
  </si>
  <si>
    <t>Бюджет расходов на оплату труда Рабочего 1</t>
  </si>
  <si>
    <t>Часовая тарифная ставка, руб.</t>
  </si>
  <si>
    <t>Заработная плата, руб.</t>
  </si>
  <si>
    <t>Отчисления на заработную плату, руб.</t>
  </si>
  <si>
    <t>ИТОГО Расходы на оплату труда, руб.</t>
  </si>
  <si>
    <t>Бюджет общепроизводственных расходов</t>
  </si>
  <si>
    <t>ЗП АУП производства</t>
  </si>
  <si>
    <t xml:space="preserve">ЗП АУП </t>
  </si>
  <si>
    <t>ИТОГО , руб.</t>
  </si>
  <si>
    <t>Бюджет общехозяйственных расходов</t>
  </si>
  <si>
    <t>Бюджет коммерческих расходов</t>
  </si>
  <si>
    <t>Бюджет себестоимости</t>
  </si>
  <si>
    <t>статья затрат</t>
  </si>
  <si>
    <t>Продукт</t>
  </si>
  <si>
    <t>А</t>
  </si>
  <si>
    <t>В</t>
  </si>
  <si>
    <t>Прямые расходы, в том числе</t>
  </si>
  <si>
    <t>….затраты на Материал 1</t>
  </si>
  <si>
    <t>….затраты на оплату труда Рабочего 1</t>
  </si>
  <si>
    <t>Косвенные расходы, в том числе</t>
  </si>
  <si>
    <t>….общепроизводственные расходы</t>
  </si>
  <si>
    <t>….общехозяйственные расходы</t>
  </si>
  <si>
    <t>….коммерческие расходы</t>
  </si>
  <si>
    <t>….транспортно-заготовительные расходы</t>
  </si>
  <si>
    <t>ставка ТЗР (800/(800+15600)</t>
  </si>
  <si>
    <t>Объем производства Продукта , шт.</t>
  </si>
  <si>
    <t>Себестоимость по прямым расходам, руб.</t>
  </si>
  <si>
    <t>Итого</t>
  </si>
  <si>
    <t>Себестоимость производства, руб.</t>
  </si>
  <si>
    <t xml:space="preserve">Ставка ОПР </t>
  </si>
  <si>
    <t>Себестоимость единицы, руб.</t>
  </si>
  <si>
    <t>Отчет о прибылях и убытках</t>
  </si>
  <si>
    <t>Выручка, руб.</t>
  </si>
  <si>
    <t>Себестоимость продаж, руб.</t>
  </si>
  <si>
    <t>Управленческие расходы, руб.</t>
  </si>
  <si>
    <t>Коммерческие расходы, руб.</t>
  </si>
  <si>
    <t>Прибыль, руб.</t>
  </si>
  <si>
    <t>Прогноз движения денежных средств</t>
  </si>
  <si>
    <t>Операционная деятельность</t>
  </si>
  <si>
    <t>..Отток, в том числе</t>
  </si>
  <si>
    <t>….Поступление от покупателей</t>
  </si>
  <si>
    <t>....Платежи за материалы</t>
  </si>
  <si>
    <t>….Выплата ЗП</t>
  </si>
  <si>
    <t>….Перечисление в ФСЗН</t>
  </si>
  <si>
    <t>….Платежи за электроэнергию</t>
  </si>
  <si>
    <t>….Платежи за рекламу</t>
  </si>
  <si>
    <t>….Платежи за телефон, интернет</t>
  </si>
  <si>
    <t>….Платежи прочие</t>
  </si>
  <si>
    <t>Операционный чистый денежный поток</t>
  </si>
  <si>
    <t>Инвестиционная деятельность</t>
  </si>
  <si>
    <t>…</t>
  </si>
  <si>
    <t xml:space="preserve">..Отток </t>
  </si>
  <si>
    <t xml:space="preserve">..Приток </t>
  </si>
  <si>
    <t>..Приток</t>
  </si>
  <si>
    <t>Инвестиционный чистый денежный поток</t>
  </si>
  <si>
    <t>Финансовая деятельность</t>
  </si>
  <si>
    <t>Финансовый чистый денежный поток</t>
  </si>
  <si>
    <t>Остаток на начало</t>
  </si>
  <si>
    <t>Остаток на конец</t>
  </si>
  <si>
    <t>ИТОГО чистый денежный поток</t>
  </si>
  <si>
    <t xml:space="preserve">Баланс </t>
  </si>
  <si>
    <t>Статья баланса</t>
  </si>
  <si>
    <t>Основные средства</t>
  </si>
  <si>
    <t>износ основных средств</t>
  </si>
  <si>
    <t>нематериальные активы</t>
  </si>
  <si>
    <t>износ нематериальных активов</t>
  </si>
  <si>
    <t>ИТОГО внеоборотные активы</t>
  </si>
  <si>
    <t>Производственные запасы</t>
  </si>
  <si>
    <t>транспортно-заготовительные расходы</t>
  </si>
  <si>
    <t>основное производство</t>
  </si>
  <si>
    <t>вспомогательное производство</t>
  </si>
  <si>
    <t>касса</t>
  </si>
  <si>
    <t>расчетный счет</t>
  </si>
  <si>
    <t>готовая продукция</t>
  </si>
  <si>
    <t>Итого оборотные активы</t>
  </si>
  <si>
    <t>АКТИВ</t>
  </si>
  <si>
    <t>Уставный фонд</t>
  </si>
  <si>
    <t>Прибыль</t>
  </si>
  <si>
    <t>Кредиторская задолженность</t>
  </si>
  <si>
    <t>Кредит банка</t>
  </si>
  <si>
    <t>Оплата труда</t>
  </si>
  <si>
    <t>Налоги и отчисления</t>
  </si>
  <si>
    <t>ПАССИВ</t>
  </si>
  <si>
    <t>Отклонения</t>
  </si>
  <si>
    <t>Остаток денежных средств на начало</t>
  </si>
  <si>
    <t>Начало года</t>
  </si>
  <si>
    <t>Конец года</t>
  </si>
  <si>
    <t>на конец периода (квартал) запас составляет40% от потребностей следующего периода</t>
  </si>
  <si>
    <t>оплата производится по схеме: 90% в периоде поставки, 10% - в периоде, следующем за периодом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</si>
</sst>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 applyAlignment="1">
      <alignment vertical="top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Fill="1" applyBorder="1"/>
    <xf numFmtId="0" fontId="0" fillId="7" borderId="1" xfId="0" applyFill="1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1"/>
  <sheetViews>
    <sheetView tabSelected="1" topLeftCell="A160" zoomScale="85" zoomScaleNormal="85" workbookViewId="0">
      <selection activeCell="H171" sqref="H171"/>
    </sheetView>
  </sheetViews>
  <sheetFormatPr defaultRowHeight="14.4" x14ac:dyDescent="0.3"/>
  <cols>
    <col min="2" max="2" width="49.5546875" customWidth="1"/>
    <col min="3" max="3" width="9.33203125" customWidth="1"/>
    <col min="4" max="4" width="9.6640625" customWidth="1"/>
    <col min="5" max="5" width="8.5546875" customWidth="1"/>
    <col min="6" max="7" width="9" customWidth="1"/>
    <col min="8" max="8" width="8.88671875" customWidth="1"/>
    <col min="10" max="10" width="9.109375" customWidth="1"/>
    <col min="11" max="11" width="8.33203125" customWidth="1"/>
    <col min="13" max="14" width="9.109375" customWidth="1"/>
    <col min="16" max="17" width="9.109375" customWidth="1"/>
  </cols>
  <sheetData>
    <row r="2" spans="2:7" x14ac:dyDescent="0.3">
      <c r="B2" s="26" t="s">
        <v>49</v>
      </c>
      <c r="C2" s="26">
        <v>1</v>
      </c>
    </row>
    <row r="4" spans="2:7" x14ac:dyDescent="0.3">
      <c r="B4" s="26"/>
      <c r="C4" s="37" t="s">
        <v>50</v>
      </c>
      <c r="D4" s="38"/>
      <c r="E4" s="38"/>
      <c r="F4" s="39"/>
      <c r="G4" s="26"/>
    </row>
    <row r="5" spans="2:7" x14ac:dyDescent="0.3">
      <c r="B5" s="26"/>
      <c r="C5" s="26">
        <v>1</v>
      </c>
      <c r="D5" s="26">
        <v>2</v>
      </c>
      <c r="E5" s="26">
        <v>3</v>
      </c>
      <c r="F5" s="26">
        <v>4</v>
      </c>
      <c r="G5" s="26" t="s">
        <v>54</v>
      </c>
    </row>
    <row r="6" spans="2:7" x14ac:dyDescent="0.3">
      <c r="B6" s="26" t="s">
        <v>0</v>
      </c>
      <c r="C6" s="26" t="s">
        <v>51</v>
      </c>
      <c r="D6" s="26" t="s">
        <v>51</v>
      </c>
      <c r="E6" s="26" t="s">
        <v>51</v>
      </c>
      <c r="F6" s="26" t="s">
        <v>51</v>
      </c>
      <c r="G6" s="26" t="s">
        <v>51</v>
      </c>
    </row>
    <row r="7" spans="2:7" x14ac:dyDescent="0.3">
      <c r="B7" s="26" t="s">
        <v>55</v>
      </c>
      <c r="C7" s="26">
        <v>37</v>
      </c>
      <c r="D7" s="26">
        <v>37</v>
      </c>
      <c r="E7" s="26">
        <v>38</v>
      </c>
      <c r="F7" s="26">
        <v>38</v>
      </c>
      <c r="G7" s="26">
        <f>C7+D7+E7+F7</f>
        <v>150</v>
      </c>
    </row>
    <row r="8" spans="2:7" x14ac:dyDescent="0.3">
      <c r="B8" s="26" t="s">
        <v>56</v>
      </c>
      <c r="C8" s="26">
        <v>95</v>
      </c>
      <c r="D8" s="26">
        <v>95</v>
      </c>
      <c r="E8" s="26">
        <v>95</v>
      </c>
      <c r="F8" s="26">
        <v>95</v>
      </c>
      <c r="G8" s="26">
        <f>C8+F8+E8+D8</f>
        <v>380</v>
      </c>
    </row>
    <row r="9" spans="2:7" x14ac:dyDescent="0.3">
      <c r="B9" s="26" t="s">
        <v>57</v>
      </c>
      <c r="C9" s="26">
        <v>5000</v>
      </c>
      <c r="D9" s="26">
        <v>5000</v>
      </c>
      <c r="E9" s="26">
        <v>5000</v>
      </c>
      <c r="F9" s="26">
        <v>5000</v>
      </c>
      <c r="G9" s="26">
        <v>5000</v>
      </c>
    </row>
    <row r="10" spans="2:7" x14ac:dyDescent="0.3">
      <c r="B10" s="26" t="s">
        <v>58</v>
      </c>
      <c r="C10" s="26">
        <v>4500</v>
      </c>
      <c r="D10" s="26">
        <v>4500</v>
      </c>
      <c r="E10" s="26">
        <v>4500</v>
      </c>
      <c r="F10" s="26">
        <v>4500</v>
      </c>
      <c r="G10" s="26">
        <v>4500</v>
      </c>
    </row>
    <row r="11" spans="2:7" x14ac:dyDescent="0.3">
      <c r="B11" s="26" t="s">
        <v>59</v>
      </c>
      <c r="C11" s="26">
        <f>C7*C9</f>
        <v>185000</v>
      </c>
      <c r="D11" s="26">
        <f t="shared" ref="D11:G11" si="0">D7*D9</f>
        <v>185000</v>
      </c>
      <c r="E11" s="26">
        <f t="shared" si="0"/>
        <v>190000</v>
      </c>
      <c r="F11" s="26">
        <f t="shared" si="0"/>
        <v>190000</v>
      </c>
      <c r="G11" s="26">
        <f t="shared" si="0"/>
        <v>750000</v>
      </c>
    </row>
    <row r="12" spans="2:7" x14ac:dyDescent="0.3">
      <c r="B12" s="26" t="s">
        <v>60</v>
      </c>
      <c r="C12" s="26">
        <f>C8*C10</f>
        <v>427500</v>
      </c>
      <c r="D12" s="26">
        <f t="shared" ref="D12:G12" si="1">D8*D10</f>
        <v>427500</v>
      </c>
      <c r="E12" s="26">
        <f t="shared" si="1"/>
        <v>427500</v>
      </c>
      <c r="F12" s="26">
        <f t="shared" si="1"/>
        <v>427500</v>
      </c>
      <c r="G12" s="26">
        <f t="shared" si="1"/>
        <v>1710000</v>
      </c>
    </row>
    <row r="13" spans="2:7" x14ac:dyDescent="0.3">
      <c r="B13" s="26" t="s">
        <v>61</v>
      </c>
      <c r="C13" s="26">
        <f>C11+C12</f>
        <v>612500</v>
      </c>
      <c r="D13" s="26">
        <f t="shared" ref="D13:G13" si="2">D11+D12</f>
        <v>612500</v>
      </c>
      <c r="E13" s="26">
        <f t="shared" si="2"/>
        <v>617500</v>
      </c>
      <c r="F13" s="26">
        <f>F11+F12</f>
        <v>617500</v>
      </c>
      <c r="G13" s="26">
        <f t="shared" si="2"/>
        <v>2460000</v>
      </c>
    </row>
    <row r="19" spans="2:7" x14ac:dyDescent="0.3">
      <c r="B19" t="s">
        <v>62</v>
      </c>
      <c r="C19">
        <v>2</v>
      </c>
    </row>
    <row r="21" spans="2:7" x14ac:dyDescent="0.3">
      <c r="B21" s="26"/>
      <c r="C21" s="37" t="s">
        <v>50</v>
      </c>
      <c r="D21" s="38"/>
      <c r="E21" s="38"/>
      <c r="F21" s="39"/>
      <c r="G21" s="26"/>
    </row>
    <row r="22" spans="2:7" x14ac:dyDescent="0.3">
      <c r="B22" s="26"/>
      <c r="C22" s="26">
        <v>1</v>
      </c>
      <c r="D22" s="26">
        <v>2</v>
      </c>
      <c r="E22" s="26">
        <v>3</v>
      </c>
      <c r="F22" s="26">
        <v>4</v>
      </c>
      <c r="G22" s="26" t="s">
        <v>54</v>
      </c>
    </row>
    <row r="23" spans="2:7" x14ac:dyDescent="0.3">
      <c r="B23" s="26" t="s">
        <v>0</v>
      </c>
      <c r="C23" s="26" t="s">
        <v>51</v>
      </c>
      <c r="D23" s="26" t="s">
        <v>51</v>
      </c>
      <c r="E23" s="26" t="s">
        <v>51</v>
      </c>
      <c r="F23" s="26" t="s">
        <v>51</v>
      </c>
      <c r="G23" s="26" t="s">
        <v>51</v>
      </c>
    </row>
    <row r="24" spans="2:7" x14ac:dyDescent="0.3">
      <c r="B24" s="26" t="s">
        <v>64</v>
      </c>
      <c r="C24" s="26">
        <f>C13*0.5</f>
        <v>306250</v>
      </c>
      <c r="D24" s="26">
        <f>D13*0.5</f>
        <v>306250</v>
      </c>
      <c r="E24" s="26"/>
      <c r="F24" s="26"/>
      <c r="G24" s="26">
        <f>C24+D24+E24+F24</f>
        <v>612500</v>
      </c>
    </row>
    <row r="25" spans="2:7" x14ac:dyDescent="0.3">
      <c r="B25" s="26" t="s">
        <v>65</v>
      </c>
      <c r="C25" s="26"/>
      <c r="D25" s="26">
        <f>D13*0.5</f>
        <v>306250</v>
      </c>
      <c r="E25" s="26">
        <f>E13*0.5</f>
        <v>308750</v>
      </c>
      <c r="F25" s="26"/>
      <c r="G25" s="26">
        <f t="shared" ref="G25:G27" si="3">C25+D25+E25+F25</f>
        <v>615000</v>
      </c>
    </row>
    <row r="26" spans="2:7" x14ac:dyDescent="0.3">
      <c r="B26" s="26" t="s">
        <v>66</v>
      </c>
      <c r="C26" s="26"/>
      <c r="D26" s="26"/>
      <c r="E26" s="26">
        <f>E13*0.5</f>
        <v>308750</v>
      </c>
      <c r="F26" s="26">
        <f>F13*0.5</f>
        <v>308750</v>
      </c>
      <c r="G26" s="26">
        <f t="shared" si="3"/>
        <v>617500</v>
      </c>
    </row>
    <row r="27" spans="2:7" x14ac:dyDescent="0.3">
      <c r="B27" s="26" t="s">
        <v>67</v>
      </c>
      <c r="C27" s="26"/>
      <c r="D27" s="26"/>
      <c r="E27" s="26"/>
      <c r="F27" s="26">
        <f>F13*0.5</f>
        <v>308750</v>
      </c>
      <c r="G27" s="26">
        <f t="shared" si="3"/>
        <v>308750</v>
      </c>
    </row>
    <row r="28" spans="2:7" x14ac:dyDescent="0.3">
      <c r="B28" s="26" t="s">
        <v>63</v>
      </c>
      <c r="C28" s="26">
        <f>C24+C25+C26+C27</f>
        <v>306250</v>
      </c>
      <c r="D28" s="26">
        <f t="shared" ref="D28:E28" si="4">D24+D25+D26+D27</f>
        <v>612500</v>
      </c>
      <c r="E28" s="26">
        <f t="shared" si="4"/>
        <v>617500</v>
      </c>
      <c r="F28" s="26">
        <f>F24+F25+F26+F27</f>
        <v>617500</v>
      </c>
      <c r="G28" s="26">
        <f>G24+G25+G26+G27</f>
        <v>2153750</v>
      </c>
    </row>
    <row r="29" spans="2:7" x14ac:dyDescent="0.3">
      <c r="B29" s="26"/>
      <c r="C29" s="26"/>
      <c r="D29" s="26"/>
      <c r="E29" s="26"/>
      <c r="F29" s="26"/>
      <c r="G29" s="26"/>
    </row>
    <row r="32" spans="2:7" x14ac:dyDescent="0.3">
      <c r="B32" t="s">
        <v>69</v>
      </c>
      <c r="C32">
        <v>3</v>
      </c>
    </row>
    <row r="34" spans="2:7" x14ac:dyDescent="0.3">
      <c r="B34" s="26"/>
      <c r="C34" s="37" t="s">
        <v>50</v>
      </c>
      <c r="D34" s="38"/>
      <c r="E34" s="38"/>
      <c r="F34" s="39"/>
      <c r="G34" s="26"/>
    </row>
    <row r="35" spans="2:7" x14ac:dyDescent="0.3">
      <c r="B35" s="26"/>
      <c r="C35" s="26">
        <v>1</v>
      </c>
      <c r="D35" s="26">
        <v>2</v>
      </c>
      <c r="E35" s="26">
        <v>3</v>
      </c>
      <c r="F35" s="26">
        <v>4</v>
      </c>
      <c r="G35" s="26" t="s">
        <v>54</v>
      </c>
    </row>
    <row r="36" spans="2:7" x14ac:dyDescent="0.3">
      <c r="B36" s="26" t="s">
        <v>0</v>
      </c>
      <c r="C36" s="26" t="s">
        <v>51</v>
      </c>
      <c r="D36" s="26" t="s">
        <v>51</v>
      </c>
      <c r="E36" s="26" t="s">
        <v>51</v>
      </c>
      <c r="F36" s="26" t="s">
        <v>51</v>
      </c>
      <c r="G36" s="26" t="s">
        <v>51</v>
      </c>
    </row>
    <row r="37" spans="2:7" x14ac:dyDescent="0.3">
      <c r="B37" s="26" t="s">
        <v>70</v>
      </c>
      <c r="C37" s="26">
        <f t="shared" ref="C37:G38" si="5">C7</f>
        <v>37</v>
      </c>
      <c r="D37" s="26">
        <f t="shared" si="5"/>
        <v>37</v>
      </c>
      <c r="E37" s="26">
        <f t="shared" si="5"/>
        <v>38</v>
      </c>
      <c r="F37" s="26">
        <f t="shared" si="5"/>
        <v>38</v>
      </c>
      <c r="G37" s="26">
        <f t="shared" si="5"/>
        <v>150</v>
      </c>
    </row>
    <row r="38" spans="2:7" x14ac:dyDescent="0.3">
      <c r="B38" s="26" t="s">
        <v>71</v>
      </c>
      <c r="C38" s="26">
        <f t="shared" si="5"/>
        <v>95</v>
      </c>
      <c r="D38" s="26">
        <f t="shared" si="5"/>
        <v>95</v>
      </c>
      <c r="E38" s="26">
        <f t="shared" si="5"/>
        <v>95</v>
      </c>
      <c r="F38" s="26">
        <f t="shared" si="5"/>
        <v>95</v>
      </c>
      <c r="G38" s="26">
        <f t="shared" si="5"/>
        <v>380</v>
      </c>
    </row>
    <row r="39" spans="2:7" x14ac:dyDescent="0.3">
      <c r="B39" s="26" t="s">
        <v>72</v>
      </c>
      <c r="C39" s="29">
        <v>250</v>
      </c>
      <c r="D39" s="26">
        <f t="shared" ref="D39:F40" si="6">C41</f>
        <v>213</v>
      </c>
      <c r="E39" s="26">
        <f t="shared" si="6"/>
        <v>176</v>
      </c>
      <c r="F39" s="26">
        <f t="shared" si="6"/>
        <v>138</v>
      </c>
      <c r="G39" s="26">
        <v>250</v>
      </c>
    </row>
    <row r="40" spans="2:7" x14ac:dyDescent="0.3">
      <c r="B40" s="26" t="s">
        <v>73</v>
      </c>
      <c r="C40" s="29">
        <v>10</v>
      </c>
      <c r="D40" s="26">
        <f t="shared" si="6"/>
        <v>10</v>
      </c>
      <c r="E40" s="26">
        <f t="shared" si="6"/>
        <v>10</v>
      </c>
      <c r="F40" s="35">
        <f t="shared" si="6"/>
        <v>10</v>
      </c>
      <c r="G40" s="26">
        <v>10</v>
      </c>
    </row>
    <row r="41" spans="2:7" x14ac:dyDescent="0.3">
      <c r="B41" s="26" t="s">
        <v>74</v>
      </c>
      <c r="C41" s="26">
        <f>IF(C39-C37&gt;0,C39-C37,0.4*D37)</f>
        <v>213</v>
      </c>
      <c r="D41" s="26">
        <f>IF(D39-D37&gt;0,D39-D37,0.4*E37)</f>
        <v>176</v>
      </c>
      <c r="E41" s="26">
        <f>IF(E39-E37&gt;0,E39-E37,0.4*F37)</f>
        <v>138</v>
      </c>
      <c r="F41" s="29">
        <v>250</v>
      </c>
      <c r="G41" s="26">
        <v>250</v>
      </c>
    </row>
    <row r="42" spans="2:7" x14ac:dyDescent="0.3">
      <c r="B42" s="26" t="s">
        <v>75</v>
      </c>
      <c r="C42">
        <f>IF(C40-C38&gt;0,C40-C38,ROUND(0.1*D38,-1))</f>
        <v>10</v>
      </c>
      <c r="D42">
        <f>IF(D40-D38&gt;0,D40-D38,ROUND(0.1*E38,-1))</f>
        <v>10</v>
      </c>
      <c r="E42">
        <f>IF(E40-E38&gt;0,E40-E38,ROUND(0.1*F38,-1))</f>
        <v>10</v>
      </c>
      <c r="F42" s="36">
        <v>10</v>
      </c>
      <c r="G42" s="26">
        <v>10</v>
      </c>
    </row>
    <row r="43" spans="2:7" x14ac:dyDescent="0.3">
      <c r="B43" s="26" t="s">
        <v>78</v>
      </c>
      <c r="C43" s="26">
        <f>C37-C39+C41</f>
        <v>0</v>
      </c>
      <c r="D43" s="26">
        <f t="shared" ref="D43:F43" si="7">D37-D39+D41</f>
        <v>0</v>
      </c>
      <c r="E43" s="26">
        <f t="shared" si="7"/>
        <v>0</v>
      </c>
      <c r="F43" s="26">
        <f t="shared" si="7"/>
        <v>150</v>
      </c>
      <c r="G43" s="26">
        <f>SUM(C43:F43)</f>
        <v>150</v>
      </c>
    </row>
    <row r="44" spans="2:7" x14ac:dyDescent="0.3">
      <c r="B44" s="26" t="s">
        <v>79</v>
      </c>
      <c r="C44" s="26">
        <f>C38-C40+C42</f>
        <v>95</v>
      </c>
      <c r="D44" s="26">
        <f>D38-D40+D42</f>
        <v>95</v>
      </c>
      <c r="E44" s="26">
        <f>E38-E40+E42</f>
        <v>95</v>
      </c>
      <c r="F44" s="26">
        <f>F38-F40+F42</f>
        <v>95</v>
      </c>
      <c r="G44" s="26">
        <f>SUM(C44:F44)</f>
        <v>380</v>
      </c>
    </row>
    <row r="45" spans="2:7" x14ac:dyDescent="0.3">
      <c r="B45" s="34" t="s">
        <v>80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</row>
    <row r="46" spans="2:7" x14ac:dyDescent="0.3">
      <c r="B46" s="26" t="s">
        <v>81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</row>
    <row r="47" spans="2:7" x14ac:dyDescent="0.3">
      <c r="B47" s="34" t="s">
        <v>82</v>
      </c>
      <c r="C47" s="26">
        <f>C43*C45</f>
        <v>0</v>
      </c>
      <c r="D47" s="26">
        <f t="shared" ref="D47:G47" si="8">D43*D45</f>
        <v>0</v>
      </c>
      <c r="E47" s="26">
        <f t="shared" si="8"/>
        <v>0</v>
      </c>
      <c r="F47" s="26">
        <f t="shared" si="8"/>
        <v>0</v>
      </c>
      <c r="G47" s="26">
        <f t="shared" si="8"/>
        <v>0</v>
      </c>
    </row>
    <row r="48" spans="2:7" x14ac:dyDescent="0.3">
      <c r="B48" s="34" t="s">
        <v>83</v>
      </c>
      <c r="C48" s="26">
        <f>C47*C44</f>
        <v>0</v>
      </c>
      <c r="D48" s="26">
        <f t="shared" ref="D48:G48" si="9">D47*D44</f>
        <v>0</v>
      </c>
      <c r="E48" s="26">
        <f t="shared" si="9"/>
        <v>0</v>
      </c>
      <c r="F48" s="26">
        <f t="shared" si="9"/>
        <v>0</v>
      </c>
      <c r="G48" s="26">
        <f t="shared" si="9"/>
        <v>0</v>
      </c>
    </row>
    <row r="49" spans="2:7" x14ac:dyDescent="0.3">
      <c r="B49" s="34" t="s">
        <v>87</v>
      </c>
      <c r="C49" s="26">
        <f>C48+C47</f>
        <v>0</v>
      </c>
      <c r="D49" s="26">
        <f t="shared" ref="D49:G49" si="10">D48+D47</f>
        <v>0</v>
      </c>
      <c r="E49" s="26">
        <f t="shared" si="10"/>
        <v>0</v>
      </c>
      <c r="F49" s="26">
        <f t="shared" si="10"/>
        <v>0</v>
      </c>
      <c r="G49" s="26">
        <f t="shared" si="10"/>
        <v>0</v>
      </c>
    </row>
    <row r="52" spans="2:7" x14ac:dyDescent="0.3">
      <c r="B52" t="s">
        <v>88</v>
      </c>
      <c r="C52">
        <v>4</v>
      </c>
    </row>
    <row r="54" spans="2:7" x14ac:dyDescent="0.3">
      <c r="B54" s="26"/>
      <c r="C54" s="37" t="s">
        <v>50</v>
      </c>
      <c r="D54" s="38"/>
      <c r="E54" s="38"/>
      <c r="F54" s="39"/>
      <c r="G54" s="26"/>
    </row>
    <row r="55" spans="2:7" x14ac:dyDescent="0.3">
      <c r="B55" s="26"/>
      <c r="C55" s="26">
        <v>1</v>
      </c>
      <c r="D55" s="26">
        <v>2</v>
      </c>
      <c r="E55" s="26">
        <v>3</v>
      </c>
      <c r="F55" s="26">
        <v>4</v>
      </c>
      <c r="G55" s="26" t="s">
        <v>54</v>
      </c>
    </row>
    <row r="56" spans="2:7" x14ac:dyDescent="0.3">
      <c r="B56" s="26" t="s">
        <v>0</v>
      </c>
      <c r="C56" s="26" t="s">
        <v>51</v>
      </c>
      <c r="D56" s="26" t="s">
        <v>51</v>
      </c>
      <c r="E56" s="26" t="s">
        <v>51</v>
      </c>
      <c r="F56" s="26" t="s">
        <v>51</v>
      </c>
      <c r="G56" s="26" t="s">
        <v>51</v>
      </c>
    </row>
    <row r="57" spans="2:7" x14ac:dyDescent="0.3">
      <c r="B57" s="26" t="s">
        <v>78</v>
      </c>
      <c r="C57" s="26">
        <f t="shared" ref="C57:G58" si="11">C43</f>
        <v>0</v>
      </c>
      <c r="D57" s="26">
        <f t="shared" si="11"/>
        <v>0</v>
      </c>
      <c r="E57" s="26">
        <f t="shared" si="11"/>
        <v>0</v>
      </c>
      <c r="F57" s="26">
        <f t="shared" si="11"/>
        <v>150</v>
      </c>
      <c r="G57" s="26">
        <f t="shared" si="11"/>
        <v>150</v>
      </c>
    </row>
    <row r="58" spans="2:7" x14ac:dyDescent="0.3">
      <c r="B58" s="26" t="s">
        <v>79</v>
      </c>
      <c r="C58" s="26">
        <f t="shared" si="11"/>
        <v>95</v>
      </c>
      <c r="D58" s="26">
        <f t="shared" si="11"/>
        <v>95</v>
      </c>
      <c r="E58" s="26">
        <f t="shared" si="11"/>
        <v>95</v>
      </c>
      <c r="F58" s="26">
        <f t="shared" si="11"/>
        <v>95</v>
      </c>
      <c r="G58" s="26">
        <f t="shared" si="11"/>
        <v>380</v>
      </c>
    </row>
    <row r="59" spans="2:7" x14ac:dyDescent="0.3">
      <c r="B59" s="26" t="s">
        <v>89</v>
      </c>
      <c r="C59" s="26">
        <v>8</v>
      </c>
      <c r="D59" s="26">
        <v>8</v>
      </c>
      <c r="E59" s="26">
        <v>8</v>
      </c>
      <c r="F59" s="26">
        <v>8</v>
      </c>
      <c r="G59" s="26">
        <v>8</v>
      </c>
    </row>
    <row r="60" spans="2:7" x14ac:dyDescent="0.3">
      <c r="B60" s="26" t="s">
        <v>90</v>
      </c>
      <c r="C60" s="26">
        <v>5</v>
      </c>
      <c r="D60" s="26">
        <v>5</v>
      </c>
      <c r="E60" s="26">
        <v>5</v>
      </c>
      <c r="F60" s="26">
        <v>5</v>
      </c>
      <c r="G60" s="26">
        <v>5</v>
      </c>
    </row>
    <row r="61" spans="2:7" x14ac:dyDescent="0.3">
      <c r="B61" s="26" t="s">
        <v>91</v>
      </c>
      <c r="C61" s="26">
        <f>C57*C59</f>
        <v>0</v>
      </c>
      <c r="D61" s="26">
        <f t="shared" ref="D61:G61" si="12">D57*D59</f>
        <v>0</v>
      </c>
      <c r="E61" s="26">
        <f t="shared" si="12"/>
        <v>0</v>
      </c>
      <c r="F61" s="26">
        <f t="shared" si="12"/>
        <v>1200</v>
      </c>
      <c r="G61" s="26">
        <f t="shared" si="12"/>
        <v>1200</v>
      </c>
    </row>
    <row r="62" spans="2:7" x14ac:dyDescent="0.3">
      <c r="B62" s="26" t="s">
        <v>92</v>
      </c>
      <c r="C62" s="26">
        <f>C58*C60</f>
        <v>475</v>
      </c>
      <c r="D62" s="26">
        <f t="shared" ref="D62:G62" si="13">D58*D60</f>
        <v>475</v>
      </c>
      <c r="E62" s="26">
        <f t="shared" si="13"/>
        <v>475</v>
      </c>
      <c r="F62" s="26">
        <f t="shared" si="13"/>
        <v>475</v>
      </c>
      <c r="G62" s="26">
        <f t="shared" si="13"/>
        <v>1900</v>
      </c>
    </row>
    <row r="63" spans="2:7" x14ac:dyDescent="0.3">
      <c r="B63" s="28" t="s">
        <v>95</v>
      </c>
      <c r="C63" s="28">
        <f>C61+C62</f>
        <v>475</v>
      </c>
      <c r="D63" s="28">
        <f t="shared" ref="D63:G63" si="14">D61+D62</f>
        <v>475</v>
      </c>
      <c r="E63" s="28">
        <f t="shared" si="14"/>
        <v>475</v>
      </c>
      <c r="F63" s="28">
        <f t="shared" si="14"/>
        <v>1675</v>
      </c>
      <c r="G63" s="28">
        <f t="shared" si="14"/>
        <v>3100</v>
      </c>
    </row>
    <row r="64" spans="2:7" x14ac:dyDescent="0.3">
      <c r="B64" s="26" t="s">
        <v>93</v>
      </c>
      <c r="C64" s="29">
        <v>60</v>
      </c>
      <c r="D64" s="26">
        <f>C65</f>
        <v>47.5</v>
      </c>
      <c r="E64" s="26">
        <f t="shared" ref="E64:F64" si="15">D65</f>
        <v>47.5</v>
      </c>
      <c r="F64" s="26">
        <f t="shared" si="15"/>
        <v>167.5</v>
      </c>
      <c r="G64" s="26">
        <v>60</v>
      </c>
    </row>
    <row r="65" spans="2:7" x14ac:dyDescent="0.3">
      <c r="B65" s="26" t="s">
        <v>94</v>
      </c>
      <c r="C65" s="26">
        <f>0.1*D63</f>
        <v>47.5</v>
      </c>
      <c r="D65" s="26">
        <f t="shared" ref="D65:E65" si="16">0.1*E63</f>
        <v>47.5</v>
      </c>
      <c r="E65" s="26">
        <f t="shared" si="16"/>
        <v>167.5</v>
      </c>
      <c r="F65" s="29">
        <v>60</v>
      </c>
      <c r="G65" s="26">
        <v>60</v>
      </c>
    </row>
    <row r="66" spans="2:7" x14ac:dyDescent="0.3">
      <c r="B66" s="28" t="s">
        <v>98</v>
      </c>
      <c r="C66" s="28">
        <f>C63-C64+C65</f>
        <v>462.5</v>
      </c>
      <c r="D66" s="28">
        <f t="shared" ref="D66:F66" si="17">D63-D64+D65</f>
        <v>475</v>
      </c>
      <c r="E66" s="28">
        <f t="shared" si="17"/>
        <v>595</v>
      </c>
      <c r="F66" s="28">
        <f t="shared" si="17"/>
        <v>1567.5</v>
      </c>
      <c r="G66" s="28">
        <f>SUM(C66:F66)</f>
        <v>3100</v>
      </c>
    </row>
    <row r="69" spans="2:7" x14ac:dyDescent="0.3">
      <c r="B69" t="s">
        <v>99</v>
      </c>
      <c r="C69">
        <v>5</v>
      </c>
    </row>
    <row r="71" spans="2:7" x14ac:dyDescent="0.3">
      <c r="B71" s="26"/>
      <c r="C71" s="37" t="s">
        <v>50</v>
      </c>
      <c r="D71" s="38"/>
      <c r="E71" s="38"/>
      <c r="F71" s="39"/>
      <c r="G71" s="26"/>
    </row>
    <row r="72" spans="2:7" x14ac:dyDescent="0.3">
      <c r="B72" s="26"/>
      <c r="C72" s="26">
        <v>1</v>
      </c>
      <c r="D72" s="26">
        <v>2</v>
      </c>
      <c r="E72" s="26">
        <v>3</v>
      </c>
      <c r="F72" s="26">
        <v>4</v>
      </c>
      <c r="G72" s="26" t="s">
        <v>54</v>
      </c>
    </row>
    <row r="73" spans="2:7" x14ac:dyDescent="0.3">
      <c r="B73" s="26" t="s">
        <v>0</v>
      </c>
      <c r="C73" s="26" t="s">
        <v>51</v>
      </c>
      <c r="D73" s="26" t="s">
        <v>51</v>
      </c>
      <c r="E73" s="26" t="s">
        <v>51</v>
      </c>
      <c r="F73" s="26" t="s">
        <v>51</v>
      </c>
      <c r="G73" s="26" t="s">
        <v>51</v>
      </c>
    </row>
    <row r="74" spans="2:7" x14ac:dyDescent="0.3">
      <c r="B74" s="26" t="s">
        <v>98</v>
      </c>
      <c r="C74" s="26">
        <f>C66</f>
        <v>462.5</v>
      </c>
      <c r="D74" s="26">
        <f t="shared" ref="D74:G74" si="18">D66</f>
        <v>475</v>
      </c>
      <c r="E74" s="26">
        <f t="shared" si="18"/>
        <v>595</v>
      </c>
      <c r="F74" s="26">
        <f t="shared" si="18"/>
        <v>1567.5</v>
      </c>
      <c r="G74" s="26">
        <f t="shared" si="18"/>
        <v>3100</v>
      </c>
    </row>
    <row r="75" spans="2:7" x14ac:dyDescent="0.3">
      <c r="B75" s="26" t="s">
        <v>100</v>
      </c>
      <c r="C75" s="26">
        <v>100</v>
      </c>
      <c r="D75" s="26">
        <v>100</v>
      </c>
      <c r="E75" s="26">
        <v>100</v>
      </c>
      <c r="F75" s="26">
        <v>100</v>
      </c>
      <c r="G75" s="26">
        <v>100</v>
      </c>
    </row>
    <row r="76" spans="2:7" x14ac:dyDescent="0.3">
      <c r="B76" s="26" t="s">
        <v>101</v>
      </c>
      <c r="C76" s="26">
        <f>C74*C75</f>
        <v>46250</v>
      </c>
      <c r="D76" s="26">
        <f t="shared" ref="D76:G76" si="19">D74*D75</f>
        <v>47500</v>
      </c>
      <c r="E76" s="26">
        <f t="shared" si="19"/>
        <v>59500</v>
      </c>
      <c r="F76" s="26">
        <f t="shared" si="19"/>
        <v>156750</v>
      </c>
      <c r="G76" s="26">
        <f t="shared" si="19"/>
        <v>310000</v>
      </c>
    </row>
    <row r="77" spans="2:7" x14ac:dyDescent="0.3">
      <c r="B77" s="26" t="s">
        <v>102</v>
      </c>
      <c r="C77" s="29">
        <v>5500</v>
      </c>
      <c r="D77" s="29">
        <v>5500</v>
      </c>
      <c r="E77" s="29">
        <v>5500</v>
      </c>
      <c r="F77" s="29">
        <v>5500</v>
      </c>
      <c r="G77" s="29">
        <v>5500</v>
      </c>
    </row>
    <row r="78" spans="2:7" x14ac:dyDescent="0.3">
      <c r="B78" s="26" t="s">
        <v>103</v>
      </c>
      <c r="C78" s="26">
        <f>C76+C77</f>
        <v>51750</v>
      </c>
      <c r="D78" s="26">
        <f t="shared" ref="D78:G78" si="20">D76+D77</f>
        <v>53000</v>
      </c>
      <c r="E78" s="26">
        <f t="shared" si="20"/>
        <v>65000</v>
      </c>
      <c r="F78" s="26">
        <f t="shared" si="20"/>
        <v>162250</v>
      </c>
      <c r="G78" s="26">
        <f t="shared" si="20"/>
        <v>315500</v>
      </c>
    </row>
    <row r="81" spans="2:7" x14ac:dyDescent="0.3">
      <c r="B81" s="31" t="s">
        <v>105</v>
      </c>
      <c r="C81" s="31">
        <v>6</v>
      </c>
    </row>
    <row r="82" spans="2:7" ht="43.2" x14ac:dyDescent="0.3">
      <c r="B82" s="30" t="s">
        <v>204</v>
      </c>
    </row>
    <row r="83" spans="2:7" x14ac:dyDescent="0.3">
      <c r="B83" s="26"/>
      <c r="C83" s="37" t="s">
        <v>50</v>
      </c>
      <c r="D83" s="38"/>
      <c r="E83" s="38"/>
      <c r="F83" s="39"/>
      <c r="G83" s="26"/>
    </row>
    <row r="84" spans="2:7" x14ac:dyDescent="0.3">
      <c r="B84" s="26"/>
      <c r="C84" s="26">
        <v>1</v>
      </c>
      <c r="D84" s="26">
        <v>2</v>
      </c>
      <c r="E84" s="26">
        <v>3</v>
      </c>
      <c r="F84" s="26">
        <v>4</v>
      </c>
      <c r="G84" s="26" t="s">
        <v>54</v>
      </c>
    </row>
    <row r="85" spans="2:7" x14ac:dyDescent="0.3">
      <c r="B85" s="26" t="s">
        <v>0</v>
      </c>
      <c r="C85" s="26" t="s">
        <v>51</v>
      </c>
      <c r="D85" s="26" t="s">
        <v>51</v>
      </c>
      <c r="E85" s="26" t="s">
        <v>51</v>
      </c>
      <c r="F85" s="26" t="s">
        <v>51</v>
      </c>
      <c r="G85" s="26" t="s">
        <v>51</v>
      </c>
    </row>
    <row r="86" spans="2:7" x14ac:dyDescent="0.3">
      <c r="B86" s="26" t="s">
        <v>106</v>
      </c>
      <c r="C86" s="26">
        <f>0.9*C78</f>
        <v>46575</v>
      </c>
      <c r="D86" s="26">
        <f>0.1*C78</f>
        <v>5175</v>
      </c>
      <c r="E86" s="26"/>
      <c r="F86" s="26"/>
      <c r="G86" s="26">
        <f>SUM(C86:F86)</f>
        <v>51750</v>
      </c>
    </row>
    <row r="87" spans="2:7" x14ac:dyDescent="0.3">
      <c r="B87" s="26" t="s">
        <v>108</v>
      </c>
      <c r="C87" s="26"/>
      <c r="D87" s="26">
        <f>0.9*D78</f>
        <v>47700</v>
      </c>
      <c r="E87" s="26">
        <f>0.1*D78</f>
        <v>5300</v>
      </c>
      <c r="F87" s="26"/>
      <c r="G87" s="26">
        <f t="shared" ref="G87:G89" si="21">SUM(C87:F87)</f>
        <v>53000</v>
      </c>
    </row>
    <row r="88" spans="2:7" x14ac:dyDescent="0.3">
      <c r="B88" s="26" t="s">
        <v>109</v>
      </c>
      <c r="C88" s="26"/>
      <c r="D88" s="26"/>
      <c r="E88" s="26">
        <f>0.9*E78</f>
        <v>58500</v>
      </c>
      <c r="F88" s="26">
        <f>0.1*E78</f>
        <v>6500</v>
      </c>
      <c r="G88" s="26">
        <f t="shared" si="21"/>
        <v>65000</v>
      </c>
    </row>
    <row r="89" spans="2:7" x14ac:dyDescent="0.3">
      <c r="B89" s="26" t="s">
        <v>110</v>
      </c>
      <c r="C89" s="26"/>
      <c r="D89" s="26"/>
      <c r="E89" s="26"/>
      <c r="F89" s="26">
        <f>0.9*F78</f>
        <v>146025</v>
      </c>
      <c r="G89" s="26">
        <f t="shared" si="21"/>
        <v>146025</v>
      </c>
    </row>
    <row r="90" spans="2:7" x14ac:dyDescent="0.3">
      <c r="B90" s="26" t="s">
        <v>107</v>
      </c>
      <c r="C90" s="26">
        <f>SUM(C86:C89)</f>
        <v>46575</v>
      </c>
      <c r="D90" s="26">
        <f t="shared" ref="D90:G90" si="22">SUM(D86:D89)</f>
        <v>52875</v>
      </c>
      <c r="E90" s="26">
        <f t="shared" si="22"/>
        <v>63800</v>
      </c>
      <c r="F90" s="26">
        <f t="shared" si="22"/>
        <v>152525</v>
      </c>
      <c r="G90" s="26">
        <f t="shared" si="22"/>
        <v>315775</v>
      </c>
    </row>
    <row r="94" spans="2:7" x14ac:dyDescent="0.3">
      <c r="B94" s="31" t="s">
        <v>111</v>
      </c>
      <c r="C94" s="31">
        <v>7</v>
      </c>
    </row>
    <row r="96" spans="2:7" x14ac:dyDescent="0.3">
      <c r="B96" s="26"/>
      <c r="C96" s="37" t="s">
        <v>50</v>
      </c>
      <c r="D96" s="38"/>
      <c r="E96" s="38"/>
      <c r="F96" s="39"/>
      <c r="G96" s="26"/>
    </row>
    <row r="97" spans="2:7" x14ac:dyDescent="0.3">
      <c r="B97" s="26"/>
      <c r="C97" s="26">
        <v>1</v>
      </c>
      <c r="D97" s="26">
        <v>2</v>
      </c>
      <c r="E97" s="26">
        <v>3</v>
      </c>
      <c r="F97" s="26">
        <v>4</v>
      </c>
      <c r="G97" s="26" t="s">
        <v>54</v>
      </c>
    </row>
    <row r="98" spans="2:7" x14ac:dyDescent="0.3">
      <c r="B98" s="32" t="s">
        <v>0</v>
      </c>
      <c r="C98" s="26" t="s">
        <v>51</v>
      </c>
      <c r="D98" s="26" t="s">
        <v>51</v>
      </c>
      <c r="E98" s="26" t="s">
        <v>51</v>
      </c>
      <c r="F98" s="26" t="s">
        <v>51</v>
      </c>
      <c r="G98" s="26" t="s">
        <v>51</v>
      </c>
    </row>
    <row r="99" spans="2:7" x14ac:dyDescent="0.3">
      <c r="B99" s="26" t="s">
        <v>78</v>
      </c>
      <c r="C99" s="26">
        <f>C57</f>
        <v>0</v>
      </c>
      <c r="D99" s="26">
        <f t="shared" ref="D99:G99" si="23">D57</f>
        <v>0</v>
      </c>
      <c r="E99" s="26">
        <f t="shared" si="23"/>
        <v>0</v>
      </c>
      <c r="F99" s="26">
        <f t="shared" si="23"/>
        <v>150</v>
      </c>
      <c r="G99" s="26">
        <f t="shared" si="23"/>
        <v>150</v>
      </c>
    </row>
    <row r="100" spans="2:7" x14ac:dyDescent="0.3">
      <c r="B100" s="26" t="s">
        <v>79</v>
      </c>
      <c r="C100" s="26">
        <f>C38</f>
        <v>95</v>
      </c>
      <c r="D100" s="26">
        <f>D38</f>
        <v>95</v>
      </c>
      <c r="E100" s="26">
        <f>E38</f>
        <v>95</v>
      </c>
      <c r="F100" s="26">
        <f>F38</f>
        <v>95</v>
      </c>
      <c r="G100" s="26">
        <f>G38</f>
        <v>380</v>
      </c>
    </row>
    <row r="101" spans="2:7" x14ac:dyDescent="0.3">
      <c r="B101" s="26" t="s">
        <v>112</v>
      </c>
      <c r="C101" s="29">
        <v>10</v>
      </c>
      <c r="D101" s="29">
        <v>10</v>
      </c>
      <c r="E101" s="29">
        <v>10</v>
      </c>
      <c r="F101" s="29">
        <v>10</v>
      </c>
      <c r="G101" s="29">
        <v>10</v>
      </c>
    </row>
    <row r="102" spans="2:7" x14ac:dyDescent="0.3">
      <c r="B102" s="26" t="s">
        <v>113</v>
      </c>
      <c r="C102" s="29">
        <v>2</v>
      </c>
      <c r="D102" s="29">
        <v>2</v>
      </c>
      <c r="E102" s="29">
        <v>2</v>
      </c>
      <c r="F102" s="29">
        <v>2</v>
      </c>
      <c r="G102" s="29">
        <v>2</v>
      </c>
    </row>
    <row r="103" spans="2:7" x14ac:dyDescent="0.3">
      <c r="B103" s="26" t="s">
        <v>114</v>
      </c>
      <c r="C103" s="26">
        <f>C99*C101</f>
        <v>0</v>
      </c>
      <c r="D103" s="26">
        <f t="shared" ref="D103:G103" si="24">D99*D101</f>
        <v>0</v>
      </c>
      <c r="E103" s="26">
        <f t="shared" si="24"/>
        <v>0</v>
      </c>
      <c r="F103" s="26">
        <f t="shared" si="24"/>
        <v>1500</v>
      </c>
      <c r="G103" s="26">
        <f t="shared" si="24"/>
        <v>1500</v>
      </c>
    </row>
    <row r="104" spans="2:7" x14ac:dyDescent="0.3">
      <c r="B104" s="26" t="s">
        <v>114</v>
      </c>
      <c r="C104" s="26">
        <f>C100*C102</f>
        <v>190</v>
      </c>
      <c r="D104" s="26">
        <f t="shared" ref="D104:G104" si="25">D100*D102</f>
        <v>190</v>
      </c>
      <c r="E104" s="26">
        <f t="shared" si="25"/>
        <v>190</v>
      </c>
      <c r="F104" s="26">
        <f t="shared" si="25"/>
        <v>190</v>
      </c>
      <c r="G104" s="26">
        <f t="shared" si="25"/>
        <v>760</v>
      </c>
    </row>
    <row r="105" spans="2:7" x14ac:dyDescent="0.3">
      <c r="B105" s="28" t="s">
        <v>115</v>
      </c>
      <c r="C105" s="28">
        <f>C103+C104</f>
        <v>190</v>
      </c>
      <c r="D105" s="28">
        <f t="shared" ref="D105:G105" si="26">D103+D104</f>
        <v>190</v>
      </c>
      <c r="E105" s="28">
        <f t="shared" si="26"/>
        <v>190</v>
      </c>
      <c r="F105" s="28">
        <f t="shared" si="26"/>
        <v>1690</v>
      </c>
      <c r="G105" s="28">
        <f t="shared" si="26"/>
        <v>2260</v>
      </c>
    </row>
    <row r="108" spans="2:7" x14ac:dyDescent="0.3">
      <c r="B108" s="31" t="s">
        <v>116</v>
      </c>
      <c r="C108" s="31">
        <v>8</v>
      </c>
    </row>
    <row r="110" spans="2:7" x14ac:dyDescent="0.3">
      <c r="B110" s="26"/>
      <c r="C110" s="37" t="s">
        <v>50</v>
      </c>
      <c r="D110" s="38"/>
      <c r="E110" s="38"/>
      <c r="F110" s="39"/>
      <c r="G110" s="26"/>
    </row>
    <row r="111" spans="2:7" x14ac:dyDescent="0.3">
      <c r="B111" s="26"/>
      <c r="C111" s="26">
        <v>1</v>
      </c>
      <c r="D111" s="26">
        <v>2</v>
      </c>
      <c r="E111" s="26">
        <v>3</v>
      </c>
      <c r="F111" s="26">
        <v>4</v>
      </c>
      <c r="G111" s="26" t="s">
        <v>54</v>
      </c>
    </row>
    <row r="112" spans="2:7" x14ac:dyDescent="0.3">
      <c r="B112" s="26" t="s">
        <v>0</v>
      </c>
      <c r="C112" s="26" t="s">
        <v>51</v>
      </c>
      <c r="D112" s="26" t="s">
        <v>51</v>
      </c>
      <c r="E112" s="26" t="s">
        <v>51</v>
      </c>
      <c r="F112" s="26" t="s">
        <v>51</v>
      </c>
      <c r="G112" s="26" t="s">
        <v>51</v>
      </c>
    </row>
    <row r="113" spans="2:7" x14ac:dyDescent="0.3">
      <c r="B113" s="28" t="s">
        <v>115</v>
      </c>
      <c r="C113" s="26">
        <f>C105</f>
        <v>190</v>
      </c>
      <c r="D113" s="26">
        <f t="shared" ref="D113:G113" si="27">D105</f>
        <v>190</v>
      </c>
      <c r="E113" s="26">
        <f t="shared" si="27"/>
        <v>190</v>
      </c>
      <c r="F113" s="26">
        <f t="shared" si="27"/>
        <v>1690</v>
      </c>
      <c r="G113" s="26">
        <f t="shared" si="27"/>
        <v>2260</v>
      </c>
    </row>
    <row r="114" spans="2:7" x14ac:dyDescent="0.3">
      <c r="B114" s="26" t="s">
        <v>117</v>
      </c>
      <c r="C114" s="29">
        <v>120</v>
      </c>
      <c r="D114" s="29">
        <v>120</v>
      </c>
      <c r="E114" s="29">
        <v>120</v>
      </c>
      <c r="F114" s="29">
        <v>120</v>
      </c>
      <c r="G114" s="29">
        <v>120</v>
      </c>
    </row>
    <row r="115" spans="2:7" x14ac:dyDescent="0.3">
      <c r="B115" s="26" t="s">
        <v>118</v>
      </c>
      <c r="C115" s="26">
        <f>C113*C114</f>
        <v>22800</v>
      </c>
      <c r="D115" s="26">
        <f t="shared" ref="D115:G115" si="28">D113*D114</f>
        <v>22800</v>
      </c>
      <c r="E115" s="26">
        <f t="shared" si="28"/>
        <v>22800</v>
      </c>
      <c r="F115" s="26">
        <f t="shared" si="28"/>
        <v>202800</v>
      </c>
      <c r="G115" s="26">
        <f t="shared" si="28"/>
        <v>271200</v>
      </c>
    </row>
    <row r="116" spans="2:7" x14ac:dyDescent="0.3">
      <c r="B116" s="26" t="s">
        <v>119</v>
      </c>
      <c r="C116" s="26">
        <f>0.35*C115</f>
        <v>7979.9999999999991</v>
      </c>
      <c r="D116" s="26">
        <f t="shared" ref="D116:G116" si="29">0.35*D115</f>
        <v>7979.9999999999991</v>
      </c>
      <c r="E116" s="26">
        <f t="shared" si="29"/>
        <v>7979.9999999999991</v>
      </c>
      <c r="F116" s="26">
        <f t="shared" si="29"/>
        <v>70980</v>
      </c>
      <c r="G116" s="26">
        <f t="shared" si="29"/>
        <v>94920</v>
      </c>
    </row>
    <row r="117" spans="2:7" x14ac:dyDescent="0.3">
      <c r="B117" s="26" t="s">
        <v>120</v>
      </c>
      <c r="C117" s="26">
        <f>C115+C116</f>
        <v>30780</v>
      </c>
      <c r="D117" s="26">
        <f t="shared" ref="D117:G117" si="30">D115+D116</f>
        <v>30780</v>
      </c>
      <c r="E117" s="26">
        <f t="shared" si="30"/>
        <v>30780</v>
      </c>
      <c r="F117" s="26">
        <f t="shared" si="30"/>
        <v>273780</v>
      </c>
      <c r="G117" s="26">
        <f t="shared" si="30"/>
        <v>366120</v>
      </c>
    </row>
    <row r="121" spans="2:7" x14ac:dyDescent="0.3">
      <c r="B121" s="31" t="s">
        <v>121</v>
      </c>
      <c r="C121" s="31">
        <v>9</v>
      </c>
    </row>
    <row r="123" spans="2:7" x14ac:dyDescent="0.3">
      <c r="B123" s="26"/>
      <c r="C123" s="37" t="s">
        <v>50</v>
      </c>
      <c r="D123" s="38"/>
      <c r="E123" s="38"/>
      <c r="F123" s="39"/>
      <c r="G123" s="26"/>
    </row>
    <row r="124" spans="2:7" x14ac:dyDescent="0.3">
      <c r="B124" s="26"/>
      <c r="C124" s="26">
        <v>1</v>
      </c>
      <c r="D124" s="26">
        <v>2</v>
      </c>
      <c r="E124" s="26">
        <v>3</v>
      </c>
      <c r="F124" s="26">
        <v>4</v>
      </c>
      <c r="G124" s="26" t="s">
        <v>54</v>
      </c>
    </row>
    <row r="125" spans="2:7" x14ac:dyDescent="0.3">
      <c r="B125" s="26" t="s">
        <v>0</v>
      </c>
      <c r="C125" s="26" t="s">
        <v>51</v>
      </c>
      <c r="D125" s="26" t="s">
        <v>51</v>
      </c>
      <c r="E125" s="26" t="s">
        <v>51</v>
      </c>
      <c r="F125" s="26" t="s">
        <v>51</v>
      </c>
      <c r="G125" s="26" t="s">
        <v>51</v>
      </c>
    </row>
    <row r="126" spans="2:7" x14ac:dyDescent="0.3">
      <c r="B126" s="1" t="s">
        <v>41</v>
      </c>
      <c r="C126" s="26">
        <v>35000</v>
      </c>
      <c r="D126" s="26">
        <v>35000</v>
      </c>
      <c r="E126" s="26">
        <v>35000</v>
      </c>
      <c r="F126" s="26">
        <v>35000</v>
      </c>
      <c r="G126" s="26">
        <f>SUM(C126:F126)</f>
        <v>140000</v>
      </c>
    </row>
    <row r="127" spans="2:7" x14ac:dyDescent="0.3">
      <c r="B127" s="1" t="s">
        <v>43</v>
      </c>
      <c r="C127" s="26">
        <v>20000</v>
      </c>
      <c r="D127" s="26">
        <v>20000</v>
      </c>
      <c r="E127" s="26">
        <v>20000</v>
      </c>
      <c r="F127" s="26">
        <v>20000</v>
      </c>
      <c r="G127" s="26">
        <f t="shared" ref="G127" si="31">SUM(C127:F127)</f>
        <v>80000</v>
      </c>
    </row>
    <row r="128" spans="2:7" x14ac:dyDescent="0.3">
      <c r="B128" s="26" t="s">
        <v>118</v>
      </c>
      <c r="C128" s="26">
        <f>C115</f>
        <v>22800</v>
      </c>
      <c r="D128" s="26">
        <f t="shared" ref="D128:F128" si="32">D115</f>
        <v>22800</v>
      </c>
      <c r="E128" s="26">
        <f t="shared" si="32"/>
        <v>22800</v>
      </c>
      <c r="F128" s="26">
        <f t="shared" si="32"/>
        <v>202800</v>
      </c>
      <c r="G128" s="26">
        <f>SUM(C128:F128)</f>
        <v>271200</v>
      </c>
    </row>
    <row r="129" spans="2:7" x14ac:dyDescent="0.3">
      <c r="B129" s="26" t="s">
        <v>119</v>
      </c>
      <c r="C129" s="26">
        <f>C116</f>
        <v>7979.9999999999991</v>
      </c>
      <c r="D129" s="26">
        <f t="shared" ref="D129:F129" si="33">D116</f>
        <v>7979.9999999999991</v>
      </c>
      <c r="E129" s="26">
        <f t="shared" si="33"/>
        <v>7979.9999999999991</v>
      </c>
      <c r="F129" s="26">
        <f t="shared" si="33"/>
        <v>70980</v>
      </c>
      <c r="G129" s="26">
        <f>SUM(C129:F129)</f>
        <v>94920</v>
      </c>
    </row>
    <row r="130" spans="2:7" x14ac:dyDescent="0.3">
      <c r="B130" s="26" t="s">
        <v>124</v>
      </c>
      <c r="C130" s="26">
        <f>SUM(C126:C129)</f>
        <v>85780</v>
      </c>
      <c r="D130" s="26">
        <f t="shared" ref="D130:E130" si="34">SUM(D126:D129)</f>
        <v>85780</v>
      </c>
      <c r="E130" s="26">
        <f t="shared" si="34"/>
        <v>85780</v>
      </c>
      <c r="F130" s="26">
        <f>SUM(F126:F129)</f>
        <v>328780</v>
      </c>
      <c r="G130" s="26">
        <f>SUM(G126:G129)</f>
        <v>586120</v>
      </c>
    </row>
    <row r="134" spans="2:7" x14ac:dyDescent="0.3">
      <c r="B134" s="31" t="s">
        <v>125</v>
      </c>
      <c r="C134" s="31">
        <v>10</v>
      </c>
    </row>
    <row r="136" spans="2:7" x14ac:dyDescent="0.3">
      <c r="B136" s="26"/>
      <c r="C136" s="37" t="s">
        <v>50</v>
      </c>
      <c r="D136" s="38"/>
      <c r="E136" s="38"/>
      <c r="F136" s="39"/>
      <c r="G136" s="26"/>
    </row>
    <row r="137" spans="2:7" x14ac:dyDescent="0.3">
      <c r="B137" s="26"/>
      <c r="C137" s="26">
        <v>1</v>
      </c>
      <c r="D137" s="26">
        <v>2</v>
      </c>
      <c r="E137" s="26">
        <v>3</v>
      </c>
      <c r="F137" s="26">
        <v>4</v>
      </c>
      <c r="G137" s="26" t="s">
        <v>54</v>
      </c>
    </row>
    <row r="138" spans="2:7" x14ac:dyDescent="0.3">
      <c r="B138" s="26" t="s">
        <v>0</v>
      </c>
      <c r="C138" s="26" t="s">
        <v>51</v>
      </c>
      <c r="D138" s="26" t="s">
        <v>51</v>
      </c>
      <c r="E138" s="26" t="s">
        <v>51</v>
      </c>
      <c r="F138" s="26" t="s">
        <v>51</v>
      </c>
      <c r="G138" s="26" t="s">
        <v>51</v>
      </c>
    </row>
    <row r="139" spans="2:7" x14ac:dyDescent="0.3">
      <c r="B139" s="1" t="s">
        <v>44</v>
      </c>
      <c r="C139" s="26">
        <v>40000</v>
      </c>
      <c r="D139" s="26">
        <v>40000</v>
      </c>
      <c r="E139" s="26">
        <v>40000</v>
      </c>
      <c r="F139" s="26">
        <v>40000</v>
      </c>
      <c r="G139" s="26">
        <f>SUM(C139:F139)</f>
        <v>160000</v>
      </c>
    </row>
    <row r="140" spans="2:7" x14ac:dyDescent="0.3">
      <c r="B140" s="1" t="s">
        <v>42</v>
      </c>
      <c r="C140" s="26">
        <v>42000</v>
      </c>
      <c r="D140" s="26">
        <v>42000</v>
      </c>
      <c r="E140" s="26">
        <v>42000</v>
      </c>
      <c r="F140" s="26">
        <v>42000</v>
      </c>
      <c r="G140" s="26">
        <f>SUM(C140:F140)</f>
        <v>168000</v>
      </c>
    </row>
    <row r="141" spans="2:7" x14ac:dyDescent="0.3">
      <c r="B141" s="26" t="s">
        <v>118</v>
      </c>
      <c r="C141" s="26">
        <f>C128</f>
        <v>22800</v>
      </c>
      <c r="D141" s="26">
        <f t="shared" ref="D141:F141" si="35">D128</f>
        <v>22800</v>
      </c>
      <c r="E141" s="26">
        <f t="shared" si="35"/>
        <v>22800</v>
      </c>
      <c r="F141" s="26">
        <f t="shared" si="35"/>
        <v>202800</v>
      </c>
      <c r="G141" s="26">
        <f>SUM(C141:F141)</f>
        <v>271200</v>
      </c>
    </row>
    <row r="142" spans="2:7" x14ac:dyDescent="0.3">
      <c r="B142" s="26" t="s">
        <v>119</v>
      </c>
      <c r="C142" s="26">
        <f>C129</f>
        <v>7979.9999999999991</v>
      </c>
      <c r="D142" s="26">
        <f t="shared" ref="D142:F142" si="36">D129</f>
        <v>7979.9999999999991</v>
      </c>
      <c r="E142" s="26">
        <f t="shared" si="36"/>
        <v>7979.9999999999991</v>
      </c>
      <c r="F142" s="26">
        <f t="shared" si="36"/>
        <v>70980</v>
      </c>
      <c r="G142" s="26">
        <f>SUM(C142:F142)</f>
        <v>94920</v>
      </c>
    </row>
    <row r="143" spans="2:7" x14ac:dyDescent="0.3">
      <c r="B143" s="26" t="s">
        <v>124</v>
      </c>
      <c r="C143" s="26">
        <f>SUM(C139:C142)</f>
        <v>112780</v>
      </c>
      <c r="D143" s="26">
        <f t="shared" ref="D143:F143" si="37">SUM(D139:D142)</f>
        <v>112780</v>
      </c>
      <c r="E143" s="26">
        <f t="shared" si="37"/>
        <v>112780</v>
      </c>
      <c r="F143" s="26">
        <f t="shared" si="37"/>
        <v>355780</v>
      </c>
      <c r="G143" s="26">
        <f>SUM(G139:G142)</f>
        <v>694120</v>
      </c>
    </row>
    <row r="147" spans="2:7" x14ac:dyDescent="0.3">
      <c r="B147" s="31" t="s">
        <v>126</v>
      </c>
      <c r="C147" s="31">
        <v>11</v>
      </c>
    </row>
    <row r="149" spans="2:7" x14ac:dyDescent="0.3">
      <c r="B149" s="26"/>
      <c r="C149" s="37" t="s">
        <v>50</v>
      </c>
      <c r="D149" s="38"/>
      <c r="E149" s="38"/>
      <c r="F149" s="39"/>
      <c r="G149" s="26"/>
    </row>
    <row r="150" spans="2:7" x14ac:dyDescent="0.3">
      <c r="B150" s="26"/>
      <c r="C150" s="26">
        <v>1</v>
      </c>
      <c r="D150" s="26">
        <v>2</v>
      </c>
      <c r="E150" s="26">
        <v>3</v>
      </c>
      <c r="F150" s="26">
        <v>4</v>
      </c>
      <c r="G150" s="26" t="s">
        <v>54</v>
      </c>
    </row>
    <row r="151" spans="2:7" x14ac:dyDescent="0.3">
      <c r="B151" s="26" t="s">
        <v>0</v>
      </c>
      <c r="C151" s="26" t="s">
        <v>51</v>
      </c>
      <c r="D151" s="26" t="s">
        <v>51</v>
      </c>
      <c r="E151" s="26" t="s">
        <v>51</v>
      </c>
      <c r="F151" s="26" t="s">
        <v>51</v>
      </c>
      <c r="G151" s="26" t="s">
        <v>51</v>
      </c>
    </row>
    <row r="152" spans="2:7" x14ac:dyDescent="0.3">
      <c r="B152" s="1" t="s">
        <v>46</v>
      </c>
      <c r="C152" s="26">
        <v>29000</v>
      </c>
      <c r="D152" s="26">
        <v>29000</v>
      </c>
      <c r="E152" s="26">
        <v>29000</v>
      </c>
      <c r="F152" s="26">
        <v>29000</v>
      </c>
      <c r="G152" s="26">
        <f>SUM(C152:F152)</f>
        <v>116000</v>
      </c>
    </row>
    <row r="153" spans="2:7" x14ac:dyDescent="0.3">
      <c r="B153" s="1" t="s">
        <v>47</v>
      </c>
      <c r="C153" s="26">
        <v>24000</v>
      </c>
      <c r="D153" s="26">
        <v>24000</v>
      </c>
      <c r="E153" s="26">
        <v>24000</v>
      </c>
      <c r="F153" s="26">
        <v>24000</v>
      </c>
      <c r="G153" s="26">
        <f t="shared" ref="G153:G154" si="38">SUM(C153:F153)</f>
        <v>96000</v>
      </c>
    </row>
    <row r="154" spans="2:7" x14ac:dyDescent="0.3">
      <c r="B154" s="1" t="s">
        <v>45</v>
      </c>
      <c r="C154" s="26">
        <v>53000</v>
      </c>
      <c r="D154" s="26">
        <v>53000</v>
      </c>
      <c r="E154" s="26">
        <v>53000</v>
      </c>
      <c r="F154" s="26">
        <v>53000</v>
      </c>
      <c r="G154" s="26">
        <f t="shared" si="38"/>
        <v>212000</v>
      </c>
    </row>
    <row r="155" spans="2:7" x14ac:dyDescent="0.3">
      <c r="B155" s="26" t="s">
        <v>124</v>
      </c>
      <c r="C155" s="26">
        <f>SUM(C152:C154)</f>
        <v>106000</v>
      </c>
      <c r="D155" s="26">
        <f t="shared" ref="D155:G155" si="39">SUM(D152:D154)</f>
        <v>106000</v>
      </c>
      <c r="E155" s="26">
        <f t="shared" si="39"/>
        <v>106000</v>
      </c>
      <c r="F155" s="26">
        <f t="shared" si="39"/>
        <v>106000</v>
      </c>
      <c r="G155" s="26">
        <f t="shared" si="39"/>
        <v>424000</v>
      </c>
    </row>
    <row r="160" spans="2:7" x14ac:dyDescent="0.3">
      <c r="B160" t="s">
        <v>153</v>
      </c>
      <c r="C160">
        <v>14</v>
      </c>
    </row>
    <row r="162" spans="2:7" x14ac:dyDescent="0.3">
      <c r="B162" s="26"/>
      <c r="C162" s="37" t="s">
        <v>50</v>
      </c>
      <c r="D162" s="38"/>
      <c r="E162" s="38"/>
      <c r="F162" s="39"/>
      <c r="G162" s="26"/>
    </row>
    <row r="163" spans="2:7" x14ac:dyDescent="0.3">
      <c r="B163" s="26"/>
      <c r="C163" s="26">
        <v>1</v>
      </c>
      <c r="D163" s="26">
        <v>2</v>
      </c>
      <c r="E163" s="26">
        <v>3</v>
      </c>
      <c r="F163" s="26">
        <v>4</v>
      </c>
      <c r="G163" s="26" t="s">
        <v>54</v>
      </c>
    </row>
    <row r="164" spans="2:7" x14ac:dyDescent="0.3">
      <c r="B164" s="26" t="s">
        <v>0</v>
      </c>
      <c r="C164" s="26" t="s">
        <v>51</v>
      </c>
      <c r="D164" s="26" t="s">
        <v>51</v>
      </c>
      <c r="E164" s="26" t="s">
        <v>51</v>
      </c>
      <c r="F164" s="26" t="s">
        <v>51</v>
      </c>
      <c r="G164" s="26" t="s">
        <v>51</v>
      </c>
    </row>
    <row r="165" spans="2:7" x14ac:dyDescent="0.3">
      <c r="B165" s="1" t="s">
        <v>154</v>
      </c>
      <c r="C165" s="26"/>
      <c r="D165" s="26"/>
      <c r="E165" s="26"/>
      <c r="F165" s="26"/>
      <c r="G165" s="26"/>
    </row>
    <row r="166" spans="2:7" x14ac:dyDescent="0.3">
      <c r="B166" s="1" t="s">
        <v>156</v>
      </c>
      <c r="C166" s="26">
        <f>C28</f>
        <v>306250</v>
      </c>
      <c r="D166" s="26">
        <f>D28</f>
        <v>612500</v>
      </c>
      <c r="E166" s="26">
        <f>E28</f>
        <v>617500</v>
      </c>
      <c r="F166" s="26">
        <f>F28</f>
        <v>617500</v>
      </c>
      <c r="G166" s="26">
        <f>G28</f>
        <v>2153750</v>
      </c>
    </row>
    <row r="167" spans="2:7" x14ac:dyDescent="0.3">
      <c r="B167" s="1" t="s">
        <v>169</v>
      </c>
      <c r="C167" s="26">
        <f>C166</f>
        <v>306250</v>
      </c>
      <c r="D167" s="26">
        <f t="shared" ref="D167:G167" si="40">D166</f>
        <v>612500</v>
      </c>
      <c r="E167" s="26">
        <f t="shared" si="40"/>
        <v>617500</v>
      </c>
      <c r="F167" s="26">
        <f t="shared" si="40"/>
        <v>617500</v>
      </c>
      <c r="G167" s="26">
        <f t="shared" si="40"/>
        <v>2153750</v>
      </c>
    </row>
    <row r="168" spans="2:7" x14ac:dyDescent="0.3">
      <c r="B168" s="26" t="s">
        <v>155</v>
      </c>
      <c r="C168" s="26">
        <f>SUM(C169:C175)</f>
        <v>308335</v>
      </c>
      <c r="D168" s="26">
        <f t="shared" ref="D168:G168" si="41">SUM(D169:D175)</f>
        <v>334635</v>
      </c>
      <c r="E168" s="26">
        <f t="shared" si="41"/>
        <v>345560</v>
      </c>
      <c r="F168" s="26">
        <f t="shared" si="41"/>
        <v>740285</v>
      </c>
      <c r="G168" s="26">
        <f t="shared" si="41"/>
        <v>1748815</v>
      </c>
    </row>
    <row r="169" spans="2:7" x14ac:dyDescent="0.3">
      <c r="B169" s="26" t="s">
        <v>157</v>
      </c>
      <c r="C169" s="26">
        <f>C90</f>
        <v>46575</v>
      </c>
      <c r="D169" s="26">
        <f>D90</f>
        <v>52875</v>
      </c>
      <c r="E169" s="26">
        <f>E90</f>
        <v>63800</v>
      </c>
      <c r="F169" s="26">
        <f>F90</f>
        <v>152525</v>
      </c>
      <c r="G169" s="26">
        <f>G90</f>
        <v>315775</v>
      </c>
    </row>
    <row r="170" spans="2:7" x14ac:dyDescent="0.3">
      <c r="B170" s="26" t="s">
        <v>158</v>
      </c>
      <c r="C170" s="26">
        <f>C117</f>
        <v>30780</v>
      </c>
      <c r="D170" s="26">
        <f>D117</f>
        <v>30780</v>
      </c>
      <c r="E170" s="26">
        <f>E117</f>
        <v>30780</v>
      </c>
      <c r="F170" s="26">
        <f>F117</f>
        <v>273780</v>
      </c>
      <c r="G170" s="26">
        <f>G117</f>
        <v>366120</v>
      </c>
    </row>
    <row r="171" spans="2:7" x14ac:dyDescent="0.3">
      <c r="B171" s="34" t="s">
        <v>159</v>
      </c>
      <c r="C171" s="26">
        <f>C129</f>
        <v>7979.9999999999991</v>
      </c>
      <c r="D171" s="26">
        <f>D129</f>
        <v>7979.9999999999991</v>
      </c>
      <c r="E171" s="26">
        <f>E129</f>
        <v>7979.9999999999991</v>
      </c>
      <c r="F171" s="26">
        <f>F129</f>
        <v>70980</v>
      </c>
      <c r="G171" s="26">
        <f>G129</f>
        <v>94920</v>
      </c>
    </row>
    <row r="172" spans="2:7" x14ac:dyDescent="0.3">
      <c r="B172" s="1" t="s">
        <v>160</v>
      </c>
      <c r="C172" s="26">
        <f>C139+C126</f>
        <v>75000</v>
      </c>
      <c r="D172" s="26">
        <f>D139+D126</f>
        <v>75000</v>
      </c>
      <c r="E172" s="26">
        <f>E139+E126</f>
        <v>75000</v>
      </c>
      <c r="F172" s="26">
        <f>F139+F126</f>
        <v>75000</v>
      </c>
      <c r="G172" s="26">
        <f>G139+G126</f>
        <v>300000</v>
      </c>
    </row>
    <row r="173" spans="2:7" x14ac:dyDescent="0.3">
      <c r="B173" s="1" t="s">
        <v>161</v>
      </c>
      <c r="C173" s="26">
        <f>C152</f>
        <v>29000</v>
      </c>
      <c r="D173" s="26">
        <f>D152</f>
        <v>29000</v>
      </c>
      <c r="E173" s="26">
        <f>E152</f>
        <v>29000</v>
      </c>
      <c r="F173" s="26">
        <f>F152</f>
        <v>29000</v>
      </c>
      <c r="G173" s="26">
        <f>G152</f>
        <v>116000</v>
      </c>
    </row>
    <row r="174" spans="2:7" x14ac:dyDescent="0.3">
      <c r="B174" s="1" t="s">
        <v>162</v>
      </c>
      <c r="C174" s="26">
        <f>C140</f>
        <v>42000</v>
      </c>
      <c r="D174" s="26">
        <f>D140</f>
        <v>42000</v>
      </c>
      <c r="E174" s="26">
        <f>E140</f>
        <v>42000</v>
      </c>
      <c r="F174" s="26">
        <f>F140</f>
        <v>42000</v>
      </c>
      <c r="G174" s="26">
        <f>G140</f>
        <v>168000</v>
      </c>
    </row>
    <row r="175" spans="2:7" x14ac:dyDescent="0.3">
      <c r="B175" s="1" t="s">
        <v>163</v>
      </c>
      <c r="C175" s="26">
        <f>C153+C154</f>
        <v>77000</v>
      </c>
      <c r="D175" s="26">
        <f>D153+D127+D154</f>
        <v>97000</v>
      </c>
      <c r="E175" s="26">
        <f>E153+E127+E154</f>
        <v>97000</v>
      </c>
      <c r="F175" s="26">
        <f>F153+F127+F154</f>
        <v>97000</v>
      </c>
      <c r="G175" s="26">
        <f>G153+G127+G154</f>
        <v>388000</v>
      </c>
    </row>
    <row r="176" spans="2:7" x14ac:dyDescent="0.3">
      <c r="B176" s="1" t="s">
        <v>164</v>
      </c>
      <c r="C176" s="26">
        <f>C167-C168</f>
        <v>-2085</v>
      </c>
      <c r="D176" s="26">
        <f t="shared" ref="D176:G176" si="42">D167-D168</f>
        <v>277865</v>
      </c>
      <c r="E176" s="26">
        <f t="shared" si="42"/>
        <v>271940</v>
      </c>
      <c r="F176" s="26">
        <f t="shared" si="42"/>
        <v>-122785</v>
      </c>
      <c r="G176" s="26">
        <f t="shared" si="42"/>
        <v>404935</v>
      </c>
    </row>
    <row r="177" spans="2:7" x14ac:dyDescent="0.3">
      <c r="B177" s="26" t="s">
        <v>165</v>
      </c>
      <c r="C177" s="26"/>
      <c r="D177" s="26"/>
      <c r="E177" s="26"/>
      <c r="F177" s="26"/>
      <c r="G177" s="26"/>
    </row>
    <row r="178" spans="2:7" x14ac:dyDescent="0.3">
      <c r="B178" s="26" t="s">
        <v>168</v>
      </c>
      <c r="C178" s="26"/>
      <c r="D178" s="26"/>
      <c r="E178" s="26"/>
      <c r="F178" s="26"/>
      <c r="G178" s="26"/>
    </row>
    <row r="179" spans="2:7" x14ac:dyDescent="0.3">
      <c r="B179" s="26" t="s">
        <v>166</v>
      </c>
      <c r="C179" s="26"/>
      <c r="D179" s="26"/>
      <c r="E179" s="26"/>
      <c r="F179" s="26"/>
      <c r="G179" s="26"/>
    </row>
    <row r="180" spans="2:7" x14ac:dyDescent="0.3">
      <c r="B180" s="26" t="s">
        <v>167</v>
      </c>
      <c r="C180" s="26"/>
      <c r="D180" s="26"/>
      <c r="E180" s="26"/>
      <c r="F180" s="26"/>
      <c r="G180" s="26"/>
    </row>
    <row r="181" spans="2:7" x14ac:dyDescent="0.3">
      <c r="B181" s="26" t="s">
        <v>166</v>
      </c>
      <c r="C181" s="26"/>
      <c r="D181" s="26"/>
      <c r="E181" s="26"/>
      <c r="F181" s="26"/>
      <c r="G181" s="26"/>
    </row>
    <row r="182" spans="2:7" x14ac:dyDescent="0.3">
      <c r="B182" s="26" t="s">
        <v>170</v>
      </c>
      <c r="C182" s="26"/>
      <c r="D182" s="26"/>
      <c r="E182" s="26"/>
      <c r="F182" s="26"/>
      <c r="G182" s="26"/>
    </row>
    <row r="183" spans="2:7" x14ac:dyDescent="0.3">
      <c r="B183" s="26" t="s">
        <v>171</v>
      </c>
      <c r="C183" s="26"/>
      <c r="D183" s="26"/>
      <c r="E183" s="26"/>
      <c r="F183" s="26"/>
      <c r="G183" s="26"/>
    </row>
    <row r="184" spans="2:7" x14ac:dyDescent="0.3">
      <c r="B184" s="26" t="s">
        <v>168</v>
      </c>
      <c r="C184" s="26"/>
      <c r="D184" s="26"/>
      <c r="E184" s="26"/>
      <c r="F184" s="26"/>
      <c r="G184" s="26"/>
    </row>
    <row r="185" spans="2:7" x14ac:dyDescent="0.3">
      <c r="B185" s="26" t="s">
        <v>166</v>
      </c>
      <c r="C185" s="26"/>
      <c r="D185" s="26"/>
      <c r="E185" s="26"/>
      <c r="F185" s="26"/>
      <c r="G185" s="26"/>
    </row>
    <row r="186" spans="2:7" x14ac:dyDescent="0.3">
      <c r="B186" s="26" t="s">
        <v>167</v>
      </c>
      <c r="C186" s="26"/>
      <c r="D186" s="26"/>
      <c r="E186" s="26"/>
      <c r="F186" s="26"/>
      <c r="G186" s="26"/>
    </row>
    <row r="187" spans="2:7" x14ac:dyDescent="0.3">
      <c r="B187" s="26" t="s">
        <v>166</v>
      </c>
      <c r="C187" s="26"/>
      <c r="D187" s="26"/>
      <c r="E187" s="26"/>
      <c r="F187" s="26"/>
      <c r="G187" s="26"/>
    </row>
    <row r="188" spans="2:7" x14ac:dyDescent="0.3">
      <c r="B188" s="26" t="s">
        <v>172</v>
      </c>
      <c r="C188" s="26"/>
      <c r="D188" s="26"/>
      <c r="E188" s="26"/>
      <c r="F188" s="26"/>
      <c r="G188" s="26"/>
    </row>
    <row r="189" spans="2:7" x14ac:dyDescent="0.3">
      <c r="B189" s="26" t="s">
        <v>175</v>
      </c>
      <c r="C189" s="26">
        <f>C176</f>
        <v>-2085</v>
      </c>
      <c r="D189" s="26">
        <f t="shared" ref="D189:F189" si="43">D176</f>
        <v>277865</v>
      </c>
      <c r="E189" s="26">
        <f t="shared" si="43"/>
        <v>271940</v>
      </c>
      <c r="F189" s="26">
        <f t="shared" si="43"/>
        <v>-122785</v>
      </c>
      <c r="G189" s="26">
        <f>G176</f>
        <v>404935</v>
      </c>
    </row>
    <row r="190" spans="2:7" x14ac:dyDescent="0.3">
      <c r="B190" s="26" t="s">
        <v>173</v>
      </c>
      <c r="C190" s="29">
        <v>200000</v>
      </c>
      <c r="D190" s="26">
        <f>C191</f>
        <v>197915</v>
      </c>
      <c r="E190" s="26">
        <f t="shared" ref="E190:F190" si="44">D191</f>
        <v>475780</v>
      </c>
      <c r="F190" s="26">
        <f t="shared" si="44"/>
        <v>747720</v>
      </c>
      <c r="G190" s="26">
        <v>200000</v>
      </c>
    </row>
    <row r="191" spans="2:7" x14ac:dyDescent="0.3">
      <c r="B191" s="26" t="s">
        <v>174</v>
      </c>
      <c r="C191" s="26">
        <f>C190+C189</f>
        <v>197915</v>
      </c>
      <c r="D191" s="26">
        <f>D190+D189</f>
        <v>475780</v>
      </c>
      <c r="E191" s="26">
        <f t="shared" ref="E191" si="45">E190+E189</f>
        <v>747720</v>
      </c>
      <c r="F191" s="26">
        <f>F190+F189</f>
        <v>624935</v>
      </c>
      <c r="G191" s="26">
        <f>F191</f>
        <v>624935</v>
      </c>
    </row>
  </sheetData>
  <mergeCells count="12">
    <mergeCell ref="C149:F149"/>
    <mergeCell ref="C162:F162"/>
    <mergeCell ref="C83:F83"/>
    <mergeCell ref="C96:F96"/>
    <mergeCell ref="C110:F110"/>
    <mergeCell ref="C123:F123"/>
    <mergeCell ref="C136:F136"/>
    <mergeCell ref="C4:F4"/>
    <mergeCell ref="C21:F21"/>
    <mergeCell ref="C34:F34"/>
    <mergeCell ref="C54:F54"/>
    <mergeCell ref="C71:F7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opLeftCell="A10" workbookViewId="0">
      <selection activeCell="B44" sqref="B44"/>
    </sheetView>
  </sheetViews>
  <sheetFormatPr defaultRowHeight="14.4" x14ac:dyDescent="0.3"/>
  <cols>
    <col min="1" max="1" width="14.33203125" style="2" customWidth="1"/>
    <col min="2" max="2" width="42.88671875" style="2" customWidth="1"/>
    <col min="3" max="3" width="9" style="2" customWidth="1"/>
    <col min="4" max="4" width="9.44140625" style="2" customWidth="1"/>
    <col min="5" max="5" width="13.44140625" style="2" customWidth="1"/>
    <col min="6" max="6" width="37.109375" style="2" customWidth="1"/>
  </cols>
  <sheetData>
    <row r="2" spans="1:6" s="4" customFormat="1" ht="30" customHeight="1" x14ac:dyDescent="0.3">
      <c r="A2" s="3" t="s">
        <v>27</v>
      </c>
      <c r="B2" s="3" t="s">
        <v>0</v>
      </c>
      <c r="C2" s="3" t="s">
        <v>4</v>
      </c>
      <c r="D2" s="3" t="s">
        <v>11</v>
      </c>
      <c r="E2" s="3" t="s">
        <v>1</v>
      </c>
      <c r="F2" s="33" t="s">
        <v>10</v>
      </c>
    </row>
    <row r="3" spans="1:6" ht="15.75" customHeight="1" x14ac:dyDescent="0.3">
      <c r="A3" s="1" t="s">
        <v>2</v>
      </c>
      <c r="B3" s="1" t="s">
        <v>9</v>
      </c>
      <c r="C3" s="1" t="s">
        <v>7</v>
      </c>
      <c r="D3" s="1" t="s">
        <v>5</v>
      </c>
      <c r="E3" s="1">
        <v>150</v>
      </c>
      <c r="F3" s="1"/>
    </row>
    <row r="4" spans="1:6" ht="15" customHeight="1" x14ac:dyDescent="0.3">
      <c r="A4" s="1" t="s">
        <v>3</v>
      </c>
      <c r="B4" s="1" t="s">
        <v>9</v>
      </c>
      <c r="C4" s="1" t="s">
        <v>7</v>
      </c>
      <c r="D4" s="1" t="s">
        <v>5</v>
      </c>
      <c r="E4" s="1">
        <v>380</v>
      </c>
      <c r="F4" s="1"/>
    </row>
    <row r="5" spans="1:6" x14ac:dyDescent="0.3">
      <c r="A5" s="1" t="s">
        <v>2</v>
      </c>
      <c r="B5" s="1" t="s">
        <v>6</v>
      </c>
      <c r="C5" s="1" t="s">
        <v>26</v>
      </c>
      <c r="D5" s="1" t="s">
        <v>8</v>
      </c>
      <c r="E5" s="1">
        <v>5000</v>
      </c>
      <c r="F5" s="1"/>
    </row>
    <row r="6" spans="1:6" x14ac:dyDescent="0.3">
      <c r="A6" s="1" t="s">
        <v>3</v>
      </c>
      <c r="B6" s="1" t="s">
        <v>6</v>
      </c>
      <c r="C6" s="1" t="s">
        <v>26</v>
      </c>
      <c r="D6" s="1" t="s">
        <v>8</v>
      </c>
      <c r="E6" s="1">
        <v>4500</v>
      </c>
      <c r="F6" s="1"/>
    </row>
    <row r="7" spans="1:6" ht="31.5" customHeight="1" x14ac:dyDescent="0.3">
      <c r="A7" s="1" t="s">
        <v>2</v>
      </c>
      <c r="B7" s="1" t="s">
        <v>33</v>
      </c>
      <c r="C7" s="1"/>
      <c r="D7" s="1"/>
      <c r="E7" s="1">
        <v>50</v>
      </c>
      <c r="F7" s="1" t="s">
        <v>68</v>
      </c>
    </row>
    <row r="8" spans="1:6" ht="47.25" customHeight="1" x14ac:dyDescent="0.3">
      <c r="A8" s="1" t="s">
        <v>3</v>
      </c>
      <c r="B8" s="1" t="s">
        <v>33</v>
      </c>
      <c r="C8" s="1"/>
      <c r="D8" s="1"/>
      <c r="E8" s="1">
        <v>50</v>
      </c>
      <c r="F8" s="1" t="s">
        <v>68</v>
      </c>
    </row>
    <row r="9" spans="1:6" ht="39" customHeight="1" x14ac:dyDescent="0.3">
      <c r="A9" s="1" t="s">
        <v>2</v>
      </c>
      <c r="B9" s="1" t="s">
        <v>84</v>
      </c>
      <c r="C9" s="1"/>
      <c r="D9" s="1" t="s">
        <v>86</v>
      </c>
      <c r="E9" s="1">
        <v>250</v>
      </c>
      <c r="F9" s="1"/>
    </row>
    <row r="10" spans="1:6" ht="39" customHeight="1" x14ac:dyDescent="0.3">
      <c r="A10" s="1" t="s">
        <v>3</v>
      </c>
      <c r="B10" s="7" t="s">
        <v>85</v>
      </c>
      <c r="C10" s="1"/>
      <c r="D10" s="1" t="s">
        <v>86</v>
      </c>
      <c r="E10" s="1">
        <v>10</v>
      </c>
      <c r="F10" s="1"/>
    </row>
    <row r="11" spans="1:6" ht="43.2" x14ac:dyDescent="0.3">
      <c r="A11" s="1" t="s">
        <v>2</v>
      </c>
      <c r="B11" s="1" t="s">
        <v>39</v>
      </c>
      <c r="C11" s="1"/>
      <c r="D11" s="1" t="s">
        <v>38</v>
      </c>
      <c r="E11" s="1">
        <v>40</v>
      </c>
      <c r="F11" s="1" t="s">
        <v>203</v>
      </c>
    </row>
    <row r="12" spans="1:6" ht="43.8" thickBot="1" x14ac:dyDescent="0.35">
      <c r="A12" s="1" t="s">
        <v>3</v>
      </c>
      <c r="B12" s="7" t="s">
        <v>40</v>
      </c>
      <c r="C12" s="7"/>
      <c r="D12" s="7" t="s">
        <v>38</v>
      </c>
      <c r="E12" s="7">
        <v>10</v>
      </c>
      <c r="F12" s="1" t="s">
        <v>31</v>
      </c>
    </row>
    <row r="13" spans="1:6" x14ac:dyDescent="0.3">
      <c r="A13" s="5" t="s">
        <v>2</v>
      </c>
      <c r="B13" s="8" t="s">
        <v>12</v>
      </c>
      <c r="C13" s="9"/>
      <c r="D13" s="9"/>
      <c r="E13" s="10"/>
      <c r="F13" s="6"/>
    </row>
    <row r="14" spans="1:6" ht="28.8" x14ac:dyDescent="0.3">
      <c r="A14" s="5"/>
      <c r="B14" s="11" t="s">
        <v>18</v>
      </c>
      <c r="C14" s="12" t="s">
        <v>19</v>
      </c>
      <c r="D14" s="12" t="s">
        <v>20</v>
      </c>
      <c r="E14" s="13" t="s">
        <v>21</v>
      </c>
      <c r="F14" s="6"/>
    </row>
    <row r="15" spans="1:6" x14ac:dyDescent="0.3">
      <c r="A15" s="5"/>
      <c r="B15" s="11" t="s">
        <v>13</v>
      </c>
      <c r="C15" s="12" t="s">
        <v>14</v>
      </c>
      <c r="D15" s="12" t="s">
        <v>97</v>
      </c>
      <c r="E15" s="13">
        <v>8</v>
      </c>
      <c r="F15" s="6"/>
    </row>
    <row r="16" spans="1:6" ht="15" thickBot="1" x14ac:dyDescent="0.35">
      <c r="A16" s="5"/>
      <c r="B16" s="14" t="s">
        <v>15</v>
      </c>
      <c r="C16" s="15" t="s">
        <v>16</v>
      </c>
      <c r="D16" s="15" t="s">
        <v>17</v>
      </c>
      <c r="E16" s="16">
        <v>10</v>
      </c>
      <c r="F16" s="6"/>
    </row>
    <row r="17" spans="1:6" x14ac:dyDescent="0.3">
      <c r="A17" s="5" t="s">
        <v>3</v>
      </c>
      <c r="B17" s="17" t="s">
        <v>22</v>
      </c>
      <c r="C17" s="18"/>
      <c r="D17" s="18"/>
      <c r="E17" s="19"/>
      <c r="F17" s="6"/>
    </row>
    <row r="18" spans="1:6" ht="28.8" x14ac:dyDescent="0.3">
      <c r="A18" s="5"/>
      <c r="B18" s="20" t="s">
        <v>18</v>
      </c>
      <c r="C18" s="21" t="s">
        <v>19</v>
      </c>
      <c r="D18" s="21" t="s">
        <v>20</v>
      </c>
      <c r="E18" s="22" t="s">
        <v>21</v>
      </c>
      <c r="F18" s="6"/>
    </row>
    <row r="19" spans="1:6" x14ac:dyDescent="0.3">
      <c r="A19" s="5"/>
      <c r="B19" s="20" t="s">
        <v>13</v>
      </c>
      <c r="C19" s="21" t="s">
        <v>14</v>
      </c>
      <c r="D19" s="21" t="s">
        <v>97</v>
      </c>
      <c r="E19" s="22">
        <v>5</v>
      </c>
      <c r="F19" s="6"/>
    </row>
    <row r="20" spans="1:6" ht="15" thickBot="1" x14ac:dyDescent="0.35">
      <c r="A20" s="5"/>
      <c r="B20" s="23" t="s">
        <v>15</v>
      </c>
      <c r="C20" s="24" t="s">
        <v>16</v>
      </c>
      <c r="D20" s="24" t="s">
        <v>17</v>
      </c>
      <c r="E20" s="25">
        <v>2</v>
      </c>
      <c r="F20" s="6"/>
    </row>
    <row r="21" spans="1:6" x14ac:dyDescent="0.3">
      <c r="A21" s="1" t="s">
        <v>23</v>
      </c>
      <c r="B21" s="1" t="s">
        <v>24</v>
      </c>
      <c r="C21" s="1" t="s">
        <v>25</v>
      </c>
      <c r="D21" s="1" t="s">
        <v>8</v>
      </c>
      <c r="E21" s="1">
        <v>100</v>
      </c>
      <c r="F21" s="1"/>
    </row>
    <row r="22" spans="1:6" x14ac:dyDescent="0.3">
      <c r="A22" s="1" t="s">
        <v>28</v>
      </c>
      <c r="B22" s="1" t="s">
        <v>29</v>
      </c>
      <c r="C22" s="1" t="s">
        <v>30</v>
      </c>
      <c r="D22" s="1" t="s">
        <v>8</v>
      </c>
      <c r="E22" s="1">
        <v>120</v>
      </c>
      <c r="F22" s="1"/>
    </row>
    <row r="23" spans="1:6" x14ac:dyDescent="0.3">
      <c r="A23" s="1"/>
      <c r="B23" s="1"/>
      <c r="C23" s="1"/>
      <c r="D23" s="1"/>
      <c r="E23" s="1"/>
      <c r="F23" s="1"/>
    </row>
    <row r="24" spans="1:6" ht="43.2" x14ac:dyDescent="0.3">
      <c r="A24" s="1" t="s">
        <v>23</v>
      </c>
      <c r="B24" s="1" t="s">
        <v>34</v>
      </c>
      <c r="C24" s="1"/>
      <c r="D24" s="1" t="s">
        <v>38</v>
      </c>
      <c r="E24" s="1">
        <v>10</v>
      </c>
      <c r="F24" s="1" t="s">
        <v>32</v>
      </c>
    </row>
    <row r="25" spans="1:6" ht="43.2" x14ac:dyDescent="0.3">
      <c r="A25" s="1" t="s">
        <v>23</v>
      </c>
      <c r="B25" s="1" t="s">
        <v>35</v>
      </c>
      <c r="C25" s="1"/>
      <c r="D25" s="1" t="s">
        <v>38</v>
      </c>
      <c r="E25" s="1">
        <v>90</v>
      </c>
      <c r="F25" s="1" t="s">
        <v>204</v>
      </c>
    </row>
    <row r="26" spans="1:6" x14ac:dyDescent="0.3">
      <c r="A26" s="1"/>
      <c r="B26" s="1" t="s">
        <v>37</v>
      </c>
      <c r="C26" s="1"/>
      <c r="D26" s="1" t="s">
        <v>38</v>
      </c>
      <c r="E26" s="1">
        <v>35</v>
      </c>
      <c r="F26" s="1"/>
    </row>
    <row r="27" spans="1:6" x14ac:dyDescent="0.3">
      <c r="A27" s="1"/>
      <c r="B27" s="1" t="s">
        <v>41</v>
      </c>
      <c r="C27" s="1"/>
      <c r="D27" s="1" t="s">
        <v>8</v>
      </c>
      <c r="E27" s="1">
        <v>35000</v>
      </c>
      <c r="F27" s="1"/>
    </row>
    <row r="28" spans="1:6" x14ac:dyDescent="0.3">
      <c r="A28" s="1"/>
      <c r="B28" s="1" t="s">
        <v>42</v>
      </c>
      <c r="C28" s="1"/>
      <c r="D28" s="1" t="s">
        <v>8</v>
      </c>
      <c r="E28" s="1">
        <v>42000</v>
      </c>
      <c r="F28" s="1"/>
    </row>
    <row r="29" spans="1:6" ht="28.8" x14ac:dyDescent="0.3">
      <c r="A29" s="1"/>
      <c r="B29" s="1" t="s">
        <v>43</v>
      </c>
      <c r="C29" s="1"/>
      <c r="D29" s="1" t="s">
        <v>8</v>
      </c>
      <c r="E29" s="1">
        <v>20000</v>
      </c>
      <c r="F29" s="1"/>
    </row>
    <row r="30" spans="1:6" x14ac:dyDescent="0.3">
      <c r="A30" s="1"/>
      <c r="B30" s="1" t="s">
        <v>44</v>
      </c>
      <c r="C30" s="1"/>
      <c r="D30" s="1" t="s">
        <v>8</v>
      </c>
      <c r="E30" s="1">
        <v>40000</v>
      </c>
      <c r="F30" s="1"/>
    </row>
    <row r="31" spans="1:6" x14ac:dyDescent="0.3">
      <c r="A31" s="1"/>
      <c r="B31" s="1" t="s">
        <v>122</v>
      </c>
      <c r="C31" s="1"/>
      <c r="D31" s="1" t="s">
        <v>8</v>
      </c>
      <c r="E31" s="1">
        <v>65200</v>
      </c>
      <c r="F31" s="1"/>
    </row>
    <row r="32" spans="1:6" x14ac:dyDescent="0.3">
      <c r="A32" s="1"/>
      <c r="B32" s="1" t="s">
        <v>45</v>
      </c>
      <c r="C32" s="1"/>
      <c r="D32" s="1" t="s">
        <v>8</v>
      </c>
      <c r="E32" s="1">
        <v>53000</v>
      </c>
      <c r="F32" s="1"/>
    </row>
    <row r="33" spans="1:6" x14ac:dyDescent="0.3">
      <c r="A33" s="1"/>
      <c r="B33" s="1" t="s">
        <v>46</v>
      </c>
      <c r="C33" s="1"/>
      <c r="D33" s="1" t="s">
        <v>8</v>
      </c>
      <c r="E33" s="1">
        <v>29000</v>
      </c>
      <c r="F33" s="1"/>
    </row>
    <row r="34" spans="1:6" x14ac:dyDescent="0.3">
      <c r="A34" s="1"/>
      <c r="B34" s="1" t="s">
        <v>47</v>
      </c>
      <c r="C34" s="1"/>
      <c r="D34" s="1" t="s">
        <v>8</v>
      </c>
      <c r="E34" s="1">
        <v>24000</v>
      </c>
      <c r="F34" s="1"/>
    </row>
    <row r="35" spans="1:6" x14ac:dyDescent="0.3">
      <c r="A35" s="1"/>
      <c r="B35" s="1" t="s">
        <v>48</v>
      </c>
      <c r="C35" s="1"/>
      <c r="D35" s="1" t="s">
        <v>38</v>
      </c>
      <c r="E35" s="1">
        <v>24</v>
      </c>
      <c r="F35" s="1"/>
    </row>
    <row r="36" spans="1:6" ht="28.8" x14ac:dyDescent="0.3">
      <c r="A36" s="1"/>
      <c r="B36" s="1" t="s">
        <v>76</v>
      </c>
      <c r="C36" s="1"/>
      <c r="D36" s="1" t="s">
        <v>8</v>
      </c>
      <c r="E36" s="1">
        <f>СистемаПоказателей!C173</f>
        <v>0</v>
      </c>
      <c r="F36" s="1"/>
    </row>
    <row r="37" spans="1:6" ht="28.8" x14ac:dyDescent="0.3">
      <c r="A37" s="1"/>
      <c r="B37" s="1" t="s">
        <v>77</v>
      </c>
      <c r="C37" s="1"/>
      <c r="D37" s="1" t="s">
        <v>8</v>
      </c>
      <c r="E37" s="1">
        <f>СистемаПоказателей!D173</f>
        <v>0</v>
      </c>
      <c r="F37" s="1"/>
    </row>
    <row r="38" spans="1:6" x14ac:dyDescent="0.3">
      <c r="A38" s="1"/>
      <c r="B38" s="1" t="s">
        <v>96</v>
      </c>
      <c r="C38" s="1"/>
      <c r="D38" s="1" t="s">
        <v>97</v>
      </c>
      <c r="E38" s="1">
        <v>60</v>
      </c>
      <c r="F38" s="1"/>
    </row>
    <row r="39" spans="1:6" x14ac:dyDescent="0.3">
      <c r="A39" s="1"/>
      <c r="B39" s="1" t="s">
        <v>104</v>
      </c>
      <c r="C39" s="1"/>
      <c r="D39" s="1" t="s">
        <v>8</v>
      </c>
      <c r="E39" s="1">
        <v>5500</v>
      </c>
      <c r="F39" s="1"/>
    </row>
    <row r="40" spans="1:6" x14ac:dyDescent="0.3">
      <c r="A40" s="1"/>
      <c r="B40" s="1" t="s">
        <v>123</v>
      </c>
      <c r="C40" s="1"/>
      <c r="D40" s="1" t="s">
        <v>8</v>
      </c>
      <c r="E40" s="1">
        <v>52000</v>
      </c>
      <c r="F40" s="1"/>
    </row>
    <row r="41" spans="1:6" x14ac:dyDescent="0.3">
      <c r="A41" s="1"/>
      <c r="B41" s="1" t="s">
        <v>200</v>
      </c>
      <c r="C41" s="1"/>
      <c r="D41" s="1" t="s">
        <v>8</v>
      </c>
      <c r="E41" s="1">
        <v>200000</v>
      </c>
      <c r="F41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5"/>
  <sheetViews>
    <sheetView topLeftCell="A197" workbookViewId="0">
      <selection activeCell="B226" sqref="B226"/>
    </sheetView>
  </sheetViews>
  <sheetFormatPr defaultRowHeight="14.4" x14ac:dyDescent="0.3"/>
  <cols>
    <col min="2" max="2" width="49.5546875" customWidth="1"/>
    <col min="3" max="3" width="9.33203125" customWidth="1"/>
    <col min="4" max="4" width="9.6640625" customWidth="1"/>
    <col min="5" max="5" width="8.5546875" customWidth="1"/>
    <col min="6" max="7" width="9" customWidth="1"/>
    <col min="8" max="8" width="8.88671875" customWidth="1"/>
    <col min="10" max="10" width="9.109375" customWidth="1"/>
    <col min="11" max="11" width="8.33203125" customWidth="1"/>
    <col min="13" max="14" width="9.109375" customWidth="1"/>
    <col min="16" max="17" width="9.109375" customWidth="1"/>
  </cols>
  <sheetData>
    <row r="2" spans="2:17" x14ac:dyDescent="0.3">
      <c r="B2" s="26" t="s">
        <v>49</v>
      </c>
      <c r="C2" s="26">
        <v>1</v>
      </c>
    </row>
    <row r="4" spans="2:17" x14ac:dyDescent="0.3">
      <c r="B4" s="26"/>
      <c r="C4" s="26"/>
      <c r="D4" s="26"/>
      <c r="E4" s="26" t="s">
        <v>50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2:17" x14ac:dyDescent="0.3">
      <c r="B5" s="26"/>
      <c r="C5" s="26">
        <v>1</v>
      </c>
      <c r="D5" s="26">
        <v>1</v>
      </c>
      <c r="E5" s="26">
        <v>1</v>
      </c>
      <c r="F5" s="26">
        <v>2</v>
      </c>
      <c r="G5" s="26">
        <v>2</v>
      </c>
      <c r="H5" s="26">
        <v>2</v>
      </c>
      <c r="I5" s="26">
        <v>3</v>
      </c>
      <c r="J5" s="26">
        <v>3</v>
      </c>
      <c r="K5" s="26">
        <v>3</v>
      </c>
      <c r="L5" s="26">
        <v>4</v>
      </c>
      <c r="M5" s="26">
        <v>4</v>
      </c>
      <c r="N5" s="26">
        <v>4</v>
      </c>
      <c r="O5" s="26" t="s">
        <v>54</v>
      </c>
      <c r="P5" s="26" t="s">
        <v>54</v>
      </c>
      <c r="Q5" s="26" t="s">
        <v>54</v>
      </c>
    </row>
    <row r="6" spans="2:17" x14ac:dyDescent="0.3">
      <c r="B6" s="26" t="s">
        <v>0</v>
      </c>
      <c r="C6" s="26" t="s">
        <v>51</v>
      </c>
      <c r="D6" s="26" t="s">
        <v>52</v>
      </c>
      <c r="E6" s="26" t="s">
        <v>53</v>
      </c>
      <c r="F6" s="26" t="s">
        <v>51</v>
      </c>
      <c r="G6" s="26" t="s">
        <v>52</v>
      </c>
      <c r="H6" s="26" t="s">
        <v>53</v>
      </c>
      <c r="I6" s="26" t="s">
        <v>51</v>
      </c>
      <c r="J6" s="26" t="s">
        <v>52</v>
      </c>
      <c r="K6" s="26" t="s">
        <v>53</v>
      </c>
      <c r="L6" s="26" t="s">
        <v>51</v>
      </c>
      <c r="M6" s="26" t="s">
        <v>52</v>
      </c>
      <c r="N6" s="26" t="s">
        <v>53</v>
      </c>
      <c r="O6" s="26" t="s">
        <v>51</v>
      </c>
      <c r="P6" s="26" t="s">
        <v>52</v>
      </c>
      <c r="Q6" s="26" t="s">
        <v>53</v>
      </c>
    </row>
    <row r="7" spans="2:17" x14ac:dyDescent="0.3">
      <c r="B7" s="26" t="s">
        <v>55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2:17" x14ac:dyDescent="0.3">
      <c r="B8" s="26" t="s">
        <v>56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2:17" x14ac:dyDescent="0.3">
      <c r="B9" s="26" t="s">
        <v>57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2:17" x14ac:dyDescent="0.3">
      <c r="B10" s="26" t="s">
        <v>58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2:17" x14ac:dyDescent="0.3">
      <c r="B11" s="26" t="s">
        <v>59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2:17" x14ac:dyDescent="0.3">
      <c r="B12" s="26" t="s">
        <v>60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2:17" x14ac:dyDescent="0.3">
      <c r="B13" s="26" t="s">
        <v>61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17" x14ac:dyDescent="0.3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2:17" x14ac:dyDescent="0.3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2:17" x14ac:dyDescent="0.3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9" spans="2:17" x14ac:dyDescent="0.3">
      <c r="B19" t="s">
        <v>62</v>
      </c>
      <c r="C19">
        <v>2</v>
      </c>
    </row>
    <row r="21" spans="2:17" x14ac:dyDescent="0.3">
      <c r="B21" s="26"/>
      <c r="C21" s="26"/>
      <c r="D21" s="26"/>
      <c r="E21" s="26" t="s">
        <v>50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2:17" x14ac:dyDescent="0.3">
      <c r="B22" s="26"/>
      <c r="C22" s="26">
        <v>1</v>
      </c>
      <c r="D22" s="26">
        <v>1</v>
      </c>
      <c r="E22" s="26">
        <v>1</v>
      </c>
      <c r="F22" s="26">
        <v>2</v>
      </c>
      <c r="G22" s="26">
        <v>2</v>
      </c>
      <c r="H22" s="26">
        <v>2</v>
      </c>
      <c r="I22" s="26">
        <v>3</v>
      </c>
      <c r="J22" s="26">
        <v>3</v>
      </c>
      <c r="K22" s="26">
        <v>3</v>
      </c>
      <c r="L22" s="26">
        <v>4</v>
      </c>
      <c r="M22" s="26">
        <v>4</v>
      </c>
      <c r="N22" s="26">
        <v>4</v>
      </c>
      <c r="O22" s="26" t="s">
        <v>54</v>
      </c>
      <c r="P22" s="26" t="s">
        <v>54</v>
      </c>
      <c r="Q22" s="26" t="s">
        <v>54</v>
      </c>
    </row>
    <row r="23" spans="2:17" x14ac:dyDescent="0.3">
      <c r="B23" s="26" t="s">
        <v>0</v>
      </c>
      <c r="C23" s="26" t="s">
        <v>51</v>
      </c>
      <c r="D23" s="26" t="s">
        <v>52</v>
      </c>
      <c r="E23" s="26" t="s">
        <v>53</v>
      </c>
      <c r="F23" s="26" t="s">
        <v>51</v>
      </c>
      <c r="G23" s="26" t="s">
        <v>52</v>
      </c>
      <c r="H23" s="26" t="s">
        <v>53</v>
      </c>
      <c r="I23" s="26" t="s">
        <v>51</v>
      </c>
      <c r="J23" s="26" t="s">
        <v>52</v>
      </c>
      <c r="K23" s="26" t="s">
        <v>53</v>
      </c>
      <c r="L23" s="26" t="s">
        <v>51</v>
      </c>
      <c r="M23" s="26" t="s">
        <v>52</v>
      </c>
      <c r="N23" s="26" t="s">
        <v>53</v>
      </c>
      <c r="O23" s="26" t="s">
        <v>51</v>
      </c>
      <c r="P23" s="26" t="s">
        <v>52</v>
      </c>
      <c r="Q23" s="26" t="s">
        <v>53</v>
      </c>
    </row>
    <row r="24" spans="2:17" x14ac:dyDescent="0.3">
      <c r="B24" s="26" t="s">
        <v>64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2:17" x14ac:dyDescent="0.3">
      <c r="B25" s="26" t="s">
        <v>65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2:17" x14ac:dyDescent="0.3">
      <c r="B26" s="26" t="s">
        <v>66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2:17" x14ac:dyDescent="0.3">
      <c r="B27" s="26" t="s">
        <v>67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2:17" x14ac:dyDescent="0.3">
      <c r="B28" s="26" t="s">
        <v>63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2:17" x14ac:dyDescent="0.3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2" spans="2:17" x14ac:dyDescent="0.3">
      <c r="B32" t="s">
        <v>69</v>
      </c>
      <c r="C32">
        <v>3</v>
      </c>
    </row>
    <row r="34" spans="2:17" x14ac:dyDescent="0.3">
      <c r="B34" s="26"/>
      <c r="C34" s="26"/>
      <c r="D34" s="26"/>
      <c r="E34" s="26" t="s">
        <v>50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2:17" x14ac:dyDescent="0.3">
      <c r="B35" s="26"/>
      <c r="C35" s="26">
        <v>1</v>
      </c>
      <c r="D35" s="26">
        <v>1</v>
      </c>
      <c r="E35" s="26">
        <v>1</v>
      </c>
      <c r="F35" s="26">
        <v>2</v>
      </c>
      <c r="G35" s="26">
        <v>2</v>
      </c>
      <c r="H35" s="26">
        <v>2</v>
      </c>
      <c r="I35" s="26">
        <v>3</v>
      </c>
      <c r="J35" s="26">
        <v>3</v>
      </c>
      <c r="K35" s="26">
        <v>3</v>
      </c>
      <c r="L35" s="26">
        <v>4</v>
      </c>
      <c r="M35" s="26">
        <v>4</v>
      </c>
      <c r="N35" s="26">
        <v>4</v>
      </c>
      <c r="O35" s="26" t="s">
        <v>54</v>
      </c>
      <c r="P35" s="26" t="s">
        <v>54</v>
      </c>
      <c r="Q35" s="26" t="s">
        <v>54</v>
      </c>
    </row>
    <row r="36" spans="2:17" x14ac:dyDescent="0.3">
      <c r="B36" s="26" t="s">
        <v>0</v>
      </c>
      <c r="C36" s="26" t="s">
        <v>51</v>
      </c>
      <c r="D36" s="26" t="s">
        <v>52</v>
      </c>
      <c r="E36" s="26" t="s">
        <v>53</v>
      </c>
      <c r="F36" s="26" t="s">
        <v>51</v>
      </c>
      <c r="G36" s="26" t="s">
        <v>52</v>
      </c>
      <c r="H36" s="26" t="s">
        <v>53</v>
      </c>
      <c r="I36" s="26" t="s">
        <v>51</v>
      </c>
      <c r="J36" s="26" t="s">
        <v>52</v>
      </c>
      <c r="K36" s="26" t="s">
        <v>53</v>
      </c>
      <c r="L36" s="26" t="s">
        <v>51</v>
      </c>
      <c r="M36" s="26" t="s">
        <v>52</v>
      </c>
      <c r="N36" s="26" t="s">
        <v>53</v>
      </c>
      <c r="O36" s="26" t="s">
        <v>51</v>
      </c>
      <c r="P36" s="26" t="s">
        <v>52</v>
      </c>
      <c r="Q36" s="26" t="s">
        <v>53</v>
      </c>
    </row>
    <row r="37" spans="2:17" x14ac:dyDescent="0.3">
      <c r="B37" s="26" t="s">
        <v>70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2:17" x14ac:dyDescent="0.3">
      <c r="B38" s="26" t="s">
        <v>71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2:17" x14ac:dyDescent="0.3">
      <c r="B39" s="26" t="s">
        <v>72</v>
      </c>
      <c r="C39" s="2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2:17" x14ac:dyDescent="0.3">
      <c r="B40" s="26" t="s">
        <v>73</v>
      </c>
      <c r="C40" s="2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2:17" x14ac:dyDescent="0.3">
      <c r="B41" s="26" t="s">
        <v>74</v>
      </c>
      <c r="C41" s="26"/>
      <c r="D41" s="26"/>
      <c r="E41" s="26"/>
      <c r="F41" s="26"/>
      <c r="G41" s="26"/>
      <c r="H41" s="26"/>
      <c r="I41" s="26"/>
      <c r="J41" s="26"/>
      <c r="K41" s="26"/>
      <c r="L41" s="29"/>
      <c r="M41" s="26"/>
      <c r="N41" s="26"/>
      <c r="O41" s="26"/>
      <c r="P41" s="26"/>
      <c r="Q41" s="26"/>
    </row>
    <row r="42" spans="2:17" x14ac:dyDescent="0.3">
      <c r="B42" s="26" t="s">
        <v>75</v>
      </c>
      <c r="C42" s="26"/>
      <c r="D42" s="26"/>
      <c r="E42" s="26"/>
      <c r="F42" s="26"/>
      <c r="G42" s="26"/>
      <c r="H42" s="26"/>
      <c r="I42" s="26"/>
      <c r="J42" s="26"/>
      <c r="K42" s="26"/>
      <c r="L42" s="29"/>
      <c r="M42" s="26"/>
      <c r="N42" s="26"/>
      <c r="O42" s="26"/>
      <c r="P42" s="26"/>
      <c r="Q42" s="26"/>
    </row>
    <row r="43" spans="2:17" x14ac:dyDescent="0.3">
      <c r="B43" s="26" t="s">
        <v>78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2:17" x14ac:dyDescent="0.3">
      <c r="B44" s="26" t="s">
        <v>79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2:17" x14ac:dyDescent="0.3">
      <c r="B45" s="26" t="s">
        <v>80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2:17" x14ac:dyDescent="0.3">
      <c r="B46" s="26" t="s">
        <v>81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2:17" x14ac:dyDescent="0.3">
      <c r="B47" s="26" t="s">
        <v>82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2:17" x14ac:dyDescent="0.3">
      <c r="B48" s="26" t="s">
        <v>83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2:17" x14ac:dyDescent="0.3">
      <c r="B49" s="26" t="s">
        <v>87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2" spans="2:17" x14ac:dyDescent="0.3">
      <c r="B52" t="s">
        <v>88</v>
      </c>
      <c r="C52">
        <v>4</v>
      </c>
    </row>
    <row r="54" spans="2:17" x14ac:dyDescent="0.3">
      <c r="B54" s="26"/>
      <c r="C54" s="26"/>
      <c r="D54" s="26"/>
      <c r="E54" s="26" t="s">
        <v>50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2:17" x14ac:dyDescent="0.3">
      <c r="B55" s="26"/>
      <c r="C55" s="26">
        <v>1</v>
      </c>
      <c r="D55" s="26">
        <v>1</v>
      </c>
      <c r="E55" s="26">
        <v>1</v>
      </c>
      <c r="F55" s="26">
        <v>2</v>
      </c>
      <c r="G55" s="26">
        <v>2</v>
      </c>
      <c r="H55" s="26">
        <v>2</v>
      </c>
      <c r="I55" s="26">
        <v>3</v>
      </c>
      <c r="J55" s="26">
        <v>3</v>
      </c>
      <c r="K55" s="26">
        <v>3</v>
      </c>
      <c r="L55" s="26">
        <v>4</v>
      </c>
      <c r="M55" s="26">
        <v>4</v>
      </c>
      <c r="N55" s="26">
        <v>4</v>
      </c>
      <c r="O55" s="26" t="s">
        <v>54</v>
      </c>
      <c r="P55" s="26" t="s">
        <v>54</v>
      </c>
      <c r="Q55" s="26" t="s">
        <v>54</v>
      </c>
    </row>
    <row r="56" spans="2:17" x14ac:dyDescent="0.3">
      <c r="B56" s="26" t="s">
        <v>0</v>
      </c>
      <c r="C56" s="26" t="s">
        <v>51</v>
      </c>
      <c r="D56" s="26" t="s">
        <v>52</v>
      </c>
      <c r="E56" s="26" t="s">
        <v>53</v>
      </c>
      <c r="F56" s="26" t="s">
        <v>51</v>
      </c>
      <c r="G56" s="26" t="s">
        <v>52</v>
      </c>
      <c r="H56" s="26" t="s">
        <v>53</v>
      </c>
      <c r="I56" s="26" t="s">
        <v>51</v>
      </c>
      <c r="J56" s="26" t="s">
        <v>52</v>
      </c>
      <c r="K56" s="26" t="s">
        <v>53</v>
      </c>
      <c r="L56" s="26" t="s">
        <v>51</v>
      </c>
      <c r="M56" s="26" t="s">
        <v>52</v>
      </c>
      <c r="N56" s="26" t="s">
        <v>53</v>
      </c>
      <c r="O56" s="26" t="s">
        <v>51</v>
      </c>
      <c r="P56" s="26" t="s">
        <v>52</v>
      </c>
      <c r="Q56" s="26" t="s">
        <v>53</v>
      </c>
    </row>
    <row r="57" spans="2:17" x14ac:dyDescent="0.3">
      <c r="B57" s="26" t="s">
        <v>78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2:17" x14ac:dyDescent="0.3">
      <c r="B58" s="26" t="s">
        <v>79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2:17" x14ac:dyDescent="0.3">
      <c r="B59" s="26" t="s">
        <v>89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2:17" x14ac:dyDescent="0.3">
      <c r="B60" s="26" t="s">
        <v>90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17" x14ac:dyDescent="0.3">
      <c r="B61" s="26" t="s">
        <v>91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2:17" x14ac:dyDescent="0.3">
      <c r="B62" s="26" t="s">
        <v>92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2:17" x14ac:dyDescent="0.3">
      <c r="B63" s="28" t="s">
        <v>95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</row>
    <row r="64" spans="2:17" x14ac:dyDescent="0.3">
      <c r="B64" s="26" t="s">
        <v>93</v>
      </c>
      <c r="C64" s="29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spans="2:17" x14ac:dyDescent="0.3">
      <c r="B65" s="26" t="s">
        <v>94</v>
      </c>
      <c r="C65" s="26"/>
      <c r="D65" s="26"/>
      <c r="E65" s="26"/>
      <c r="F65" s="26"/>
      <c r="G65" s="26"/>
      <c r="H65" s="26"/>
      <c r="I65" s="26"/>
      <c r="J65" s="26"/>
      <c r="K65" s="26"/>
      <c r="L65" s="29"/>
      <c r="M65" s="26"/>
      <c r="N65" s="26"/>
      <c r="O65" s="26"/>
      <c r="P65" s="26"/>
      <c r="Q65" s="26"/>
    </row>
    <row r="66" spans="2:17" x14ac:dyDescent="0.3">
      <c r="B66" s="28" t="s">
        <v>98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9" spans="2:17" x14ac:dyDescent="0.3">
      <c r="B69" t="s">
        <v>99</v>
      </c>
      <c r="C69">
        <v>5</v>
      </c>
    </row>
    <row r="71" spans="2:17" x14ac:dyDescent="0.3">
      <c r="B71" s="26"/>
      <c r="C71" s="26"/>
      <c r="D71" s="26"/>
      <c r="E71" s="26" t="s">
        <v>50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2:17" x14ac:dyDescent="0.3">
      <c r="B72" s="26"/>
      <c r="C72" s="26">
        <v>1</v>
      </c>
      <c r="D72" s="26">
        <v>1</v>
      </c>
      <c r="E72" s="26">
        <v>1</v>
      </c>
      <c r="F72" s="26">
        <v>2</v>
      </c>
      <c r="G72" s="26">
        <v>2</v>
      </c>
      <c r="H72" s="26">
        <v>2</v>
      </c>
      <c r="I72" s="26">
        <v>3</v>
      </c>
      <c r="J72" s="26">
        <v>3</v>
      </c>
      <c r="K72" s="26">
        <v>3</v>
      </c>
      <c r="L72" s="26">
        <v>4</v>
      </c>
      <c r="M72" s="26">
        <v>4</v>
      </c>
      <c r="N72" s="26">
        <v>4</v>
      </c>
      <c r="O72" s="26" t="s">
        <v>54</v>
      </c>
      <c r="P72" s="26" t="s">
        <v>54</v>
      </c>
      <c r="Q72" s="26" t="s">
        <v>54</v>
      </c>
    </row>
    <row r="73" spans="2:17" x14ac:dyDescent="0.3">
      <c r="B73" s="26" t="s">
        <v>0</v>
      </c>
      <c r="C73" s="26" t="s">
        <v>51</v>
      </c>
      <c r="D73" s="26" t="s">
        <v>52</v>
      </c>
      <c r="E73" s="26" t="s">
        <v>53</v>
      </c>
      <c r="F73" s="26" t="s">
        <v>51</v>
      </c>
      <c r="G73" s="26" t="s">
        <v>52</v>
      </c>
      <c r="H73" s="26" t="s">
        <v>53</v>
      </c>
      <c r="I73" s="26" t="s">
        <v>51</v>
      </c>
      <c r="J73" s="26" t="s">
        <v>52</v>
      </c>
      <c r="K73" s="26" t="s">
        <v>53</v>
      </c>
      <c r="L73" s="26" t="s">
        <v>51</v>
      </c>
      <c r="M73" s="26" t="s">
        <v>52</v>
      </c>
      <c r="N73" s="26" t="s">
        <v>53</v>
      </c>
      <c r="O73" s="26" t="s">
        <v>51</v>
      </c>
      <c r="P73" s="26" t="s">
        <v>52</v>
      </c>
      <c r="Q73" s="26" t="s">
        <v>53</v>
      </c>
    </row>
    <row r="74" spans="2:17" x14ac:dyDescent="0.3">
      <c r="B74" s="26" t="s">
        <v>98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2:17" x14ac:dyDescent="0.3">
      <c r="B75" s="26" t="s">
        <v>100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2:17" x14ac:dyDescent="0.3">
      <c r="B76" s="26" t="s">
        <v>101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2:17" x14ac:dyDescent="0.3">
      <c r="B77" s="26" t="s">
        <v>102</v>
      </c>
      <c r="C77" s="29"/>
      <c r="D77" s="26"/>
      <c r="E77" s="26"/>
      <c r="F77" s="29"/>
      <c r="G77" s="26"/>
      <c r="H77" s="26"/>
      <c r="I77" s="29"/>
      <c r="J77" s="26"/>
      <c r="K77" s="26"/>
      <c r="L77" s="29"/>
      <c r="M77" s="26"/>
      <c r="N77" s="26"/>
      <c r="O77" s="26"/>
      <c r="P77" s="26"/>
      <c r="Q77" s="26"/>
    </row>
    <row r="78" spans="2:17" x14ac:dyDescent="0.3">
      <c r="B78" s="26" t="s">
        <v>103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2:17" x14ac:dyDescent="0.3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2" spans="2:17" x14ac:dyDescent="0.3">
      <c r="B82" s="31" t="s">
        <v>105</v>
      </c>
      <c r="C82" s="31">
        <v>6</v>
      </c>
    </row>
    <row r="83" spans="2:17" ht="43.2" x14ac:dyDescent="0.3">
      <c r="B83" s="30" t="s">
        <v>36</v>
      </c>
    </row>
    <row r="84" spans="2:17" x14ac:dyDescent="0.3">
      <c r="B84" s="26"/>
      <c r="C84" s="26"/>
      <c r="D84" s="26"/>
      <c r="E84" s="26" t="s">
        <v>50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2:17" x14ac:dyDescent="0.3">
      <c r="B85" s="26"/>
      <c r="C85" s="26">
        <v>1</v>
      </c>
      <c r="D85" s="26">
        <v>1</v>
      </c>
      <c r="E85" s="26">
        <v>1</v>
      </c>
      <c r="F85" s="26">
        <v>2</v>
      </c>
      <c r="G85" s="26">
        <v>2</v>
      </c>
      <c r="H85" s="26">
        <v>2</v>
      </c>
      <c r="I85" s="26">
        <v>3</v>
      </c>
      <c r="J85" s="26">
        <v>3</v>
      </c>
      <c r="K85" s="26">
        <v>3</v>
      </c>
      <c r="L85" s="26">
        <v>4</v>
      </c>
      <c r="M85" s="26">
        <v>4</v>
      </c>
      <c r="N85" s="26">
        <v>4</v>
      </c>
      <c r="O85" s="26" t="s">
        <v>54</v>
      </c>
      <c r="P85" s="26" t="s">
        <v>54</v>
      </c>
      <c r="Q85" s="26" t="s">
        <v>54</v>
      </c>
    </row>
    <row r="86" spans="2:17" x14ac:dyDescent="0.3">
      <c r="B86" s="26" t="s">
        <v>0</v>
      </c>
      <c r="C86" s="26" t="s">
        <v>51</v>
      </c>
      <c r="D86" s="26" t="s">
        <v>52</v>
      </c>
      <c r="E86" s="26" t="s">
        <v>53</v>
      </c>
      <c r="F86" s="26" t="s">
        <v>51</v>
      </c>
      <c r="G86" s="26" t="s">
        <v>52</v>
      </c>
      <c r="H86" s="26" t="s">
        <v>53</v>
      </c>
      <c r="I86" s="26" t="s">
        <v>51</v>
      </c>
      <c r="J86" s="26" t="s">
        <v>52</v>
      </c>
      <c r="K86" s="26" t="s">
        <v>53</v>
      </c>
      <c r="L86" s="26" t="s">
        <v>51</v>
      </c>
      <c r="M86" s="26" t="s">
        <v>52</v>
      </c>
      <c r="N86" s="26" t="s">
        <v>53</v>
      </c>
      <c r="O86" s="26" t="s">
        <v>51</v>
      </c>
      <c r="P86" s="26" t="s">
        <v>52</v>
      </c>
      <c r="Q86" s="26" t="s">
        <v>53</v>
      </c>
    </row>
    <row r="87" spans="2:17" x14ac:dyDescent="0.3">
      <c r="B87" s="26" t="s">
        <v>106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2:17" x14ac:dyDescent="0.3">
      <c r="B88" s="26" t="s">
        <v>108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2:17" x14ac:dyDescent="0.3">
      <c r="B89" s="26" t="s">
        <v>109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2:17" x14ac:dyDescent="0.3">
      <c r="B90" s="26" t="s">
        <v>110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2:17" x14ac:dyDescent="0.3">
      <c r="B91" s="26" t="s">
        <v>107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2:17" x14ac:dyDescent="0.3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6" spans="2:17" x14ac:dyDescent="0.3">
      <c r="B96" s="31" t="s">
        <v>111</v>
      </c>
      <c r="C96" s="31">
        <v>7</v>
      </c>
    </row>
    <row r="98" spans="2:17" x14ac:dyDescent="0.3">
      <c r="B98" s="26"/>
      <c r="C98" s="26"/>
      <c r="D98" s="26"/>
      <c r="E98" s="26" t="s">
        <v>50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2:17" x14ac:dyDescent="0.3">
      <c r="B99" s="26"/>
      <c r="C99" s="26">
        <v>1</v>
      </c>
      <c r="D99" s="26">
        <v>1</v>
      </c>
      <c r="E99" s="26">
        <v>1</v>
      </c>
      <c r="F99" s="26">
        <v>2</v>
      </c>
      <c r="G99" s="26">
        <v>2</v>
      </c>
      <c r="H99" s="26">
        <v>2</v>
      </c>
      <c r="I99" s="26">
        <v>3</v>
      </c>
      <c r="J99" s="26">
        <v>3</v>
      </c>
      <c r="K99" s="26">
        <v>3</v>
      </c>
      <c r="L99" s="26">
        <v>4</v>
      </c>
      <c r="M99" s="26">
        <v>4</v>
      </c>
      <c r="N99" s="26">
        <v>4</v>
      </c>
      <c r="O99" s="26" t="s">
        <v>54</v>
      </c>
      <c r="P99" s="26" t="s">
        <v>54</v>
      </c>
      <c r="Q99" s="26" t="s">
        <v>54</v>
      </c>
    </row>
    <row r="100" spans="2:17" x14ac:dyDescent="0.3">
      <c r="B100" s="32" t="s">
        <v>0</v>
      </c>
      <c r="C100" s="26" t="s">
        <v>51</v>
      </c>
      <c r="D100" s="26" t="s">
        <v>52</v>
      </c>
      <c r="E100" s="26" t="s">
        <v>53</v>
      </c>
      <c r="F100" s="26" t="s">
        <v>51</v>
      </c>
      <c r="G100" s="26" t="s">
        <v>52</v>
      </c>
      <c r="H100" s="26" t="s">
        <v>53</v>
      </c>
      <c r="I100" s="26" t="s">
        <v>51</v>
      </c>
      <c r="J100" s="26" t="s">
        <v>52</v>
      </c>
      <c r="K100" s="26" t="s">
        <v>53</v>
      </c>
      <c r="L100" s="26" t="s">
        <v>51</v>
      </c>
      <c r="M100" s="26" t="s">
        <v>52</v>
      </c>
      <c r="N100" s="26" t="s">
        <v>53</v>
      </c>
      <c r="O100" s="26" t="s">
        <v>51</v>
      </c>
      <c r="P100" s="26" t="s">
        <v>52</v>
      </c>
      <c r="Q100" s="26" t="s">
        <v>53</v>
      </c>
    </row>
    <row r="101" spans="2:17" x14ac:dyDescent="0.3">
      <c r="B101" s="26" t="s">
        <v>78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2:17" x14ac:dyDescent="0.3">
      <c r="B102" s="26" t="s">
        <v>79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spans="2:17" x14ac:dyDescent="0.3">
      <c r="B103" s="26" t="s">
        <v>112</v>
      </c>
      <c r="C103" s="29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spans="2:17" x14ac:dyDescent="0.3">
      <c r="B104" s="26" t="s">
        <v>113</v>
      </c>
      <c r="C104" s="29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spans="2:17" x14ac:dyDescent="0.3">
      <c r="B105" s="26" t="s">
        <v>114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2:17" x14ac:dyDescent="0.3">
      <c r="B106" s="26" t="s">
        <v>114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spans="2:17" x14ac:dyDescent="0.3">
      <c r="B107" s="28" t="s">
        <v>115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10" spans="2:17" x14ac:dyDescent="0.3">
      <c r="B110" s="31" t="s">
        <v>116</v>
      </c>
      <c r="C110" s="31">
        <v>8</v>
      </c>
    </row>
    <row r="112" spans="2:17" x14ac:dyDescent="0.3">
      <c r="B112" s="26"/>
      <c r="C112" s="26"/>
      <c r="D112" s="26"/>
      <c r="E112" s="26" t="s">
        <v>50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spans="2:17" x14ac:dyDescent="0.3">
      <c r="B113" s="26"/>
      <c r="C113" s="26">
        <v>1</v>
      </c>
      <c r="D113" s="26">
        <v>1</v>
      </c>
      <c r="E113" s="26">
        <v>1</v>
      </c>
      <c r="F113" s="26">
        <v>2</v>
      </c>
      <c r="G113" s="26">
        <v>2</v>
      </c>
      <c r="H113" s="26">
        <v>2</v>
      </c>
      <c r="I113" s="26">
        <v>3</v>
      </c>
      <c r="J113" s="26">
        <v>3</v>
      </c>
      <c r="K113" s="26">
        <v>3</v>
      </c>
      <c r="L113" s="26">
        <v>4</v>
      </c>
      <c r="M113" s="26">
        <v>4</v>
      </c>
      <c r="N113" s="26">
        <v>4</v>
      </c>
      <c r="O113" s="26" t="s">
        <v>54</v>
      </c>
      <c r="P113" s="26" t="s">
        <v>54</v>
      </c>
      <c r="Q113" s="26" t="s">
        <v>54</v>
      </c>
    </row>
    <row r="114" spans="2:17" x14ac:dyDescent="0.3">
      <c r="B114" s="26" t="s">
        <v>0</v>
      </c>
      <c r="C114" s="26" t="s">
        <v>51</v>
      </c>
      <c r="D114" s="26" t="s">
        <v>52</v>
      </c>
      <c r="E114" s="26" t="s">
        <v>53</v>
      </c>
      <c r="F114" s="26" t="s">
        <v>51</v>
      </c>
      <c r="G114" s="26" t="s">
        <v>52</v>
      </c>
      <c r="H114" s="26" t="s">
        <v>53</v>
      </c>
      <c r="I114" s="26" t="s">
        <v>51</v>
      </c>
      <c r="J114" s="26" t="s">
        <v>52</v>
      </c>
      <c r="K114" s="26" t="s">
        <v>53</v>
      </c>
      <c r="L114" s="26" t="s">
        <v>51</v>
      </c>
      <c r="M114" s="26" t="s">
        <v>52</v>
      </c>
      <c r="N114" s="26" t="s">
        <v>53</v>
      </c>
      <c r="O114" s="26" t="s">
        <v>51</v>
      </c>
      <c r="P114" s="26" t="s">
        <v>52</v>
      </c>
      <c r="Q114" s="26" t="s">
        <v>53</v>
      </c>
    </row>
    <row r="115" spans="2:17" x14ac:dyDescent="0.3">
      <c r="B115" s="28" t="s">
        <v>115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2:17" x14ac:dyDescent="0.3">
      <c r="B116" s="26" t="s">
        <v>117</v>
      </c>
      <c r="C116" s="29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2:17" x14ac:dyDescent="0.3">
      <c r="B117" s="26" t="s">
        <v>118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spans="2:17" x14ac:dyDescent="0.3">
      <c r="B118" s="26" t="s">
        <v>119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spans="2:17" x14ac:dyDescent="0.3">
      <c r="B119" s="26" t="s">
        <v>120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2:17" x14ac:dyDescent="0.3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3" spans="2:17" x14ac:dyDescent="0.3">
      <c r="B123" s="31" t="s">
        <v>121</v>
      </c>
      <c r="C123" s="31">
        <v>9</v>
      </c>
    </row>
    <row r="125" spans="2:17" x14ac:dyDescent="0.3">
      <c r="B125" s="26"/>
      <c r="C125" s="26"/>
      <c r="D125" s="26"/>
      <c r="E125" s="26" t="s">
        <v>50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spans="2:17" x14ac:dyDescent="0.3">
      <c r="B126" s="26"/>
      <c r="C126" s="26">
        <v>1</v>
      </c>
      <c r="D126" s="26">
        <v>1</v>
      </c>
      <c r="E126" s="26">
        <v>1</v>
      </c>
      <c r="F126" s="26">
        <v>2</v>
      </c>
      <c r="G126" s="26">
        <v>2</v>
      </c>
      <c r="H126" s="26">
        <v>2</v>
      </c>
      <c r="I126" s="26">
        <v>3</v>
      </c>
      <c r="J126" s="26">
        <v>3</v>
      </c>
      <c r="K126" s="26">
        <v>3</v>
      </c>
      <c r="L126" s="26">
        <v>4</v>
      </c>
      <c r="M126" s="26">
        <v>4</v>
      </c>
      <c r="N126" s="26">
        <v>4</v>
      </c>
      <c r="O126" s="26" t="s">
        <v>54</v>
      </c>
      <c r="P126" s="26" t="s">
        <v>54</v>
      </c>
      <c r="Q126" s="26" t="s">
        <v>54</v>
      </c>
    </row>
    <row r="127" spans="2:17" x14ac:dyDescent="0.3">
      <c r="B127" s="26" t="s">
        <v>0</v>
      </c>
      <c r="C127" s="26" t="s">
        <v>51</v>
      </c>
      <c r="D127" s="26" t="s">
        <v>52</v>
      </c>
      <c r="E127" s="26" t="s">
        <v>53</v>
      </c>
      <c r="F127" s="26" t="s">
        <v>51</v>
      </c>
      <c r="G127" s="26" t="s">
        <v>52</v>
      </c>
      <c r="H127" s="26" t="s">
        <v>53</v>
      </c>
      <c r="I127" s="26" t="s">
        <v>51</v>
      </c>
      <c r="J127" s="26" t="s">
        <v>52</v>
      </c>
      <c r="K127" s="26" t="s">
        <v>53</v>
      </c>
      <c r="L127" s="26" t="s">
        <v>51</v>
      </c>
      <c r="M127" s="26" t="s">
        <v>52</v>
      </c>
      <c r="N127" s="26" t="s">
        <v>53</v>
      </c>
      <c r="O127" s="26" t="s">
        <v>51</v>
      </c>
      <c r="P127" s="26" t="s">
        <v>52</v>
      </c>
      <c r="Q127" s="26" t="s">
        <v>53</v>
      </c>
    </row>
    <row r="128" spans="2:17" x14ac:dyDescent="0.3">
      <c r="B128" s="1" t="s">
        <v>41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spans="2:17" x14ac:dyDescent="0.3">
      <c r="B129" s="1" t="s">
        <v>43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2:17" x14ac:dyDescent="0.3">
      <c r="B130" s="26" t="s">
        <v>118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2:17" x14ac:dyDescent="0.3">
      <c r="B131" s="26" t="s">
        <v>119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2:17" x14ac:dyDescent="0.3">
      <c r="B132" s="26" t="s">
        <v>124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2:17" x14ac:dyDescent="0.3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6" spans="2:17" x14ac:dyDescent="0.3">
      <c r="B136" s="31" t="s">
        <v>125</v>
      </c>
      <c r="C136" s="31">
        <v>10</v>
      </c>
    </row>
    <row r="138" spans="2:17" x14ac:dyDescent="0.3">
      <c r="B138" s="26"/>
      <c r="C138" s="26"/>
      <c r="D138" s="26"/>
      <c r="E138" s="26" t="s">
        <v>50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2:17" x14ac:dyDescent="0.3">
      <c r="B139" s="26"/>
      <c r="C139" s="26">
        <v>1</v>
      </c>
      <c r="D139" s="26">
        <v>1</v>
      </c>
      <c r="E139" s="26">
        <v>1</v>
      </c>
      <c r="F139" s="26">
        <v>2</v>
      </c>
      <c r="G139" s="26">
        <v>2</v>
      </c>
      <c r="H139" s="26">
        <v>2</v>
      </c>
      <c r="I139" s="26">
        <v>3</v>
      </c>
      <c r="J139" s="26">
        <v>3</v>
      </c>
      <c r="K139" s="26">
        <v>3</v>
      </c>
      <c r="L139" s="26">
        <v>4</v>
      </c>
      <c r="M139" s="26">
        <v>4</v>
      </c>
      <c r="N139" s="26">
        <v>4</v>
      </c>
      <c r="O139" s="26" t="s">
        <v>54</v>
      </c>
      <c r="P139" s="26" t="s">
        <v>54</v>
      </c>
      <c r="Q139" s="26" t="s">
        <v>54</v>
      </c>
    </row>
    <row r="140" spans="2:17" x14ac:dyDescent="0.3">
      <c r="B140" s="26" t="s">
        <v>0</v>
      </c>
      <c r="C140" s="26" t="s">
        <v>51</v>
      </c>
      <c r="D140" s="26" t="s">
        <v>52</v>
      </c>
      <c r="E140" s="26" t="s">
        <v>53</v>
      </c>
      <c r="F140" s="26" t="s">
        <v>51</v>
      </c>
      <c r="G140" s="26" t="s">
        <v>52</v>
      </c>
      <c r="H140" s="26" t="s">
        <v>53</v>
      </c>
      <c r="I140" s="26" t="s">
        <v>51</v>
      </c>
      <c r="J140" s="26" t="s">
        <v>52</v>
      </c>
      <c r="K140" s="26" t="s">
        <v>53</v>
      </c>
      <c r="L140" s="26" t="s">
        <v>51</v>
      </c>
      <c r="M140" s="26" t="s">
        <v>52</v>
      </c>
      <c r="N140" s="26" t="s">
        <v>53</v>
      </c>
      <c r="O140" s="26" t="s">
        <v>51</v>
      </c>
      <c r="P140" s="26" t="s">
        <v>52</v>
      </c>
      <c r="Q140" s="26" t="s">
        <v>53</v>
      </c>
    </row>
    <row r="141" spans="2:17" x14ac:dyDescent="0.3">
      <c r="B141" s="1" t="s">
        <v>44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2:17" x14ac:dyDescent="0.3">
      <c r="B142" s="1" t="s">
        <v>42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2:17" x14ac:dyDescent="0.3">
      <c r="B143" s="26" t="s">
        <v>118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2:17" x14ac:dyDescent="0.3">
      <c r="B144" s="26" t="s">
        <v>119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2:17" x14ac:dyDescent="0.3">
      <c r="B145" s="26" t="s">
        <v>124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2:17" x14ac:dyDescent="0.3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9" spans="2:17" x14ac:dyDescent="0.3">
      <c r="B149" s="31" t="s">
        <v>126</v>
      </c>
      <c r="C149" s="31">
        <v>11</v>
      </c>
    </row>
    <row r="151" spans="2:17" x14ac:dyDescent="0.3">
      <c r="B151" s="26"/>
      <c r="C151" s="26"/>
      <c r="D151" s="26"/>
      <c r="E151" s="26" t="s">
        <v>50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spans="2:17" x14ac:dyDescent="0.3">
      <c r="B152" s="26"/>
      <c r="C152" s="26">
        <v>1</v>
      </c>
      <c r="D152" s="26">
        <v>1</v>
      </c>
      <c r="E152" s="26">
        <v>1</v>
      </c>
      <c r="F152" s="26">
        <v>2</v>
      </c>
      <c r="G152" s="26">
        <v>2</v>
      </c>
      <c r="H152" s="26">
        <v>2</v>
      </c>
      <c r="I152" s="26">
        <v>3</v>
      </c>
      <c r="J152" s="26">
        <v>3</v>
      </c>
      <c r="K152" s="26">
        <v>3</v>
      </c>
      <c r="L152" s="26">
        <v>4</v>
      </c>
      <c r="M152" s="26">
        <v>4</v>
      </c>
      <c r="N152" s="26">
        <v>4</v>
      </c>
      <c r="O152" s="26" t="s">
        <v>54</v>
      </c>
      <c r="P152" s="26" t="s">
        <v>54</v>
      </c>
      <c r="Q152" s="26" t="s">
        <v>54</v>
      </c>
    </row>
    <row r="153" spans="2:17" x14ac:dyDescent="0.3">
      <c r="B153" s="26" t="s">
        <v>0</v>
      </c>
      <c r="C153" s="26" t="s">
        <v>51</v>
      </c>
      <c r="D153" s="26" t="s">
        <v>52</v>
      </c>
      <c r="E153" s="26" t="s">
        <v>53</v>
      </c>
      <c r="F153" s="26" t="s">
        <v>51</v>
      </c>
      <c r="G153" s="26" t="s">
        <v>52</v>
      </c>
      <c r="H153" s="26" t="s">
        <v>53</v>
      </c>
      <c r="I153" s="26" t="s">
        <v>51</v>
      </c>
      <c r="J153" s="26" t="s">
        <v>52</v>
      </c>
      <c r="K153" s="26" t="s">
        <v>53</v>
      </c>
      <c r="L153" s="26" t="s">
        <v>51</v>
      </c>
      <c r="M153" s="26" t="s">
        <v>52</v>
      </c>
      <c r="N153" s="26" t="s">
        <v>53</v>
      </c>
      <c r="O153" s="26" t="s">
        <v>51</v>
      </c>
      <c r="P153" s="26" t="s">
        <v>52</v>
      </c>
      <c r="Q153" s="26" t="s">
        <v>53</v>
      </c>
    </row>
    <row r="154" spans="2:17" x14ac:dyDescent="0.3">
      <c r="B154" s="1" t="s">
        <v>46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spans="2:17" x14ac:dyDescent="0.3">
      <c r="B155" s="1" t="s">
        <v>47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spans="2:17" x14ac:dyDescent="0.3">
      <c r="B156" s="1" t="s">
        <v>45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2:17" x14ac:dyDescent="0.3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spans="2:17" x14ac:dyDescent="0.3">
      <c r="B158" s="26" t="s">
        <v>124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spans="2:17" x14ac:dyDescent="0.3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2" spans="2:17" x14ac:dyDescent="0.3">
      <c r="B162" s="31" t="s">
        <v>127</v>
      </c>
      <c r="C162" s="31">
        <v>12</v>
      </c>
    </row>
    <row r="164" spans="2:17" x14ac:dyDescent="0.3">
      <c r="C164" t="s">
        <v>129</v>
      </c>
    </row>
    <row r="165" spans="2:17" x14ac:dyDescent="0.3">
      <c r="B165" s="26" t="s">
        <v>128</v>
      </c>
      <c r="C165" s="26" t="s">
        <v>130</v>
      </c>
      <c r="D165" s="26" t="s">
        <v>131</v>
      </c>
      <c r="E165" s="26" t="s">
        <v>143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spans="2:17" x14ac:dyDescent="0.3">
      <c r="B166" s="33" t="s">
        <v>132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spans="2:17" x14ac:dyDescent="0.3">
      <c r="B167" s="21" t="s">
        <v>133</v>
      </c>
      <c r="C167" s="27"/>
      <c r="D167" s="27"/>
      <c r="E167" s="27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spans="2:17" x14ac:dyDescent="0.3">
      <c r="B168" s="21" t="s">
        <v>139</v>
      </c>
      <c r="C168" s="27"/>
      <c r="D168" s="27"/>
      <c r="E168" s="27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2:17" x14ac:dyDescent="0.3">
      <c r="B169" s="21" t="s">
        <v>134</v>
      </c>
      <c r="C169" s="27"/>
      <c r="D169" s="27"/>
      <c r="E169" s="27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spans="2:17" x14ac:dyDescent="0.3">
      <c r="B170" s="26" t="s">
        <v>141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spans="2:17" x14ac:dyDescent="0.3">
      <c r="B171" s="26" t="s">
        <v>142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spans="2:17" x14ac:dyDescent="0.3">
      <c r="B172" s="1" t="s">
        <v>144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spans="2:17" x14ac:dyDescent="0.3">
      <c r="B173" s="1" t="s">
        <v>146</v>
      </c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spans="2:17" x14ac:dyDescent="0.3">
      <c r="B174" s="32" t="s">
        <v>135</v>
      </c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2:17" x14ac:dyDescent="0.3">
      <c r="B175" s="27" t="s">
        <v>136</v>
      </c>
      <c r="C175" s="27"/>
      <c r="D175" s="27"/>
      <c r="E175" s="27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spans="2:17" x14ac:dyDescent="0.3">
      <c r="B176" s="27" t="s">
        <v>137</v>
      </c>
      <c r="C176" s="27"/>
      <c r="D176" s="27"/>
      <c r="E176" s="27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spans="2:17" x14ac:dyDescent="0.3">
      <c r="B177" s="27" t="s">
        <v>138</v>
      </c>
      <c r="C177" s="27"/>
      <c r="D177" s="27"/>
      <c r="E177" s="27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9" spans="2:17" x14ac:dyDescent="0.3">
      <c r="B179" s="26" t="s">
        <v>140</v>
      </c>
      <c r="C179" s="26"/>
    </row>
    <row r="180" spans="2:17" x14ac:dyDescent="0.3">
      <c r="B180" s="26" t="s">
        <v>145</v>
      </c>
      <c r="C180" s="26"/>
    </row>
    <row r="183" spans="2:17" x14ac:dyDescent="0.3">
      <c r="B183" t="s">
        <v>147</v>
      </c>
      <c r="C183">
        <v>13</v>
      </c>
    </row>
    <row r="185" spans="2:17" x14ac:dyDescent="0.3">
      <c r="B185" s="26"/>
      <c r="C185" s="26"/>
      <c r="D185" s="26"/>
      <c r="E185" s="26" t="s">
        <v>50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spans="2:17" x14ac:dyDescent="0.3">
      <c r="B186" s="26"/>
      <c r="C186" s="26">
        <v>1</v>
      </c>
      <c r="D186" s="26">
        <v>1</v>
      </c>
      <c r="E186" s="26">
        <v>1</v>
      </c>
      <c r="F186" s="26">
        <v>2</v>
      </c>
      <c r="G186" s="26">
        <v>2</v>
      </c>
      <c r="H186" s="26">
        <v>2</v>
      </c>
      <c r="I186" s="26">
        <v>3</v>
      </c>
      <c r="J186" s="26">
        <v>3</v>
      </c>
      <c r="K186" s="26">
        <v>3</v>
      </c>
      <c r="L186" s="26">
        <v>4</v>
      </c>
      <c r="M186" s="26">
        <v>4</v>
      </c>
      <c r="N186" s="26">
        <v>4</v>
      </c>
      <c r="O186" s="26" t="s">
        <v>54</v>
      </c>
      <c r="P186" s="26" t="s">
        <v>54</v>
      </c>
      <c r="Q186" s="26" t="s">
        <v>54</v>
      </c>
    </row>
    <row r="187" spans="2:17" x14ac:dyDescent="0.3">
      <c r="B187" s="26" t="s">
        <v>0</v>
      </c>
      <c r="C187" s="26" t="s">
        <v>51</v>
      </c>
      <c r="D187" s="26" t="s">
        <v>52</v>
      </c>
      <c r="E187" s="26" t="s">
        <v>53</v>
      </c>
      <c r="F187" s="26" t="s">
        <v>51</v>
      </c>
      <c r="G187" s="26" t="s">
        <v>52</v>
      </c>
      <c r="H187" s="26" t="s">
        <v>53</v>
      </c>
      <c r="I187" s="26" t="s">
        <v>51</v>
      </c>
      <c r="J187" s="26" t="s">
        <v>52</v>
      </c>
      <c r="K187" s="26" t="s">
        <v>53</v>
      </c>
      <c r="L187" s="26" t="s">
        <v>51</v>
      </c>
      <c r="M187" s="26" t="s">
        <v>52</v>
      </c>
      <c r="N187" s="26" t="s">
        <v>53</v>
      </c>
      <c r="O187" s="26" t="s">
        <v>51</v>
      </c>
      <c r="P187" s="26" t="s">
        <v>52</v>
      </c>
      <c r="Q187" s="26" t="s">
        <v>53</v>
      </c>
    </row>
    <row r="188" spans="2:17" x14ac:dyDescent="0.3">
      <c r="B188" s="1" t="s">
        <v>148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spans="2:17" x14ac:dyDescent="0.3">
      <c r="B189" s="1" t="s">
        <v>149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spans="2:17" x14ac:dyDescent="0.3">
      <c r="B190" s="1" t="s">
        <v>150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spans="2:17" x14ac:dyDescent="0.3">
      <c r="B191" s="26" t="s">
        <v>151</v>
      </c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spans="2:17" x14ac:dyDescent="0.3">
      <c r="B192" s="26" t="s">
        <v>152</v>
      </c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2:17" x14ac:dyDescent="0.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6" spans="2:17" x14ac:dyDescent="0.3">
      <c r="B196" t="s">
        <v>153</v>
      </c>
      <c r="C196">
        <v>14</v>
      </c>
    </row>
    <row r="198" spans="2:17" x14ac:dyDescent="0.3">
      <c r="B198" s="26"/>
      <c r="C198" s="26"/>
      <c r="D198" s="26"/>
      <c r="E198" s="26" t="s">
        <v>50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spans="2:17" x14ac:dyDescent="0.3">
      <c r="B199" s="26"/>
      <c r="C199" s="26">
        <v>1</v>
      </c>
      <c r="D199" s="26">
        <v>1</v>
      </c>
      <c r="E199" s="26">
        <v>1</v>
      </c>
      <c r="F199" s="26">
        <v>2</v>
      </c>
      <c r="G199" s="26">
        <v>2</v>
      </c>
      <c r="H199" s="26">
        <v>2</v>
      </c>
      <c r="I199" s="26">
        <v>3</v>
      </c>
      <c r="J199" s="26">
        <v>3</v>
      </c>
      <c r="K199" s="26">
        <v>3</v>
      </c>
      <c r="L199" s="26">
        <v>4</v>
      </c>
      <c r="M199" s="26">
        <v>4</v>
      </c>
      <c r="N199" s="26">
        <v>4</v>
      </c>
      <c r="O199" s="26" t="s">
        <v>54</v>
      </c>
      <c r="P199" s="26" t="s">
        <v>54</v>
      </c>
      <c r="Q199" s="26" t="s">
        <v>54</v>
      </c>
    </row>
    <row r="200" spans="2:17" x14ac:dyDescent="0.3">
      <c r="B200" s="26" t="s">
        <v>0</v>
      </c>
      <c r="C200" s="26" t="s">
        <v>51</v>
      </c>
      <c r="D200" s="26" t="s">
        <v>52</v>
      </c>
      <c r="E200" s="26" t="s">
        <v>53</v>
      </c>
      <c r="F200" s="26" t="s">
        <v>51</v>
      </c>
      <c r="G200" s="26" t="s">
        <v>52</v>
      </c>
      <c r="H200" s="26" t="s">
        <v>53</v>
      </c>
      <c r="I200" s="26" t="s">
        <v>51</v>
      </c>
      <c r="J200" s="26" t="s">
        <v>52</v>
      </c>
      <c r="K200" s="26" t="s">
        <v>53</v>
      </c>
      <c r="L200" s="26" t="s">
        <v>51</v>
      </c>
      <c r="M200" s="26" t="s">
        <v>52</v>
      </c>
      <c r="N200" s="26" t="s">
        <v>53</v>
      </c>
      <c r="O200" s="26" t="s">
        <v>51</v>
      </c>
      <c r="P200" s="26" t="s">
        <v>52</v>
      </c>
      <c r="Q200" s="26" t="s">
        <v>53</v>
      </c>
    </row>
    <row r="201" spans="2:17" x14ac:dyDescent="0.3">
      <c r="B201" s="1" t="s">
        <v>154</v>
      </c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2:17" x14ac:dyDescent="0.3">
      <c r="B202" s="1" t="s">
        <v>156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spans="2:17" x14ac:dyDescent="0.3">
      <c r="B203" s="1" t="s">
        <v>169</v>
      </c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spans="2:17" x14ac:dyDescent="0.3">
      <c r="B204" s="26" t="s">
        <v>155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spans="2:17" x14ac:dyDescent="0.3">
      <c r="B205" s="26" t="s">
        <v>157</v>
      </c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spans="2:17" x14ac:dyDescent="0.3">
      <c r="B206" s="26" t="s">
        <v>158</v>
      </c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spans="2:17" x14ac:dyDescent="0.3">
      <c r="B207" s="34" t="s">
        <v>159</v>
      </c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spans="2:17" x14ac:dyDescent="0.3">
      <c r="B208" s="1" t="s">
        <v>160</v>
      </c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spans="2:17" x14ac:dyDescent="0.3">
      <c r="B209" s="1" t="s">
        <v>161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spans="2:17" x14ac:dyDescent="0.3">
      <c r="B210" s="1" t="s">
        <v>162</v>
      </c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spans="2:17" x14ac:dyDescent="0.3">
      <c r="B211" s="1" t="s">
        <v>163</v>
      </c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spans="2:17" x14ac:dyDescent="0.3">
      <c r="B212" s="1" t="s">
        <v>164</v>
      </c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spans="2:17" x14ac:dyDescent="0.3">
      <c r="B213" s="26" t="s">
        <v>165</v>
      </c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 spans="2:17" x14ac:dyDescent="0.3">
      <c r="B214" s="26" t="s">
        <v>168</v>
      </c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 spans="2:17" x14ac:dyDescent="0.3">
      <c r="B215" s="26" t="s">
        <v>166</v>
      </c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spans="2:17" x14ac:dyDescent="0.3">
      <c r="B216" s="26" t="s">
        <v>167</v>
      </c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spans="2:17" x14ac:dyDescent="0.3">
      <c r="B217" s="26" t="s">
        <v>166</v>
      </c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spans="2:17" x14ac:dyDescent="0.3">
      <c r="B218" s="26" t="s">
        <v>170</v>
      </c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 spans="2:17" x14ac:dyDescent="0.3">
      <c r="B219" s="26" t="s">
        <v>171</v>
      </c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spans="2:17" x14ac:dyDescent="0.3">
      <c r="B220" s="26" t="s">
        <v>168</v>
      </c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 spans="2:17" x14ac:dyDescent="0.3">
      <c r="B221" s="26" t="s">
        <v>166</v>
      </c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spans="2:17" x14ac:dyDescent="0.3">
      <c r="B222" s="26" t="s">
        <v>167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 spans="2:17" x14ac:dyDescent="0.3">
      <c r="B223" s="26" t="s">
        <v>166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 spans="2:17" x14ac:dyDescent="0.3">
      <c r="B224" s="26" t="s">
        <v>172</v>
      </c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 spans="2:17" x14ac:dyDescent="0.3">
      <c r="B225" s="26" t="s">
        <v>175</v>
      </c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 spans="2:17" x14ac:dyDescent="0.3">
      <c r="B226" s="26" t="s">
        <v>173</v>
      </c>
      <c r="C226" s="29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 spans="2:17" x14ac:dyDescent="0.3">
      <c r="B227" s="26" t="s">
        <v>174</v>
      </c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31" spans="2:17" x14ac:dyDescent="0.3">
      <c r="B231" t="s">
        <v>176</v>
      </c>
      <c r="C231">
        <v>15</v>
      </c>
    </row>
    <row r="233" spans="2:17" ht="28.8" x14ac:dyDescent="0.3">
      <c r="B233" s="26" t="s">
        <v>177</v>
      </c>
      <c r="C233" s="1" t="s">
        <v>201</v>
      </c>
      <c r="D233" s="1" t="s">
        <v>202</v>
      </c>
    </row>
    <row r="234" spans="2:17" x14ac:dyDescent="0.3">
      <c r="B234" s="26" t="s">
        <v>178</v>
      </c>
      <c r="C234" s="26"/>
      <c r="D234" s="26"/>
    </row>
    <row r="235" spans="2:17" x14ac:dyDescent="0.3">
      <c r="B235" s="26" t="s">
        <v>179</v>
      </c>
      <c r="C235" s="26"/>
      <c r="D235" s="26"/>
    </row>
    <row r="236" spans="2:17" x14ac:dyDescent="0.3">
      <c r="B236" s="26" t="s">
        <v>180</v>
      </c>
      <c r="C236" s="26"/>
      <c r="D236" s="26"/>
    </row>
    <row r="237" spans="2:17" x14ac:dyDescent="0.3">
      <c r="B237" s="26" t="s">
        <v>181</v>
      </c>
      <c r="C237" s="26"/>
      <c r="D237" s="26"/>
    </row>
    <row r="238" spans="2:17" x14ac:dyDescent="0.3">
      <c r="B238" s="26" t="s">
        <v>182</v>
      </c>
      <c r="C238" s="26"/>
      <c r="D238" s="26"/>
    </row>
    <row r="239" spans="2:17" x14ac:dyDescent="0.3">
      <c r="B239" s="26" t="s">
        <v>183</v>
      </c>
      <c r="C239" s="26"/>
      <c r="D239" s="26"/>
    </row>
    <row r="240" spans="2:17" x14ac:dyDescent="0.3">
      <c r="B240" s="26" t="s">
        <v>184</v>
      </c>
      <c r="C240" s="26"/>
      <c r="D240" s="26"/>
    </row>
    <row r="241" spans="2:4" x14ac:dyDescent="0.3">
      <c r="B241" s="26" t="s">
        <v>185</v>
      </c>
      <c r="C241" s="26"/>
      <c r="D241" s="26"/>
    </row>
    <row r="242" spans="2:4" x14ac:dyDescent="0.3">
      <c r="B242" s="26" t="s">
        <v>186</v>
      </c>
      <c r="C242" s="26"/>
      <c r="D242" s="26"/>
    </row>
    <row r="243" spans="2:4" x14ac:dyDescent="0.3">
      <c r="B243" s="26" t="s">
        <v>187</v>
      </c>
      <c r="C243" s="26"/>
      <c r="D243" s="26"/>
    </row>
    <row r="244" spans="2:4" x14ac:dyDescent="0.3">
      <c r="B244" s="26" t="s">
        <v>188</v>
      </c>
      <c r="C244" s="26"/>
      <c r="D244" s="26"/>
    </row>
    <row r="245" spans="2:4" x14ac:dyDescent="0.3">
      <c r="B245" s="26" t="s">
        <v>189</v>
      </c>
      <c r="C245" s="26"/>
      <c r="D245" s="26"/>
    </row>
    <row r="246" spans="2:4" x14ac:dyDescent="0.3">
      <c r="B246" s="26" t="s">
        <v>190</v>
      </c>
      <c r="C246" s="26"/>
      <c r="D246" s="26"/>
    </row>
    <row r="247" spans="2:4" x14ac:dyDescent="0.3">
      <c r="B247" s="32" t="s">
        <v>191</v>
      </c>
      <c r="C247" s="32"/>
      <c r="D247" s="32"/>
    </row>
    <row r="248" spans="2:4" x14ac:dyDescent="0.3">
      <c r="B248" s="26" t="s">
        <v>192</v>
      </c>
      <c r="C248" s="26"/>
      <c r="D248" s="26"/>
    </row>
    <row r="249" spans="2:4" x14ac:dyDescent="0.3">
      <c r="B249" s="26" t="s">
        <v>193</v>
      </c>
      <c r="C249" s="26"/>
      <c r="D249" s="26"/>
    </row>
    <row r="250" spans="2:4" x14ac:dyDescent="0.3">
      <c r="B250" s="26" t="s">
        <v>194</v>
      </c>
      <c r="C250" s="26"/>
      <c r="D250" s="26"/>
    </row>
    <row r="251" spans="2:4" x14ac:dyDescent="0.3">
      <c r="B251" s="26" t="s">
        <v>195</v>
      </c>
      <c r="C251" s="26"/>
      <c r="D251" s="26"/>
    </row>
    <row r="252" spans="2:4" x14ac:dyDescent="0.3">
      <c r="B252" s="26" t="s">
        <v>196</v>
      </c>
      <c r="C252" s="26"/>
      <c r="D252" s="26"/>
    </row>
    <row r="253" spans="2:4" x14ac:dyDescent="0.3">
      <c r="B253" s="26" t="s">
        <v>197</v>
      </c>
      <c r="C253" s="26"/>
      <c r="D253" s="26"/>
    </row>
    <row r="254" spans="2:4" x14ac:dyDescent="0.3">
      <c r="B254" s="26" t="s">
        <v>199</v>
      </c>
      <c r="C254" s="26"/>
      <c r="D254" s="26"/>
    </row>
    <row r="255" spans="2:4" x14ac:dyDescent="0.3">
      <c r="B255" s="32" t="s">
        <v>198</v>
      </c>
      <c r="C255" s="32"/>
      <c r="D255" s="3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СистемаПоказателей1</vt:lpstr>
      <vt:lpstr>ИсхДанные</vt:lpstr>
      <vt:lpstr>СистемаПоказателей</vt:lpstr>
    </vt:vector>
  </TitlesOfParts>
  <Company>SoftlineGroup.com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Melkikh, Elena</dc:creator>
  <cp:lastModifiedBy>user</cp:lastModifiedBy>
  <cp:lastPrinted>2017-01-31T14:28:16Z</cp:lastPrinted>
  <dcterms:created xsi:type="dcterms:W3CDTF">2016-12-19T14:10:25Z</dcterms:created>
  <dcterms:modified xsi:type="dcterms:W3CDTF">2024-02-08T18:06:00Z</dcterms:modified>
</cp:coreProperties>
</file>