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midt/work/research-projects/x_submitted/seir-corona-code-and-data/data/Contact-Tracing/"/>
    </mc:Choice>
  </mc:AlternateContent>
  <xr:revisionPtr revIDLastSave="0" documentId="13_ncr:1_{5C266D5B-DB37-8D42-BAED-74D0C53C8DCE}" xr6:coauthVersionLast="36" xr6:coauthVersionMax="45" xr10:uidLastSave="{00000000-0000-0000-0000-000000000000}"/>
  <bookViews>
    <workbookView xWindow="0" yWindow="0" windowWidth="28800" windowHeight="18000" xr2:uid="{3C8D4244-D3BE-4B1B-B3FA-26E9B0BCC972}"/>
  </bookViews>
  <sheets>
    <sheet name="ideal-form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B3" i="1"/>
  <c r="C3" i="1"/>
  <c r="B27" i="1" l="1"/>
  <c r="C24" i="1"/>
  <c r="C26" i="1" s="1"/>
  <c r="B24" i="1"/>
  <c r="B26" i="1" s="1"/>
  <c r="B18" i="1" l="1"/>
  <c r="C18" i="1"/>
  <c r="C25" i="1"/>
  <c r="C23" i="1" s="1"/>
  <c r="C17" i="1" s="1"/>
  <c r="B25" i="1"/>
  <c r="B23" i="1" s="1"/>
  <c r="B17" i="1" l="1"/>
</calcChain>
</file>

<file path=xl/sharedStrings.xml><?xml version="1.0" encoding="utf-8"?>
<sst xmlns="http://schemas.openxmlformats.org/spreadsheetml/2006/main" count="27" uniqueCount="27">
  <si>
    <t>beta_asym</t>
  </si>
  <si>
    <t>beta_sym</t>
  </si>
  <si>
    <t>beta_sev</t>
  </si>
  <si>
    <t>beds</t>
  </si>
  <si>
    <t>N</t>
  </si>
  <si>
    <t>K</t>
  </si>
  <si>
    <t>epsilon</t>
  </si>
  <si>
    <t>eta</t>
  </si>
  <si>
    <t>nu</t>
  </si>
  <si>
    <t>gamma_sym</t>
  </si>
  <si>
    <t>R</t>
  </si>
  <si>
    <t>D</t>
  </si>
  <si>
    <t>gamma_asym</t>
  </si>
  <si>
    <t>gamma_sev_d_hat</t>
  </si>
  <si>
    <t>gamma_sev_r_hat</t>
  </si>
  <si>
    <t>S</t>
  </si>
  <si>
    <t>I_asym</t>
  </si>
  <si>
    <t>I_sym</t>
  </si>
  <si>
    <t>I_sev</t>
  </si>
  <si>
    <t>N_total</t>
  </si>
  <si>
    <t>sigma</t>
  </si>
  <si>
    <t>psi</t>
  </si>
  <si>
    <t>E_T</t>
  </si>
  <si>
    <t>Q_asym</t>
  </si>
  <si>
    <t>Q_sym</t>
  </si>
  <si>
    <t>Q_sev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</si>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</sst>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164" fontId="1" fillId="0" borderId="0" xfId="0" applyNumberFormat="1" applyFont="1" applyFill="1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165" fontId="1" fillId="0" borderId="0" xfId="0" applyNumberFormat="1" applyFont="1" applyFill="1" applyAlignment="1">
      <alignment vertical="center" wrapText="1"/>
    </xf>
    <xf numFmtId="165" fontId="1" fillId="0" borderId="0" xfId="0" applyNumberFormat="1" applyFont="1" applyFill="1"/>
    <xf numFmtId="165" fontId="2" fillId="0" borderId="0" xfId="0" applyNumberFormat="1" applyFont="1" applyFill="1" applyAlignment="1">
      <alignment vertical="center" wrapText="1"/>
    </xf>
    <xf numFmtId="165" fontId="3" fillId="0" borderId="0" xfId="0" applyNumberFormat="1" applyFont="1" applyFill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165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5A8-551E-4C6F-A140-CCEC33CC6D1C}">
  <dimension ref="A1:E27"/>
  <sheetViews>
    <sheetView tabSelected="1" zoomScale="130" zoomScaleNormal="130" workbookViewId="0">
      <selection activeCell="B1" sqref="B1"/>
    </sheetView>
  </sheetViews>
  <sheetFormatPr baseColWidth="10" defaultColWidth="10.6640625" defaultRowHeight="15" x14ac:dyDescent="0.2"/>
  <cols>
    <col min="1" max="1" width="21.6640625" style="1" customWidth="1"/>
    <col min="2" max="2" width="30" style="1" customWidth="1"/>
    <col min="3" max="3" width="24.83203125" style="1" customWidth="1"/>
    <col min="4" max="5" width="12.5" style="1" bestFit="1" customWidth="1"/>
    <col min="6" max="16384" width="10.6640625" style="1"/>
  </cols>
  <sheetData>
    <row r="1" spans="1:5" x14ac:dyDescent="0.2">
      <c r="A1" s="1" t="s">
        <v>19</v>
      </c>
      <c r="B1" s="9">
        <f>B3+C3</f>
        <v>83002607</v>
      </c>
      <c r="C1" s="9"/>
      <c r="D1" s="3"/>
      <c r="E1" s="3"/>
    </row>
    <row r="2" spans="1:5" x14ac:dyDescent="0.2">
      <c r="A2" s="1" t="s">
        <v>5</v>
      </c>
      <c r="B2" s="9">
        <v>2</v>
      </c>
      <c r="C2" s="9"/>
      <c r="D2" s="3"/>
      <c r="E2" s="3"/>
    </row>
    <row r="3" spans="1:5" x14ac:dyDescent="0.2">
      <c r="A3" s="1" t="s">
        <v>4</v>
      </c>
      <c r="B3" s="9">
        <f>B17+B18+B19+B20+B21+B22+B23+B24+B25+B26+B27</f>
        <v>17002397</v>
      </c>
      <c r="C3" s="9">
        <f>C17+C18+C19+C20+C21+C22+C23+C24+C25+C26+C27</f>
        <v>66000210</v>
      </c>
      <c r="D3" s="3"/>
      <c r="E3" s="3"/>
    </row>
    <row r="4" spans="1:5" x14ac:dyDescent="0.2">
      <c r="A4" s="1" t="s">
        <v>0</v>
      </c>
      <c r="B4" s="8">
        <v>0.08</v>
      </c>
      <c r="C4" s="8">
        <v>0.08</v>
      </c>
      <c r="D4" s="8">
        <v>0.08</v>
      </c>
      <c r="E4" s="8">
        <v>0.11</v>
      </c>
    </row>
    <row r="5" spans="1:5" x14ac:dyDescent="0.2">
      <c r="A5" s="1" t="s">
        <v>1</v>
      </c>
      <c r="B5" s="8">
        <v>0.08</v>
      </c>
      <c r="C5" s="8">
        <v>0.08</v>
      </c>
      <c r="D5" s="8">
        <v>0.08</v>
      </c>
      <c r="E5" s="8">
        <v>0.11</v>
      </c>
    </row>
    <row r="6" spans="1:5" x14ac:dyDescent="0.2">
      <c r="A6" s="1" t="s">
        <v>2</v>
      </c>
      <c r="B6" s="8">
        <v>0.08</v>
      </c>
      <c r="C6" s="8">
        <v>0.08</v>
      </c>
      <c r="D6" s="8">
        <v>0.08</v>
      </c>
      <c r="E6" s="8">
        <v>0.11</v>
      </c>
    </row>
    <row r="7" spans="1:5" ht="16" x14ac:dyDescent="0.2">
      <c r="A7" s="2" t="s">
        <v>6</v>
      </c>
      <c r="B7" s="8">
        <v>0.2</v>
      </c>
      <c r="C7" s="8">
        <v>0.2</v>
      </c>
      <c r="D7" s="9"/>
      <c r="E7" s="9"/>
    </row>
    <row r="8" spans="1:5" ht="16" x14ac:dyDescent="0.2">
      <c r="A8" s="4" t="s">
        <v>7</v>
      </c>
      <c r="B8" s="10">
        <v>0.25</v>
      </c>
      <c r="C8" s="10">
        <v>0.5</v>
      </c>
      <c r="D8" s="9"/>
      <c r="E8" s="9"/>
    </row>
    <row r="9" spans="1:5" ht="16" x14ac:dyDescent="0.2">
      <c r="A9" s="4" t="s">
        <v>8</v>
      </c>
      <c r="B9" s="10">
        <v>4.4999999999999998E-2</v>
      </c>
      <c r="C9" s="10">
        <v>7.4999999999999997E-3</v>
      </c>
      <c r="D9" s="9"/>
      <c r="E9" s="9"/>
    </row>
    <row r="10" spans="1:5" ht="16" x14ac:dyDescent="0.2">
      <c r="A10" s="4" t="s">
        <v>20</v>
      </c>
      <c r="B10" s="10">
        <v>0.4</v>
      </c>
      <c r="C10" s="10">
        <v>0.1</v>
      </c>
      <c r="D10" s="9"/>
      <c r="E10" s="9"/>
    </row>
    <row r="11" spans="1:5" ht="16" x14ac:dyDescent="0.2">
      <c r="A11" s="5" t="s">
        <v>21</v>
      </c>
      <c r="B11" s="11">
        <v>0.2</v>
      </c>
      <c r="C11" s="11">
        <v>0.8</v>
      </c>
      <c r="D11" s="9"/>
      <c r="E11" s="9"/>
    </row>
    <row r="12" spans="1:5" ht="16" x14ac:dyDescent="0.2">
      <c r="A12" s="2" t="s">
        <v>12</v>
      </c>
      <c r="B12" s="8">
        <v>0.1</v>
      </c>
      <c r="C12" s="9"/>
      <c r="D12" s="9"/>
      <c r="E12" s="9"/>
    </row>
    <row r="13" spans="1:5" ht="16" x14ac:dyDescent="0.2">
      <c r="A13" s="2" t="s">
        <v>9</v>
      </c>
      <c r="B13" s="8">
        <v>0.08</v>
      </c>
      <c r="C13" s="8">
        <v>0.08</v>
      </c>
      <c r="D13" s="9"/>
      <c r="E13" s="9"/>
    </row>
    <row r="14" spans="1:5" ht="16" x14ac:dyDescent="0.2">
      <c r="A14" s="2" t="s">
        <v>13</v>
      </c>
      <c r="B14" s="8">
        <v>7.0000000000000007E-2</v>
      </c>
      <c r="C14" s="8">
        <v>7.0000000000000007E-2</v>
      </c>
      <c r="D14" s="9"/>
      <c r="E14" s="9"/>
    </row>
    <row r="15" spans="1:5" ht="16" x14ac:dyDescent="0.2">
      <c r="A15" s="2" t="s">
        <v>14</v>
      </c>
      <c r="B15" s="8">
        <v>0.05</v>
      </c>
      <c r="C15" s="8">
        <v>0.05</v>
      </c>
      <c r="D15" s="9"/>
      <c r="E15" s="9"/>
    </row>
    <row r="16" spans="1:5" ht="16" x14ac:dyDescent="0.2">
      <c r="A16" s="2" t="s">
        <v>3</v>
      </c>
      <c r="B16" s="8">
        <v>24000</v>
      </c>
      <c r="C16" s="9"/>
      <c r="D16" s="9"/>
      <c r="E16" s="9"/>
    </row>
    <row r="17" spans="1:5" ht="16" x14ac:dyDescent="0.2">
      <c r="A17" s="2" t="s">
        <v>15</v>
      </c>
      <c r="B17" s="8">
        <f>17000000-B18-B23-B24-B25-B26</f>
        <v>16790648</v>
      </c>
      <c r="C17" s="8">
        <f>66000000-C18-C23-C24-C25-C26</f>
        <v>65224236</v>
      </c>
      <c r="D17" s="9"/>
      <c r="E17" s="9"/>
    </row>
    <row r="18" spans="1:5" ht="16" x14ac:dyDescent="0.2">
      <c r="A18" s="2" t="s">
        <v>26</v>
      </c>
      <c r="B18" s="8">
        <f>B24/2</f>
        <v>39600</v>
      </c>
      <c r="C18" s="8">
        <f>C24/2</f>
        <v>118800</v>
      </c>
      <c r="D18" s="9"/>
      <c r="E18" s="9"/>
    </row>
    <row r="19" spans="1:5" s="7" customFormat="1" ht="16" x14ac:dyDescent="0.2">
      <c r="A19" s="6" t="s">
        <v>22</v>
      </c>
      <c r="B19" s="12">
        <v>0</v>
      </c>
      <c r="C19" s="12">
        <v>0</v>
      </c>
      <c r="D19" s="13"/>
      <c r="E19" s="13"/>
    </row>
    <row r="20" spans="1:5" s="7" customFormat="1" ht="16" x14ac:dyDescent="0.2">
      <c r="A20" s="6" t="s">
        <v>23</v>
      </c>
      <c r="B20" s="12">
        <v>0</v>
      </c>
      <c r="C20" s="12">
        <v>0</v>
      </c>
      <c r="D20" s="13"/>
      <c r="E20" s="13"/>
    </row>
    <row r="21" spans="1:5" s="7" customFormat="1" ht="16" x14ac:dyDescent="0.2">
      <c r="A21" s="6" t="s">
        <v>24</v>
      </c>
      <c r="B21" s="12">
        <v>0</v>
      </c>
      <c r="C21" s="12">
        <v>0</v>
      </c>
      <c r="D21" s="13"/>
      <c r="E21" s="13"/>
    </row>
    <row r="22" spans="1:5" s="7" customFormat="1" ht="16" x14ac:dyDescent="0.2">
      <c r="A22" s="6" t="s">
        <v>25</v>
      </c>
      <c r="B22" s="12">
        <v>0</v>
      </c>
      <c r="C22" s="12">
        <v>0</v>
      </c>
      <c r="D22" s="13"/>
      <c r="E22" s="13"/>
    </row>
    <row r="23" spans="1:5" ht="16" x14ac:dyDescent="0.2">
      <c r="A23" s="2" t="s">
        <v>16</v>
      </c>
      <c r="B23" s="8">
        <f>(B8/(1-B8))*(B24+B25)</f>
        <v>27588</v>
      </c>
      <c r="C23" s="8">
        <f>(C8/(1-C8))*(C24+C25)</f>
        <v>239382</v>
      </c>
      <c r="D23" s="9"/>
      <c r="E23" s="9"/>
    </row>
    <row r="24" spans="1:5" ht="16" x14ac:dyDescent="0.2">
      <c r="A24" s="2" t="s">
        <v>17</v>
      </c>
      <c r="B24" s="8">
        <f>480000*0.25*0.66</f>
        <v>79200</v>
      </c>
      <c r="C24" s="8">
        <f>360000*0.66</f>
        <v>237600</v>
      </c>
      <c r="D24" s="9"/>
      <c r="E24" s="9"/>
    </row>
    <row r="25" spans="1:5" ht="16" x14ac:dyDescent="0.2">
      <c r="A25" s="2" t="s">
        <v>18</v>
      </c>
      <c r="B25" s="8">
        <f>B9*B24</f>
        <v>3564</v>
      </c>
      <c r="C25" s="8">
        <f>C9*C24</f>
        <v>1782</v>
      </c>
      <c r="D25" s="9"/>
      <c r="E25" s="9"/>
    </row>
    <row r="26" spans="1:5" ht="16" x14ac:dyDescent="0.2">
      <c r="A26" s="2" t="s">
        <v>10</v>
      </c>
      <c r="B26" s="8">
        <f>0.75*B24</f>
        <v>59400</v>
      </c>
      <c r="C26" s="8">
        <f>0.75*C24</f>
        <v>178200</v>
      </c>
      <c r="D26" s="9"/>
      <c r="E26" s="9"/>
    </row>
    <row r="27" spans="1:5" ht="16" x14ac:dyDescent="0.2">
      <c r="A27" s="2" t="s">
        <v>11</v>
      </c>
      <c r="B27" s="8">
        <f>2607-210</f>
        <v>2397</v>
      </c>
      <c r="C27" s="8">
        <v>210</v>
      </c>
      <c r="D27" s="9"/>
      <c r="E27" s="9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ideal-format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Mengel</dc:creator>
  <cp:lastModifiedBy>Microsoft Office User</cp:lastModifiedBy>
  <dcterms:created xsi:type="dcterms:W3CDTF">2020-04-11T09:06:31Z</dcterms:created>
  <dcterms:modified xsi:type="dcterms:W3CDTF">2020-12-02T10:50:41Z</dcterms:modified>
</cp:coreProperties>
</file>